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125" yWindow="2160" windowWidth="19440" windowHeight="11595" tabRatio="881" firstSheet="2" activeTab="2"/>
  </bookViews>
  <sheets>
    <sheet name="Scenarios" sheetId="9" r:id="rId1"/>
    <sheet name="Input parameters" sheetId="17" r:id="rId2"/>
    <sheet name="Results 25Y GrowthRate" sheetId="10" r:id="rId3"/>
    <sheet name="Results 25Y Popn Size" sheetId="11" r:id="rId4"/>
    <sheet name="Results 25Y 50th centile" sheetId="15" r:id="rId5"/>
    <sheet name="Results 50Y GrowthRate" sheetId="12" r:id="rId6"/>
    <sheet name="Results 50Y Popn Size" sheetId="13" r:id="rId7"/>
    <sheet name="Results 50Y 50th centile" sheetId="14" r:id="rId8"/>
    <sheet name="Overview table" sheetId="18" r:id="rId9"/>
  </sheets>
  <definedNames>
    <definedName name="_xlnm._FilterDatabase" localSheetId="8" hidden="1">'Overview table'!$A$2:$S$65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7" i="10" l="1"/>
  <c r="E24" i="10"/>
  <c r="D45" i="10"/>
  <c r="D32" i="10"/>
  <c r="E32" i="13"/>
  <c r="I6" i="17"/>
  <c r="D6" i="17"/>
  <c r="C6" i="17"/>
  <c r="E6" i="17"/>
  <c r="K20" i="10"/>
  <c r="H20" i="10"/>
  <c r="H32" i="12"/>
  <c r="K32" i="12"/>
  <c r="N32" i="12"/>
  <c r="O32" i="12"/>
  <c r="F33" i="12"/>
  <c r="G33" i="12"/>
  <c r="H33" i="12"/>
  <c r="J33" i="12"/>
  <c r="K33" i="12"/>
  <c r="M33" i="12"/>
  <c r="N33" i="12"/>
  <c r="O33" i="12"/>
  <c r="F34" i="12"/>
  <c r="G34" i="12"/>
  <c r="H34" i="12"/>
  <c r="J34" i="12"/>
  <c r="K34" i="12"/>
  <c r="M34" i="12"/>
  <c r="N34" i="12"/>
  <c r="O34" i="12"/>
  <c r="E35" i="12"/>
  <c r="I35" i="12"/>
  <c r="E36" i="12"/>
  <c r="I36" i="12"/>
  <c r="E37" i="12"/>
  <c r="I37" i="12"/>
  <c r="E38" i="12"/>
  <c r="I38" i="12"/>
  <c r="E39" i="12"/>
  <c r="I39" i="12"/>
  <c r="H32" i="10"/>
  <c r="K32" i="10"/>
  <c r="N32" i="10"/>
  <c r="O32" i="10"/>
  <c r="F33" i="10"/>
  <c r="G33" i="10"/>
  <c r="H33" i="10"/>
  <c r="J33" i="10"/>
  <c r="K33" i="10"/>
  <c r="M33" i="10"/>
  <c r="N33" i="10"/>
  <c r="O33" i="10"/>
  <c r="F34" i="10"/>
  <c r="G34" i="10"/>
  <c r="H34" i="10"/>
  <c r="J34" i="10"/>
  <c r="K34" i="10"/>
  <c r="M34" i="10"/>
  <c r="N34" i="10"/>
  <c r="O34" i="10"/>
  <c r="E35" i="10"/>
  <c r="I35" i="10"/>
  <c r="E36" i="10"/>
  <c r="I36" i="10"/>
  <c r="I37" i="10"/>
  <c r="E38" i="10"/>
  <c r="I38" i="10"/>
  <c r="E39" i="10"/>
  <c r="I39" i="10"/>
  <c r="D33" i="12"/>
  <c r="D34" i="12"/>
  <c r="D33" i="10"/>
  <c r="D34" i="10"/>
  <c r="D32" i="12"/>
  <c r="H45" i="10"/>
  <c r="H45" i="12"/>
  <c r="K45" i="12"/>
  <c r="N45" i="12"/>
  <c r="O45" i="12"/>
  <c r="F46" i="12"/>
  <c r="G46" i="12"/>
  <c r="H46" i="12"/>
  <c r="J46" i="12"/>
  <c r="K46" i="12"/>
  <c r="M46" i="12"/>
  <c r="N46" i="12"/>
  <c r="O46" i="12"/>
  <c r="F47" i="12"/>
  <c r="G47" i="12"/>
  <c r="H47" i="12"/>
  <c r="J47" i="12"/>
  <c r="K47" i="12"/>
  <c r="M47" i="12"/>
  <c r="N47" i="12"/>
  <c r="O47" i="12"/>
  <c r="E48" i="12"/>
  <c r="I48" i="12"/>
  <c r="E49" i="12"/>
  <c r="I49" i="12"/>
  <c r="E50" i="12"/>
  <c r="I50" i="12"/>
  <c r="E51" i="12"/>
  <c r="I51" i="12"/>
  <c r="E52" i="12"/>
  <c r="I52" i="12"/>
  <c r="K45" i="10"/>
  <c r="N45" i="10"/>
  <c r="O45" i="10"/>
  <c r="F46" i="10"/>
  <c r="G46" i="10"/>
  <c r="H46" i="10"/>
  <c r="J46" i="10"/>
  <c r="K46" i="10"/>
  <c r="M46" i="10"/>
  <c r="N46" i="10"/>
  <c r="O46" i="10"/>
  <c r="F47" i="10"/>
  <c r="G47" i="10"/>
  <c r="H47" i="10"/>
  <c r="J47" i="10"/>
  <c r="K47" i="10"/>
  <c r="M47" i="10"/>
  <c r="N47" i="10"/>
  <c r="O47" i="10"/>
  <c r="E48" i="10"/>
  <c r="I48" i="10"/>
  <c r="E49" i="10"/>
  <c r="I49" i="10"/>
  <c r="E50" i="10"/>
  <c r="I50" i="10"/>
  <c r="E51" i="10"/>
  <c r="I51" i="10"/>
  <c r="E52" i="10"/>
  <c r="I52" i="10"/>
  <c r="D46" i="12"/>
  <c r="D47" i="12"/>
  <c r="D46" i="10"/>
  <c r="D47" i="10"/>
  <c r="D45" i="12"/>
  <c r="P32" i="13"/>
  <c r="P19" i="13"/>
  <c r="P33" i="13"/>
  <c r="P20" i="13"/>
  <c r="P21" i="13"/>
  <c r="P34" i="13"/>
  <c r="P32" i="11"/>
  <c r="P33" i="11"/>
  <c r="P34" i="11"/>
  <c r="O19" i="12"/>
  <c r="O20" i="12"/>
  <c r="O21" i="12"/>
  <c r="P20" i="11"/>
  <c r="P19" i="11"/>
  <c r="P21" i="11"/>
  <c r="O19" i="10"/>
  <c r="O20" i="10"/>
  <c r="O21" i="10"/>
  <c r="H21" i="12"/>
  <c r="H20" i="12"/>
  <c r="M20" i="12"/>
  <c r="M21" i="12"/>
  <c r="K20" i="12"/>
  <c r="K21" i="12"/>
  <c r="M21" i="10"/>
  <c r="K21" i="10"/>
  <c r="J21" i="10"/>
  <c r="H21" i="10"/>
  <c r="K19" i="12"/>
  <c r="K19" i="10"/>
  <c r="D19" i="10"/>
  <c r="F37" i="11"/>
  <c r="F37" i="13"/>
  <c r="F35" i="13"/>
  <c r="F36" i="13"/>
  <c r="H20" i="11"/>
  <c r="D21" i="10"/>
  <c r="G21" i="10"/>
  <c r="E32" i="11"/>
  <c r="O34" i="13"/>
  <c r="N34" i="11"/>
  <c r="I32" i="13"/>
  <c r="L32" i="13"/>
  <c r="O32" i="13"/>
  <c r="E33" i="13"/>
  <c r="G33" i="13"/>
  <c r="H33" i="13"/>
  <c r="I33" i="13"/>
  <c r="K33" i="13"/>
  <c r="L33" i="13"/>
  <c r="N33" i="13"/>
  <c r="O33" i="13"/>
  <c r="E34" i="13"/>
  <c r="G34" i="13"/>
  <c r="H34" i="13"/>
  <c r="I34" i="13"/>
  <c r="K34" i="13"/>
  <c r="L34" i="13"/>
  <c r="N34" i="13"/>
  <c r="J35" i="13"/>
  <c r="J36" i="13"/>
  <c r="J37" i="13"/>
  <c r="F38" i="13"/>
  <c r="J38" i="13"/>
  <c r="F39" i="13"/>
  <c r="J39" i="13"/>
  <c r="I32" i="11"/>
  <c r="L32" i="11"/>
  <c r="O32" i="11"/>
  <c r="E33" i="11"/>
  <c r="G33" i="11"/>
  <c r="H33" i="11"/>
  <c r="I33" i="11"/>
  <c r="K33" i="11"/>
  <c r="L33" i="11"/>
  <c r="N33" i="11"/>
  <c r="O33" i="11"/>
  <c r="E34" i="11"/>
  <c r="G34" i="11"/>
  <c r="H34" i="11"/>
  <c r="I34" i="11"/>
  <c r="K34" i="11"/>
  <c r="L34" i="11"/>
  <c r="O34" i="11"/>
  <c r="F35" i="11"/>
  <c r="J35" i="11"/>
  <c r="F36" i="11"/>
  <c r="J36" i="11"/>
  <c r="J37" i="11"/>
  <c r="F38" i="11"/>
  <c r="J38" i="11"/>
  <c r="F39" i="11"/>
  <c r="J39" i="11"/>
  <c r="J25" i="11"/>
  <c r="F25" i="11"/>
  <c r="J24" i="11"/>
  <c r="F24" i="11"/>
  <c r="J23" i="11"/>
  <c r="F23" i="11"/>
  <c r="J22" i="11"/>
  <c r="F22" i="11"/>
  <c r="O20" i="11"/>
  <c r="N20" i="11"/>
  <c r="L20" i="11"/>
  <c r="K20" i="11"/>
  <c r="I20" i="11"/>
  <c r="G20" i="11"/>
  <c r="E20" i="11"/>
  <c r="O19" i="11"/>
  <c r="L19" i="11"/>
  <c r="I19" i="11"/>
  <c r="E19" i="11"/>
  <c r="J25" i="13"/>
  <c r="F25" i="13"/>
  <c r="J24" i="13"/>
  <c r="F24" i="13"/>
  <c r="J23" i="13"/>
  <c r="F23" i="13"/>
  <c r="J22" i="13"/>
  <c r="F22" i="13"/>
  <c r="O20" i="13"/>
  <c r="N20" i="13"/>
  <c r="L20" i="13"/>
  <c r="K20" i="13"/>
  <c r="I20" i="13"/>
  <c r="H20" i="13"/>
  <c r="G20" i="13"/>
  <c r="E20" i="13"/>
  <c r="O19" i="13"/>
  <c r="L19" i="13"/>
  <c r="I19" i="13"/>
  <c r="E19" i="13"/>
  <c r="J26" i="13"/>
  <c r="F26" i="13"/>
  <c r="O21" i="13"/>
  <c r="N21" i="13"/>
  <c r="L21" i="13"/>
  <c r="K21" i="13"/>
  <c r="I21" i="13"/>
  <c r="H21" i="13"/>
  <c r="G21" i="13"/>
  <c r="E21" i="13"/>
  <c r="I26" i="12"/>
  <c r="E26" i="12"/>
  <c r="I25" i="12"/>
  <c r="E25" i="12"/>
  <c r="I24" i="12"/>
  <c r="E24" i="12"/>
  <c r="I23" i="12"/>
  <c r="E23" i="12"/>
  <c r="I22" i="12"/>
  <c r="E22" i="12"/>
  <c r="N21" i="12"/>
  <c r="J21" i="12"/>
  <c r="G21" i="12"/>
  <c r="F21" i="12"/>
  <c r="D21" i="12"/>
  <c r="N20" i="12"/>
  <c r="J20" i="12"/>
  <c r="G20" i="12"/>
  <c r="F20" i="12"/>
  <c r="D20" i="12"/>
  <c r="N19" i="12"/>
  <c r="H19" i="12"/>
  <c r="D19" i="12"/>
  <c r="J26" i="11"/>
  <c r="F26" i="11"/>
  <c r="O21" i="11"/>
  <c r="N21" i="11"/>
  <c r="L21" i="11"/>
  <c r="K21" i="11"/>
  <c r="I21" i="11"/>
  <c r="H21" i="11"/>
  <c r="G21" i="11"/>
  <c r="E21" i="11"/>
  <c r="I26" i="10"/>
  <c r="E26" i="10"/>
  <c r="I25" i="10"/>
  <c r="E25" i="10"/>
  <c r="I24" i="10"/>
  <c r="I23" i="10"/>
  <c r="E23" i="10"/>
  <c r="I22" i="10"/>
  <c r="E22" i="10"/>
  <c r="N21" i="10"/>
  <c r="F21" i="10"/>
  <c r="N20" i="10"/>
  <c r="M20" i="10"/>
  <c r="J20" i="10"/>
  <c r="G20" i="10"/>
  <c r="F20" i="10"/>
  <c r="D20" i="10"/>
  <c r="N19" i="10"/>
  <c r="H19" i="10"/>
</calcChain>
</file>

<file path=xl/comments1.xml><?xml version="1.0" encoding="utf-8"?>
<comments xmlns="http://schemas.openxmlformats.org/spreadsheetml/2006/main">
  <authors>
    <author>. .</author>
    <author>Mark Collier</author>
  </authors>
  <commentList>
    <comment ref="U3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  <comment ref="M5" authorId="0">
      <text>
        <r>
          <rPr>
            <sz val="12"/>
            <color theme="1"/>
            <rFont val="Calibri"/>
            <family val="2"/>
            <scheme val="minor"/>
          </rPr>
          <t>Displacement breeding season adults and rest of the year plus collisions to be assigned based on stable age structure</t>
        </r>
      </text>
    </comment>
    <comment ref="N5" authorId="0">
      <text>
        <r>
          <rPr>
            <sz val="12"/>
            <color theme="1"/>
            <rFont val="Calibri"/>
            <family val="2"/>
            <scheme val="minor"/>
          </rPr>
          <t>Displacement breeding season adults and rest of the year plus collisions to be assigned based on stable age structure</t>
        </r>
      </text>
    </comment>
    <comment ref="M6" authorId="0">
      <text>
        <r>
          <rPr>
            <sz val="12"/>
            <color theme="1"/>
            <rFont val="Calibri"/>
            <family val="2"/>
            <scheme val="minor"/>
          </rPr>
          <t>Displacement breeding season adults and rest of the year plus collisions to be assigned based on stable age structure</t>
        </r>
      </text>
    </comment>
    <comment ref="N6" authorId="0">
      <text>
        <r>
          <rPr>
            <sz val="12"/>
            <color theme="1"/>
            <rFont val="Calibri"/>
            <family val="2"/>
            <scheme val="minor"/>
          </rPr>
          <t>Displacement breeding season adults and rest of the year plus collisions to be assigned based on stable age structure</t>
        </r>
      </text>
    </comment>
    <comment ref="D7" authorId="1">
      <text>
        <r>
          <rPr>
            <b/>
            <sz val="9"/>
            <color indexed="81"/>
            <rFont val="Calibri"/>
            <family val="2"/>
          </rPr>
          <t>Mark Collier:</t>
        </r>
        <r>
          <rPr>
            <sz val="9"/>
            <color indexed="81"/>
            <rFont val="Calibri"/>
            <family val="2"/>
          </rPr>
          <t xml:space="preserve">
Start year chosen as 2017</t>
        </r>
      </text>
    </comment>
    <comment ref="L7" authorId="0">
      <text>
        <r>
          <rPr>
            <b/>
            <sz val="12"/>
            <color indexed="81"/>
            <rFont val="Calibri"/>
          </rPr>
          <t>no non-breeding season effects for Puffin</t>
        </r>
      </text>
    </comment>
  </commentList>
</comments>
</file>

<file path=xl/comments2.xml><?xml version="1.0" encoding="utf-8"?>
<comments xmlns="http://schemas.openxmlformats.org/spreadsheetml/2006/main">
  <authors>
    <author>. .</author>
  </authors>
  <commentList>
    <comment ref="N3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  <comment ref="N18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</commentList>
</comments>
</file>

<file path=xl/comments3.xml><?xml version="1.0" encoding="utf-8"?>
<comments xmlns="http://schemas.openxmlformats.org/spreadsheetml/2006/main">
  <authors>
    <author>. .</author>
  </authors>
  <commentList>
    <comment ref="O3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  <comment ref="O18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</commentList>
</comments>
</file>

<file path=xl/comments4.xml><?xml version="1.0" encoding="utf-8"?>
<comments xmlns="http://schemas.openxmlformats.org/spreadsheetml/2006/main">
  <authors>
    <author>. .</author>
  </authors>
  <commentList>
    <comment ref="N3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</commentList>
</comments>
</file>

<file path=xl/comments5.xml><?xml version="1.0" encoding="utf-8"?>
<comments xmlns="http://schemas.openxmlformats.org/spreadsheetml/2006/main">
  <authors>
    <author>. .</author>
  </authors>
  <commentList>
    <comment ref="N3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</commentList>
</comments>
</file>

<file path=xl/comments6.xml><?xml version="1.0" encoding="utf-8"?>
<comments xmlns="http://schemas.openxmlformats.org/spreadsheetml/2006/main">
  <authors>
    <author>. .</author>
  </authors>
  <commentList>
    <comment ref="O3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  <comment ref="O18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</commentList>
</comments>
</file>

<file path=xl/comments7.xml><?xml version="1.0" encoding="utf-8"?>
<comments xmlns="http://schemas.openxmlformats.org/spreadsheetml/2006/main">
  <authors>
    <author>. .</author>
  </authors>
  <commentList>
    <comment ref="N3" authorId="0">
      <text>
        <r>
          <rPr>
            <b/>
            <sz val="9"/>
            <color indexed="81"/>
            <rFont val="Calibri"/>
            <family val="2"/>
          </rPr>
          <t>For GN North Sea + Channel
KI North Sea</t>
        </r>
      </text>
    </comment>
  </commentList>
</comments>
</file>

<file path=xl/sharedStrings.xml><?xml version="1.0" encoding="utf-8"?>
<sst xmlns="http://schemas.openxmlformats.org/spreadsheetml/2006/main" count="1105" uniqueCount="128">
  <si>
    <t>SWT8.0</t>
  </si>
  <si>
    <t>Populations</t>
  </si>
  <si>
    <t>Baseline</t>
  </si>
  <si>
    <t>NNG</t>
  </si>
  <si>
    <t>UK</t>
  </si>
  <si>
    <t>Collision (all year)</t>
  </si>
  <si>
    <t>Displacement (all year)</t>
  </si>
  <si>
    <t>Collision (all year) + Displacement (all year)</t>
  </si>
  <si>
    <t>Collision (all year) + Displacement (breeding season)</t>
  </si>
  <si>
    <t>Notes</t>
  </si>
  <si>
    <t>Gannet</t>
  </si>
  <si>
    <t>Forth Islands SPA</t>
  </si>
  <si>
    <t>Kittiwake</t>
  </si>
  <si>
    <t>Displacement applied to adult survival (8.7.7)</t>
  </si>
  <si>
    <t>Non-breeding displacment apportioning stable age structure (8.7.11)</t>
  </si>
  <si>
    <t>Fowlsheugh SPA</t>
  </si>
  <si>
    <t>Puffin</t>
  </si>
  <si>
    <t>No non-breeding effects (8.9.6)</t>
  </si>
  <si>
    <t>Guillemot</t>
  </si>
  <si>
    <t>Assign winter displacement based on SPA breeding popn (8.7.10)</t>
  </si>
  <si>
    <t>Assign non-breeding as breeding effects (8.9.6)</t>
  </si>
  <si>
    <t>Razorbill</t>
  </si>
  <si>
    <t>percentage change median final population size, compared to baseline</t>
  </si>
  <si>
    <t>Non-breeding displacement for Kittiwake is zero</t>
  </si>
  <si>
    <t>3 ad + 6</t>
  </si>
  <si>
    <t>percentage change median annual growth rate, compared to baseline</t>
  </si>
  <si>
    <r>
      <t>Collision (all year) + Displacement (</t>
    </r>
    <r>
      <rPr>
        <sz val="12"/>
        <color theme="1"/>
        <rFont val="Calibri"/>
        <family val="2"/>
        <scheme val="minor"/>
      </rPr>
      <t>breeding season</t>
    </r>
    <r>
      <rPr>
        <sz val="12"/>
        <color theme="1"/>
        <rFont val="Calibri"/>
        <family val="2"/>
        <scheme val="minor"/>
      </rPr>
      <t>)</t>
    </r>
  </si>
  <si>
    <r>
      <t xml:space="preserve">Collision (all year) + Displacement </t>
    </r>
    <r>
      <rPr>
        <sz val="12"/>
        <color theme="1"/>
        <rFont val="Calibri"/>
        <family val="2"/>
        <scheme val="minor"/>
      </rPr>
      <t>(breeding season)</t>
    </r>
  </si>
  <si>
    <t>Same as 2014</t>
  </si>
  <si>
    <t>11 ad + 228</t>
  </si>
  <si>
    <t>11 ad + 80</t>
  </si>
  <si>
    <t>5 ad + 12</t>
  </si>
  <si>
    <t>22 ad + 473</t>
  </si>
  <si>
    <t>22 ad + 166</t>
  </si>
  <si>
    <t>35 ad</t>
  </si>
  <si>
    <t>107 ad</t>
  </si>
  <si>
    <t>3 ad + 8</t>
  </si>
  <si>
    <t>15 ad + 21</t>
  </si>
  <si>
    <t>5 ad + 16</t>
  </si>
  <si>
    <t>30 ad + 41</t>
  </si>
  <si>
    <t>1 ad + 7</t>
  </si>
  <si>
    <t>8 ad + 17</t>
  </si>
  <si>
    <t>2 ad + 9</t>
  </si>
  <si>
    <t>11 ad + 22</t>
  </si>
  <si>
    <t>Counterfactual Population Size CPS</t>
  </si>
  <si>
    <t>x</t>
  </si>
  <si>
    <t>11 ad + 41</t>
  </si>
  <si>
    <t>11 ad + 109</t>
  </si>
  <si>
    <t>22 ad + 94</t>
  </si>
  <si>
    <t>22 ad + 240</t>
  </si>
  <si>
    <t>Counterfactual Growth Rate</t>
  </si>
  <si>
    <t>Percentage point change in growth rate</t>
  </si>
  <si>
    <t>Species</t>
  </si>
  <si>
    <t>Scenario</t>
  </si>
  <si>
    <t>Population</t>
  </si>
  <si>
    <t>Counterfactual population size</t>
  </si>
  <si>
    <t>50th centile</t>
  </si>
  <si>
    <t>Adult survival rate</t>
  </si>
  <si>
    <t>Productivity Rate</t>
  </si>
  <si>
    <t>Period (years)</t>
  </si>
  <si>
    <t>Collisions</t>
  </si>
  <si>
    <t>Collisions and displacement</t>
  </si>
  <si>
    <t>Displacement</t>
  </si>
  <si>
    <t>No impact</t>
  </si>
  <si>
    <t>Type impact</t>
  </si>
  <si>
    <t>mean ± SD</t>
  </si>
  <si>
    <t>Start Year</t>
  </si>
  <si>
    <t>Population 2009-2011 (used to calculate the fraction of the population that dies through collisions and/or displacement).</t>
  </si>
  <si>
    <t>2009-2017</t>
  </si>
  <si>
    <t>Source 2009-2011 population</t>
  </si>
  <si>
    <t>2011 App Aii (updated) Table 4b</t>
  </si>
  <si>
    <t>2012 App Aii (updated) Table 4b</t>
  </si>
  <si>
    <t>2009 App Aii (updated) Table 4b</t>
  </si>
  <si>
    <t>Start population (pairs). Taken from App. Aii (updated) Tables 4a and 4b.</t>
  </si>
  <si>
    <t>Population size (pairs) start year</t>
  </si>
  <si>
    <t>S0</t>
  </si>
  <si>
    <t>S1</t>
  </si>
  <si>
    <t>S2</t>
  </si>
  <si>
    <t>S3</t>
  </si>
  <si>
    <t>Sad</t>
  </si>
  <si>
    <t>S0sd</t>
  </si>
  <si>
    <t>S1sd</t>
  </si>
  <si>
    <t>S2sd</t>
  </si>
  <si>
    <t>S3sd</t>
  </si>
  <si>
    <t>Sadsd</t>
  </si>
  <si>
    <t>R</t>
  </si>
  <si>
    <t>Rsd</t>
  </si>
  <si>
    <t>initial year of run</t>
  </si>
  <si>
    <t>breeding pairs in initial year of run</t>
  </si>
  <si>
    <t>population size in initial year of run</t>
  </si>
  <si>
    <t>number of breeding pairs in that year</t>
  </si>
  <si>
    <t>population size in that year</t>
  </si>
  <si>
    <t>Calculation fraction collision victims</t>
  </si>
  <si>
    <t>based on year</t>
  </si>
  <si>
    <t>S3 until age of maturation</t>
  </si>
  <si>
    <t>S1 until age of maturation</t>
  </si>
  <si>
    <t>inital year of wind farm</t>
  </si>
  <si>
    <t>(breeding pairs)</t>
  </si>
  <si>
    <t>Start year</t>
  </si>
  <si>
    <t>Wind farm  from year</t>
  </si>
  <si>
    <t>End year</t>
  </si>
  <si>
    <t>Initial population (breeding pairs)</t>
  </si>
  <si>
    <t>* Counterfactual of growth rate is highly influenced by the initial growth rate and bears little relevance to the change in growth rate on its own.</t>
  </si>
  <si>
    <t>0.698 ±0.07</t>
  </si>
  <si>
    <t>0.67 ±0.08</t>
  </si>
  <si>
    <t>0.74 ±0.08</t>
  </si>
  <si>
    <t>0.65 ±0.16</t>
  </si>
  <si>
    <t>0.68 ±0.15</t>
  </si>
  <si>
    <t>0.56 ±0.07</t>
  </si>
  <si>
    <t>0.65 ±0.04</t>
  </si>
  <si>
    <t>0.916 ±0.004</t>
  </si>
  <si>
    <t>0.896 ±0.01</t>
  </si>
  <si>
    <t>0.835 ±0.01</t>
  </si>
  <si>
    <t>0.935 ±0.007</t>
  </si>
  <si>
    <t>0.935 ±0.03</t>
  </si>
  <si>
    <t>0.93 ±0.015</t>
  </si>
  <si>
    <t>0.905 ±0.05</t>
  </si>
  <si>
    <t>0.9 ±0.05</t>
  </si>
  <si>
    <t>Counterfactual growth rate*</t>
  </si>
  <si>
    <t>End population size (breeding pairs)</t>
  </si>
  <si>
    <t>F&amp;T</t>
  </si>
  <si>
    <t xml:space="preserve">Collision (F&amp;T br + UK non-br) </t>
  </si>
  <si>
    <t>UK + 2014 F&amp;T + NNG 2017</t>
  </si>
  <si>
    <t>F&amp;T 2014</t>
  </si>
  <si>
    <t>F&amp;T 2017</t>
  </si>
  <si>
    <t>Collision (F&amp;T br + UK non-br)</t>
  </si>
  <si>
    <t>F&amp;T2014</t>
  </si>
  <si>
    <t>F&amp;T17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</si>
</sst>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Calibri"/>
      <family val="2"/>
    </font>
    <font>
      <b/>
      <sz val="12"/>
      <color indexed="81"/>
      <name val="Calibri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660066"/>
      <name val="Calibri"/>
      <scheme val="minor"/>
    </font>
    <font>
      <sz val="12"/>
      <color theme="6"/>
      <name val="Calibri"/>
      <scheme val="minor"/>
    </font>
    <font>
      <sz val="12"/>
      <color theme="6" tint="-0.249977111117893"/>
      <name val="Calibri"/>
      <scheme val="minor"/>
    </font>
    <font>
      <sz val="9"/>
      <color indexed="81"/>
      <name val="Calibri"/>
      <family val="2"/>
    </font>
    <font>
      <sz val="8"/>
      <name val="Calibri"/>
      <family val="2"/>
      <scheme val="minor"/>
    </font>
    <font>
      <i/>
      <sz val="12"/>
      <color theme="1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EA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EA4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92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1" xfId="0" applyFill="1" applyBorder="1" applyAlignment="1">
      <alignment vertical="top" wrapText="1"/>
    </xf>
    <xf numFmtId="0" fontId="12" fillId="0" borderId="0" xfId="0" applyFont="1"/>
    <xf numFmtId="0" fontId="0" fillId="0" borderId="0" xfId="0" applyFont="1" applyFill="1"/>
    <xf numFmtId="0" fontId="0" fillId="0" borderId="0" xfId="0" applyFont="1" applyFill="1" applyBorder="1"/>
    <xf numFmtId="164" fontId="12" fillId="6" borderId="0" xfId="0" applyNumberFormat="1" applyFont="1" applyFill="1" applyAlignment="1">
      <alignment horizontal="right"/>
    </xf>
    <xf numFmtId="0" fontId="12" fillId="0" borderId="1" xfId="0" applyFont="1" applyBorder="1"/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/>
    <xf numFmtId="0" fontId="0" fillId="0" borderId="3" xfId="0" applyBorder="1"/>
    <xf numFmtId="164" fontId="9" fillId="0" borderId="0" xfId="0" applyNumberFormat="1" applyFont="1"/>
    <xf numFmtId="164" fontId="9" fillId="0" borderId="1" xfId="0" applyNumberFormat="1" applyFont="1" applyBorder="1"/>
    <xf numFmtId="164" fontId="10" fillId="3" borderId="0" xfId="0" applyNumberFormat="1" applyFont="1" applyFill="1" applyBorder="1" applyAlignment="1">
      <alignment horizontal="right"/>
    </xf>
    <xf numFmtId="164" fontId="10" fillId="6" borderId="0" xfId="0" applyNumberFormat="1" applyFont="1" applyFill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Font="1" applyFill="1" applyBorder="1"/>
    <xf numFmtId="0" fontId="11" fillId="4" borderId="5" xfId="0" applyFont="1" applyFill="1" applyBorder="1"/>
    <xf numFmtId="0" fontId="11" fillId="7" borderId="5" xfId="0" applyFont="1" applyFill="1" applyBorder="1"/>
    <xf numFmtId="0" fontId="10" fillId="0" borderId="1" xfId="0" applyFont="1" applyBorder="1" applyAlignment="1">
      <alignment vertical="top" wrapText="1"/>
    </xf>
    <xf numFmtId="164" fontId="15" fillId="0" borderId="0" xfId="0" applyNumberFormat="1" applyFont="1" applyFill="1" applyBorder="1"/>
    <xf numFmtId="1" fontId="15" fillId="0" borderId="0" xfId="0" applyNumberFormat="1" applyFont="1"/>
    <xf numFmtId="0" fontId="15" fillId="0" borderId="0" xfId="0" applyFont="1"/>
    <xf numFmtId="1" fontId="15" fillId="0" borderId="1" xfId="0" applyNumberFormat="1" applyFont="1" applyBorder="1"/>
    <xf numFmtId="1" fontId="10" fillId="6" borderId="0" xfId="0" applyNumberFormat="1" applyFont="1" applyFill="1" applyAlignment="1">
      <alignment horizontal="right"/>
    </xf>
    <xf numFmtId="1" fontId="10" fillId="9" borderId="0" xfId="0" applyNumberFormat="1" applyFont="1" applyFill="1"/>
    <xf numFmtId="0" fontId="12" fillId="0" borderId="0" xfId="0" applyFont="1" applyFill="1" applyBorder="1" applyAlignment="1">
      <alignment vertical="top" wrapText="1"/>
    </xf>
    <xf numFmtId="164" fontId="9" fillId="0" borderId="2" xfId="0" applyNumberFormat="1" applyFont="1" applyBorder="1"/>
    <xf numFmtId="1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1" xfId="0" applyFont="1" applyFill="1" applyBorder="1"/>
    <xf numFmtId="1" fontId="10" fillId="6" borderId="1" xfId="0" applyNumberFormat="1" applyFont="1" applyFill="1" applyBorder="1"/>
    <xf numFmtId="1" fontId="10" fillId="0" borderId="0" xfId="0" applyNumberFormat="1" applyFont="1"/>
    <xf numFmtId="1" fontId="10" fillId="9" borderId="1" xfId="0" applyNumberFormat="1" applyFont="1" applyFill="1" applyBorder="1"/>
    <xf numFmtId="1" fontId="10" fillId="10" borderId="1" xfId="0" applyNumberFormat="1" applyFont="1" applyFill="1" applyBorder="1"/>
    <xf numFmtId="1" fontId="10" fillId="9" borderId="2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3" fillId="2" borderId="1" xfId="0" applyNumberFormat="1" applyFont="1" applyFill="1" applyBorder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1" fontId="3" fillId="3" borderId="7" xfId="0" applyNumberFormat="1" applyFont="1" applyFill="1" applyBorder="1"/>
    <xf numFmtId="0" fontId="3" fillId="0" borderId="0" xfId="0" applyFont="1" applyFill="1" applyBorder="1"/>
    <xf numFmtId="1" fontId="0" fillId="4" borderId="7" xfId="0" applyNumberFormat="1" applyFont="1" applyFill="1" applyBorder="1"/>
    <xf numFmtId="1" fontId="0" fillId="7" borderId="7" xfId="0" applyNumberFormat="1" applyFont="1" applyFill="1" applyBorder="1"/>
    <xf numFmtId="1" fontId="3" fillId="0" borderId="1" xfId="0" applyNumberFormat="1" applyFont="1" applyFill="1" applyBorder="1"/>
    <xf numFmtId="0" fontId="0" fillId="3" borderId="7" xfId="0" applyFont="1" applyFill="1" applyBorder="1" applyAlignment="1">
      <alignment horizontal="right"/>
    </xf>
    <xf numFmtId="1" fontId="0" fillId="4" borderId="7" xfId="0" applyNumberFormat="1" applyFont="1" applyFill="1" applyBorder="1" applyAlignment="1">
      <alignment horizontal="right"/>
    </xf>
    <xf numFmtId="1" fontId="0" fillId="7" borderId="7" xfId="0" applyNumberFormat="1" applyFont="1" applyFill="1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1" fontId="3" fillId="0" borderId="0" xfId="0" applyNumberFormat="1" applyFont="1" applyFill="1"/>
    <xf numFmtId="0" fontId="0" fillId="0" borderId="0" xfId="0" applyAlignment="1"/>
    <xf numFmtId="0" fontId="0" fillId="0" borderId="3" xfId="0" applyBorder="1" applyAlignment="1"/>
    <xf numFmtId="0" fontId="3" fillId="0" borderId="0" xfId="0" applyFont="1" applyAlignment="1"/>
    <xf numFmtId="0" fontId="3" fillId="0" borderId="3" xfId="0" applyFont="1" applyBorder="1" applyAlignment="1"/>
    <xf numFmtId="0" fontId="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164" fontId="10" fillId="3" borderId="1" xfId="0" applyNumberFormat="1" applyFont="1" applyFill="1" applyBorder="1" applyAlignment="1"/>
    <xf numFmtId="164" fontId="14" fillId="0" borderId="0" xfId="0" applyNumberFormat="1" applyFont="1" applyFill="1" applyBorder="1" applyAlignment="1"/>
    <xf numFmtId="164" fontId="15" fillId="0" borderId="0" xfId="0" applyNumberFormat="1" applyFont="1" applyFill="1" applyAlignment="1"/>
    <xf numFmtId="164" fontId="15" fillId="0" borderId="0" xfId="0" applyNumberFormat="1" applyFont="1" applyAlignment="1"/>
    <xf numFmtId="164" fontId="10" fillId="4" borderId="1" xfId="0" applyNumberFormat="1" applyFont="1" applyFill="1" applyBorder="1" applyAlignment="1"/>
    <xf numFmtId="164" fontId="16" fillId="0" borderId="0" xfId="0" applyNumberFormat="1" applyFont="1" applyFill="1" applyBorder="1" applyAlignment="1"/>
    <xf numFmtId="164" fontId="16" fillId="0" borderId="0" xfId="0" applyNumberFormat="1" applyFont="1" applyFill="1" applyAlignment="1"/>
    <xf numFmtId="164" fontId="0" fillId="4" borderId="1" xfId="0" applyNumberFormat="1" applyFont="1" applyFill="1" applyBorder="1" applyAlignment="1"/>
    <xf numFmtId="164" fontId="0" fillId="0" borderId="0" xfId="0" applyNumberFormat="1" applyFont="1" applyFill="1" applyBorder="1" applyAlignment="1"/>
    <xf numFmtId="164" fontId="3" fillId="0" borderId="0" xfId="0" applyNumberFormat="1" applyFont="1" applyFill="1" applyAlignment="1"/>
    <xf numFmtId="164" fontId="10" fillId="5" borderId="1" xfId="0" applyNumberFormat="1" applyFont="1" applyFill="1" applyBorder="1" applyAlignment="1"/>
    <xf numFmtId="164" fontId="15" fillId="0" borderId="1" xfId="0" applyNumberFormat="1" applyFont="1" applyFill="1" applyBorder="1" applyAlignment="1"/>
    <xf numFmtId="164" fontId="15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10" fillId="4" borderId="0" xfId="0" applyNumberFormat="1" applyFont="1" applyFill="1" applyBorder="1" applyAlignment="1"/>
    <xf numFmtId="164" fontId="10" fillId="4" borderId="2" xfId="0" applyNumberFormat="1" applyFont="1" applyFill="1" applyBorder="1" applyAlignment="1"/>
    <xf numFmtId="164" fontId="14" fillId="0" borderId="0" xfId="0" applyNumberFormat="1" applyFont="1" applyFill="1" applyAlignment="1"/>
    <xf numFmtId="164" fontId="9" fillId="0" borderId="1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2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14" fillId="0" borderId="0" xfId="0" applyFont="1" applyAlignment="1"/>
    <xf numFmtId="0" fontId="6" fillId="0" borderId="0" xfId="0" applyFont="1" applyAlignment="1"/>
    <xf numFmtId="0" fontId="12" fillId="0" borderId="0" xfId="0" applyFont="1" applyAlignment="1"/>
    <xf numFmtId="0" fontId="12" fillId="0" borderId="1" xfId="0" applyFont="1" applyBorder="1" applyAlignment="1"/>
    <xf numFmtId="164" fontId="12" fillId="0" borderId="1" xfId="0" applyNumberFormat="1" applyFont="1" applyFill="1" applyBorder="1" applyAlignment="1"/>
    <xf numFmtId="164" fontId="12" fillId="6" borderId="1" xfId="0" applyNumberFormat="1" applyFont="1" applyFill="1" applyBorder="1" applyAlignment="1"/>
    <xf numFmtId="164" fontId="12" fillId="0" borderId="0" xfId="0" applyNumberFormat="1" applyFont="1" applyAlignment="1"/>
    <xf numFmtId="164" fontId="12" fillId="0" borderId="1" xfId="0" applyNumberFormat="1" applyFont="1" applyBorder="1" applyAlignment="1"/>
    <xf numFmtId="164" fontId="12" fillId="11" borderId="1" xfId="0" applyNumberFormat="1" applyFont="1" applyFill="1" applyBorder="1" applyAlignment="1"/>
    <xf numFmtId="0" fontId="0" fillId="0" borderId="0" xfId="0" applyFill="1" applyBorder="1" applyAlignment="1"/>
    <xf numFmtId="164" fontId="12" fillId="0" borderId="0" xfId="0" applyNumberFormat="1" applyFont="1" applyFill="1" applyBorder="1" applyAlignment="1"/>
    <xf numFmtId="164" fontId="12" fillId="0" borderId="0" xfId="0" applyNumberFormat="1" applyFont="1" applyBorder="1" applyAlignment="1"/>
    <xf numFmtId="164" fontId="12" fillId="6" borderId="0" xfId="0" applyNumberFormat="1" applyFont="1" applyFill="1" applyBorder="1" applyAlignment="1"/>
    <xf numFmtId="0" fontId="0" fillId="0" borderId="1" xfId="0" applyFill="1" applyBorder="1" applyAlignment="1"/>
    <xf numFmtId="0" fontId="0" fillId="0" borderId="1" xfId="0" applyBorder="1" applyAlignment="1"/>
    <xf numFmtId="0" fontId="0" fillId="0" borderId="0" xfId="0" applyBorder="1" applyAlignment="1"/>
    <xf numFmtId="164" fontId="9" fillId="0" borderId="1" xfId="0" applyNumberFormat="1" applyFont="1" applyBorder="1" applyAlignment="1"/>
    <xf numFmtId="0" fontId="9" fillId="0" borderId="0" xfId="0" applyFont="1" applyAlignment="1"/>
    <xf numFmtId="0" fontId="0" fillId="0" borderId="0" xfId="0" applyFont="1" applyFill="1" applyBorder="1" applyAlignment="1"/>
    <xf numFmtId="0" fontId="3" fillId="0" borderId="0" xfId="0" applyFont="1" applyFill="1" applyAlignment="1"/>
    <xf numFmtId="164" fontId="12" fillId="10" borderId="1" xfId="0" applyNumberFormat="1" applyFont="1" applyFill="1" applyBorder="1" applyAlignment="1"/>
    <xf numFmtId="0" fontId="3" fillId="0" borderId="0" xfId="0" applyFont="1" applyAlignment="1">
      <alignment wrapText="1"/>
    </xf>
    <xf numFmtId="164" fontId="10" fillId="6" borderId="1" xfId="0" applyNumberFormat="1" applyFont="1" applyFill="1" applyBorder="1" applyAlignment="1"/>
    <xf numFmtId="164" fontId="14" fillId="0" borderId="0" xfId="0" applyNumberFormat="1" applyFont="1" applyAlignment="1"/>
    <xf numFmtId="164" fontId="10" fillId="9" borderId="1" xfId="0" applyNumberFormat="1" applyFont="1" applyFill="1" applyBorder="1" applyAlignment="1"/>
    <xf numFmtId="164" fontId="10" fillId="0" borderId="0" xfId="0" applyNumberFormat="1" applyFont="1" applyAlignment="1"/>
    <xf numFmtId="164" fontId="9" fillId="0" borderId="0" xfId="0" applyNumberFormat="1" applyFont="1" applyAlignment="1"/>
    <xf numFmtId="164" fontId="10" fillId="9" borderId="0" xfId="0" applyNumberFormat="1" applyFont="1" applyFill="1" applyAlignment="1"/>
    <xf numFmtId="164" fontId="15" fillId="0" borderId="1" xfId="0" applyNumberFormat="1" applyFont="1" applyBorder="1" applyAlignment="1"/>
    <xf numFmtId="0" fontId="9" fillId="0" borderId="0" xfId="0" applyFont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11" fillId="0" borderId="0" xfId="0" applyFont="1" applyAlignment="1"/>
    <xf numFmtId="1" fontId="10" fillId="6" borderId="1" xfId="0" applyNumberFormat="1" applyFont="1" applyFill="1" applyBorder="1" applyAlignment="1"/>
    <xf numFmtId="1" fontId="15" fillId="0" borderId="0" xfId="0" applyNumberFormat="1" applyFont="1" applyAlignment="1"/>
    <xf numFmtId="1" fontId="10" fillId="9" borderId="1" xfId="0" applyNumberFormat="1" applyFont="1" applyFill="1" applyBorder="1" applyAlignment="1"/>
    <xf numFmtId="1" fontId="9" fillId="0" borderId="0" xfId="0" applyNumberFormat="1" applyFont="1" applyAlignment="1"/>
    <xf numFmtId="1" fontId="0" fillId="4" borderId="1" xfId="0" applyNumberFormat="1" applyFont="1" applyFill="1" applyBorder="1" applyAlignment="1"/>
    <xf numFmtId="1" fontId="0" fillId="0" borderId="0" xfId="0" applyNumberFormat="1" applyFont="1" applyFill="1" applyBorder="1" applyAlignment="1"/>
    <xf numFmtId="1" fontId="3" fillId="0" borderId="0" xfId="0" applyNumberFormat="1" applyFont="1" applyFill="1" applyAlignment="1"/>
    <xf numFmtId="1" fontId="10" fillId="10" borderId="1" xfId="0" applyNumberFormat="1" applyFont="1" applyFill="1" applyBorder="1" applyAlignment="1"/>
    <xf numFmtId="1" fontId="10" fillId="0" borderId="0" xfId="0" applyNumberFormat="1" applyFont="1" applyAlignment="1"/>
    <xf numFmtId="1" fontId="10" fillId="9" borderId="0" xfId="0" applyNumberFormat="1" applyFont="1" applyFill="1" applyAlignment="1"/>
    <xf numFmtId="1" fontId="10" fillId="4" borderId="1" xfId="0" applyNumberFormat="1" applyFont="1" applyFill="1" applyBorder="1" applyAlignment="1"/>
    <xf numFmtId="1" fontId="9" fillId="0" borderId="0" xfId="0" applyNumberFormat="1" applyFont="1" applyFill="1" applyBorder="1" applyAlignment="1"/>
    <xf numFmtId="1" fontId="10" fillId="4" borderId="2" xfId="0" applyNumberFormat="1" applyFont="1" applyFill="1" applyBorder="1" applyAlignment="1"/>
    <xf numFmtId="1" fontId="15" fillId="0" borderId="1" xfId="0" applyNumberFormat="1" applyFont="1" applyBorder="1" applyAlignment="1"/>
    <xf numFmtId="1" fontId="9" fillId="0" borderId="1" xfId="0" applyNumberFormat="1" applyFont="1" applyBorder="1" applyAlignment="1"/>
    <xf numFmtId="1" fontId="9" fillId="0" borderId="1" xfId="0" applyNumberFormat="1" applyFont="1" applyFill="1" applyBorder="1" applyAlignment="1"/>
    <xf numFmtId="1" fontId="9" fillId="0" borderId="0" xfId="0" applyNumberFormat="1" applyFont="1" applyFill="1" applyAlignment="1"/>
    <xf numFmtId="1" fontId="9" fillId="0" borderId="2" xfId="0" applyNumberFormat="1" applyFont="1" applyFill="1" applyBorder="1" applyAlignment="1"/>
    <xf numFmtId="1" fontId="10" fillId="3" borderId="1" xfId="0" applyNumberFormat="1" applyFont="1" applyFill="1" applyBorder="1" applyAlignment="1"/>
    <xf numFmtId="1" fontId="15" fillId="0" borderId="0" xfId="0" applyNumberFormat="1" applyFont="1" applyFill="1" applyBorder="1" applyAlignment="1"/>
    <xf numFmtId="1" fontId="15" fillId="0" borderId="0" xfId="0" applyNumberFormat="1" applyFont="1" applyFill="1" applyAlignment="1"/>
    <xf numFmtId="1" fontId="10" fillId="0" borderId="0" xfId="0" applyNumberFormat="1" applyFont="1" applyFill="1" applyBorder="1" applyAlignment="1"/>
    <xf numFmtId="1" fontId="10" fillId="0" borderId="0" xfId="0" applyNumberFormat="1" applyFont="1" applyFill="1" applyAlignment="1"/>
    <xf numFmtId="1" fontId="10" fillId="3" borderId="0" xfId="0" applyNumberFormat="1" applyFont="1" applyFill="1" applyBorder="1" applyAlignment="1">
      <alignment horizontal="right"/>
    </xf>
    <xf numFmtId="1" fontId="10" fillId="4" borderId="0" xfId="0" applyNumberFormat="1" applyFont="1" applyFill="1" applyBorder="1" applyAlignment="1"/>
    <xf numFmtId="1" fontId="15" fillId="0" borderId="1" xfId="0" applyNumberFormat="1" applyFont="1" applyFill="1" applyBorder="1" applyAlignment="1"/>
    <xf numFmtId="1" fontId="10" fillId="8" borderId="1" xfId="0" applyNumberFormat="1" applyFont="1" applyFill="1" applyBorder="1" applyAlignment="1"/>
    <xf numFmtId="1" fontId="10" fillId="2" borderId="1" xfId="0" applyNumberFormat="1" applyFont="1" applyFill="1" applyBorder="1" applyAlignment="1"/>
    <xf numFmtId="0" fontId="2" fillId="0" borderId="0" xfId="0" applyFont="1"/>
    <xf numFmtId="0" fontId="0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2" fillId="0" borderId="1" xfId="0" applyNumberFormat="1" applyFont="1" applyFill="1" applyBorder="1" applyAlignment="1"/>
    <xf numFmtId="2" fontId="0" fillId="0" borderId="0" xfId="0" applyNumberFormat="1"/>
    <xf numFmtId="0" fontId="9" fillId="0" borderId="0" xfId="0" applyFont="1"/>
    <xf numFmtId="0" fontId="0" fillId="0" borderId="0" xfId="0" applyBorder="1"/>
    <xf numFmtId="1" fontId="0" fillId="0" borderId="0" xfId="0" applyNumberFormat="1" applyBorder="1"/>
    <xf numFmtId="0" fontId="0" fillId="0" borderId="0" xfId="0" applyFill="1" applyBorder="1"/>
    <xf numFmtId="165" fontId="10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/>
    <xf numFmtId="0" fontId="0" fillId="0" borderId="0" xfId="0" applyFill="1"/>
    <xf numFmtId="0" fontId="0" fillId="0" borderId="0" xfId="0" quotePrefix="1" applyFill="1" applyBorder="1" applyAlignment="1">
      <alignment vertical="top" wrapText="1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/>
    <xf numFmtId="0" fontId="12" fillId="12" borderId="0" xfId="0" applyFont="1" applyFill="1" applyAlignment="1">
      <alignment vertical="top" wrapText="1"/>
    </xf>
    <xf numFmtId="0" fontId="12" fillId="12" borderId="0" xfId="0" applyFont="1" applyFill="1"/>
    <xf numFmtId="0" fontId="0" fillId="0" borderId="0" xfId="0" applyFont="1"/>
    <xf numFmtId="0" fontId="0" fillId="0" borderId="0" xfId="0" applyFont="1" applyAlignment="1">
      <alignment horizontal="right"/>
    </xf>
    <xf numFmtId="1" fontId="0" fillId="0" borderId="0" xfId="0" applyNumberFormat="1" applyFont="1"/>
    <xf numFmtId="164" fontId="12" fillId="0" borderId="0" xfId="0" applyNumberFormat="1" applyFont="1" applyFill="1" applyAlignment="1">
      <alignment horizontal="right"/>
    </xf>
    <xf numFmtId="0" fontId="19" fillId="0" borderId="0" xfId="0" applyFont="1"/>
    <xf numFmtId="1" fontId="0" fillId="0" borderId="0" xfId="0" applyNumberFormat="1"/>
    <xf numFmtId="1" fontId="1" fillId="0" borderId="0" xfId="0" applyNumberFormat="1" applyFont="1" applyFill="1" applyAlignment="1"/>
    <xf numFmtId="164" fontId="15" fillId="0" borderId="0" xfId="0" applyNumberFormat="1" applyFont="1" applyFill="1"/>
    <xf numFmtId="164" fontId="15" fillId="0" borderId="0" xfId="0" applyNumberFormat="1" applyFont="1"/>
    <xf numFmtId="1" fontId="10" fillId="5" borderId="0" xfId="0" applyNumberFormat="1" applyFont="1" applyFill="1" applyBorder="1" applyAlignme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/>
    <xf numFmtId="1" fontId="0" fillId="0" borderId="0" xfId="0" applyNumberFormat="1" applyFill="1"/>
    <xf numFmtId="165" fontId="0" fillId="0" borderId="0" xfId="0" applyNumberFormat="1" applyFill="1" applyBorder="1" applyAlignment="1">
      <alignment horizontal="right"/>
    </xf>
    <xf numFmtId="1" fontId="10" fillId="5" borderId="1" xfId="0" applyNumberFormat="1" applyFont="1" applyFill="1" applyBorder="1"/>
    <xf numFmtId="164" fontId="10" fillId="5" borderId="0" xfId="0" applyNumberFormat="1" applyFont="1" applyFill="1" applyBorder="1" applyAlignment="1"/>
    <xf numFmtId="1" fontId="10" fillId="5" borderId="1" xfId="0" applyNumberFormat="1" applyFont="1" applyFill="1" applyBorder="1" applyAlignment="1"/>
    <xf numFmtId="1" fontId="10" fillId="0" borderId="0" xfId="0" applyNumberFormat="1" applyFont="1" applyFill="1"/>
    <xf numFmtId="1" fontId="10" fillId="0" borderId="0" xfId="0" applyNumberFormat="1" applyFont="1" applyFill="1" applyAlignment="1">
      <alignment horizontal="right"/>
    </xf>
    <xf numFmtId="1" fontId="10" fillId="5" borderId="7" xfId="0" applyNumberFormat="1" applyFont="1" applyFill="1" applyBorder="1" applyAlignment="1">
      <alignment horizontal="right"/>
    </xf>
    <xf numFmtId="0" fontId="0" fillId="7" borderId="7" xfId="0" applyFont="1" applyFill="1" applyBorder="1"/>
    <xf numFmtId="1" fontId="10" fillId="6" borderId="0" xfId="0" applyNumberFormat="1" applyFont="1" applyFill="1" applyBorder="1"/>
    <xf numFmtId="0" fontId="0" fillId="0" borderId="2" xfId="0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0" fillId="0" borderId="3" xfId="0" applyNumberFormat="1" applyBorder="1" applyAlignment="1"/>
    <xf numFmtId="164" fontId="3" fillId="0" borderId="3" xfId="0" applyNumberFormat="1" applyFont="1" applyBorder="1" applyAlignment="1"/>
    <xf numFmtId="164" fontId="0" fillId="0" borderId="1" xfId="0" applyNumberFormat="1" applyFill="1" applyBorder="1" applyAlignment="1">
      <alignment vertical="top" wrapText="1"/>
    </xf>
    <xf numFmtId="164" fontId="10" fillId="2" borderId="1" xfId="0" applyNumberFormat="1" applyFont="1" applyFill="1" applyBorder="1" applyAlignment="1"/>
    <xf numFmtId="164" fontId="12" fillId="0" borderId="1" xfId="0" applyNumberFormat="1" applyFont="1" applyFill="1" applyBorder="1" applyAlignment="1">
      <alignment vertical="top" wrapText="1"/>
    </xf>
    <xf numFmtId="164" fontId="0" fillId="0" borderId="0" xfId="0" applyNumberFormat="1"/>
    <xf numFmtId="165" fontId="12" fillId="6" borderId="1" xfId="0" applyNumberFormat="1" applyFont="1" applyFill="1" applyBorder="1" applyAlignment="1"/>
    <xf numFmtId="165" fontId="12" fillId="0" borderId="1" xfId="0" applyNumberFormat="1" applyFont="1" applyFill="1" applyBorder="1" applyAlignment="1"/>
    <xf numFmtId="164" fontId="12" fillId="0" borderId="1" xfId="0" applyNumberFormat="1" applyFont="1" applyBorder="1" applyAlignment="1">
      <alignment vertical="top" wrapText="1"/>
    </xf>
    <xf numFmtId="164" fontId="10" fillId="8" borderId="1" xfId="0" applyNumberFormat="1" applyFont="1" applyFill="1" applyBorder="1" applyAlignment="1"/>
    <xf numFmtId="164" fontId="3" fillId="0" borderId="0" xfId="0" applyNumberFormat="1" applyFont="1" applyAlignment="1"/>
  </cellXfs>
  <cellStyles count="179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Normaal 2" xfId="48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7"/>
  <sheetViews>
    <sheetView workbookViewId="0">
      <pane xSplit="1" topLeftCell="E1" activePane="topRight" state="frozen"/>
      <selection activeCell="T15" sqref="T15"/>
      <selection pane="topRight" activeCell="L16" sqref="L16"/>
    </sheetView>
  </sheetViews>
  <sheetFormatPr defaultColWidth="11" defaultRowHeight="15.75" x14ac:dyDescent="0.25"/>
  <cols>
    <col min="1" max="1" width="11" style="41"/>
    <col min="2" max="2" width="18" style="41" bestFit="1" customWidth="1"/>
    <col min="3" max="3" width="18" style="41" customWidth="1"/>
    <col min="4" max="4" width="10" style="41" bestFit="1" customWidth="1"/>
    <col min="5" max="5" width="22.375" style="41" customWidth="1"/>
    <col min="6" max="6" width="33.625" style="41" bestFit="1" customWidth="1"/>
    <col min="7" max="22" width="11" style="41"/>
    <col min="23" max="23" width="16.125" style="41" customWidth="1"/>
    <col min="24" max="16384" width="11" style="41"/>
  </cols>
  <sheetData>
    <row r="1" spans="1:27" x14ac:dyDescent="0.25">
      <c r="G1" s="42"/>
      <c r="K1" s="203" t="s">
        <v>3</v>
      </c>
      <c r="L1" s="204"/>
      <c r="M1" s="204"/>
      <c r="N1" s="204"/>
      <c r="O1" s="205" t="s">
        <v>120</v>
      </c>
      <c r="P1" s="206"/>
      <c r="Q1" s="206"/>
      <c r="R1" s="206"/>
      <c r="S1" s="206"/>
      <c r="T1" s="206"/>
      <c r="U1" s="38" t="s">
        <v>4</v>
      </c>
      <c r="V1" s="162"/>
    </row>
    <row r="2" spans="1:27" x14ac:dyDescent="0.25">
      <c r="A2" s="43"/>
      <c r="B2" s="43"/>
      <c r="C2" s="43"/>
      <c r="D2" s="43"/>
      <c r="E2" s="43"/>
      <c r="F2" s="43"/>
      <c r="G2" s="44"/>
      <c r="H2" s="43"/>
      <c r="I2" s="43"/>
      <c r="J2" s="43"/>
      <c r="K2" s="44" t="s">
        <v>0</v>
      </c>
      <c r="L2" s="43"/>
      <c r="M2" s="43"/>
      <c r="N2" s="43"/>
      <c r="O2" s="44" t="s">
        <v>0</v>
      </c>
      <c r="P2" s="19">
        <v>2014</v>
      </c>
      <c r="Q2" s="43"/>
      <c r="R2" s="44" t="s">
        <v>0</v>
      </c>
      <c r="S2" s="20">
        <v>2017</v>
      </c>
      <c r="T2" s="43"/>
      <c r="U2" s="44" t="s">
        <v>0</v>
      </c>
      <c r="V2" s="42"/>
      <c r="W2" s="45"/>
      <c r="X2" s="46"/>
      <c r="Y2" s="46"/>
      <c r="Z2" s="46"/>
    </row>
    <row r="3" spans="1:27" ht="94.5" x14ac:dyDescent="0.25">
      <c r="A3" s="47"/>
      <c r="B3" s="47" t="s">
        <v>1</v>
      </c>
      <c r="C3" s="17" t="s">
        <v>73</v>
      </c>
      <c r="D3" s="17" t="s">
        <v>66</v>
      </c>
      <c r="E3" s="17" t="s">
        <v>67</v>
      </c>
      <c r="F3" s="17" t="s">
        <v>69</v>
      </c>
      <c r="G3" s="48" t="s">
        <v>2</v>
      </c>
      <c r="H3" s="49" t="s">
        <v>3</v>
      </c>
      <c r="I3" s="50" t="s">
        <v>120</v>
      </c>
      <c r="J3" s="51" t="s">
        <v>4</v>
      </c>
      <c r="K3" s="52" t="s">
        <v>5</v>
      </c>
      <c r="L3" s="47" t="s">
        <v>6</v>
      </c>
      <c r="M3" s="47" t="s">
        <v>7</v>
      </c>
      <c r="N3" s="47" t="s">
        <v>8</v>
      </c>
      <c r="O3" s="52" t="s">
        <v>5</v>
      </c>
      <c r="P3" s="47" t="s">
        <v>6</v>
      </c>
      <c r="Q3" s="17" t="s">
        <v>26</v>
      </c>
      <c r="R3" s="52" t="s">
        <v>5</v>
      </c>
      <c r="S3" s="47" t="s">
        <v>6</v>
      </c>
      <c r="T3" s="17" t="s">
        <v>27</v>
      </c>
      <c r="U3" s="16" t="s">
        <v>121</v>
      </c>
      <c r="V3" s="16" t="s">
        <v>122</v>
      </c>
      <c r="W3" s="53" t="s">
        <v>9</v>
      </c>
      <c r="X3" s="54"/>
      <c r="Y3" s="54"/>
      <c r="Z3" s="54"/>
    </row>
    <row r="4" spans="1:27" x14ac:dyDescent="0.25">
      <c r="A4" s="41" t="s">
        <v>10</v>
      </c>
      <c r="B4" s="41" t="s">
        <v>11</v>
      </c>
      <c r="C4" s="41">
        <v>75259</v>
      </c>
      <c r="D4" s="41">
        <v>2014</v>
      </c>
      <c r="E4" s="41">
        <v>55482</v>
      </c>
      <c r="F4" s="179" t="s">
        <v>72</v>
      </c>
      <c r="G4" s="55">
        <v>1</v>
      </c>
      <c r="H4" s="56">
        <v>1</v>
      </c>
      <c r="I4" s="57">
        <v>1</v>
      </c>
      <c r="J4" s="58">
        <v>1</v>
      </c>
      <c r="K4" s="59">
        <v>108</v>
      </c>
      <c r="L4" s="60"/>
      <c r="M4" s="46"/>
      <c r="O4" s="61">
        <v>1302.0731173417992</v>
      </c>
      <c r="P4" s="4"/>
      <c r="Q4" s="3"/>
      <c r="R4" s="62">
        <v>594.96550460614151</v>
      </c>
      <c r="S4" s="4"/>
      <c r="T4" s="46"/>
      <c r="U4" s="199">
        <v>668</v>
      </c>
      <c r="V4" s="199">
        <v>1328</v>
      </c>
      <c r="W4" s="63"/>
      <c r="X4" s="46"/>
      <c r="Y4" s="46"/>
      <c r="Z4" s="46"/>
    </row>
    <row r="5" spans="1:27" x14ac:dyDescent="0.25">
      <c r="A5" s="41" t="s">
        <v>12</v>
      </c>
      <c r="B5" s="41" t="s">
        <v>11</v>
      </c>
      <c r="C5" s="41">
        <v>4663</v>
      </c>
      <c r="D5" s="41">
        <v>2017</v>
      </c>
      <c r="E5" s="41">
        <v>3776</v>
      </c>
      <c r="F5" s="179" t="s">
        <v>71</v>
      </c>
      <c r="G5" s="55">
        <v>1</v>
      </c>
      <c r="H5" s="56">
        <v>1</v>
      </c>
      <c r="I5" s="57">
        <v>1</v>
      </c>
      <c r="J5" s="58">
        <v>1</v>
      </c>
      <c r="K5" s="59">
        <v>6</v>
      </c>
      <c r="L5" s="60"/>
      <c r="M5" s="64" t="s">
        <v>45</v>
      </c>
      <c r="N5" s="64" t="s">
        <v>24</v>
      </c>
      <c r="O5" s="61">
        <v>228.26128637444896</v>
      </c>
      <c r="P5" s="4"/>
      <c r="Q5" s="65" t="s">
        <v>29</v>
      </c>
      <c r="R5" s="62">
        <v>80.183708503207711</v>
      </c>
      <c r="S5" s="4"/>
      <c r="T5" s="66" t="s">
        <v>30</v>
      </c>
      <c r="U5" s="199" t="s">
        <v>46</v>
      </c>
      <c r="V5" s="199" t="s">
        <v>47</v>
      </c>
      <c r="W5" s="63" t="s">
        <v>13</v>
      </c>
      <c r="X5" s="46"/>
      <c r="Y5" s="46" t="s">
        <v>14</v>
      </c>
      <c r="AA5" s="4" t="s">
        <v>23</v>
      </c>
    </row>
    <row r="6" spans="1:27" x14ac:dyDescent="0.25">
      <c r="A6" s="41" t="s">
        <v>12</v>
      </c>
      <c r="B6" s="41" t="s">
        <v>15</v>
      </c>
      <c r="C6" s="41">
        <v>9665</v>
      </c>
      <c r="D6" s="41">
        <v>2015</v>
      </c>
      <c r="E6" s="41">
        <v>9337</v>
      </c>
      <c r="F6" s="179" t="s">
        <v>71</v>
      </c>
      <c r="G6" s="55">
        <v>1</v>
      </c>
      <c r="H6" s="56">
        <v>1</v>
      </c>
      <c r="I6" s="57">
        <v>1</v>
      </c>
      <c r="J6" s="58">
        <v>1</v>
      </c>
      <c r="K6" s="59">
        <v>12</v>
      </c>
      <c r="L6" s="60"/>
      <c r="M6" s="64" t="s">
        <v>45</v>
      </c>
      <c r="N6" s="64" t="s">
        <v>31</v>
      </c>
      <c r="O6" s="61">
        <v>472.62764742554242</v>
      </c>
      <c r="P6" s="4"/>
      <c r="Q6" s="65" t="s">
        <v>32</v>
      </c>
      <c r="R6" s="62">
        <v>166.02481355317826</v>
      </c>
      <c r="S6" s="4"/>
      <c r="T6" s="66" t="s">
        <v>33</v>
      </c>
      <c r="U6" s="199" t="s">
        <v>48</v>
      </c>
      <c r="V6" s="199" t="s">
        <v>49</v>
      </c>
      <c r="W6" s="63" t="s">
        <v>13</v>
      </c>
      <c r="X6" s="46"/>
      <c r="Y6" s="46" t="s">
        <v>14</v>
      </c>
      <c r="AA6" s="4" t="s">
        <v>23</v>
      </c>
    </row>
    <row r="7" spans="1:27" x14ac:dyDescent="0.25">
      <c r="A7" s="41" t="s">
        <v>16</v>
      </c>
      <c r="B7" s="41" t="s">
        <v>11</v>
      </c>
      <c r="C7" s="179">
        <v>45005</v>
      </c>
      <c r="D7" s="180" t="s">
        <v>68</v>
      </c>
      <c r="E7" s="41">
        <v>50282</v>
      </c>
      <c r="F7" s="179" t="s">
        <v>72</v>
      </c>
      <c r="G7" s="55">
        <v>1</v>
      </c>
      <c r="H7" s="56">
        <v>1</v>
      </c>
      <c r="I7" s="57">
        <v>1</v>
      </c>
      <c r="K7" s="45"/>
      <c r="L7" s="64" t="s">
        <v>34</v>
      </c>
      <c r="M7" s="46"/>
      <c r="N7" s="46"/>
      <c r="O7" s="18"/>
      <c r="P7" s="67" t="s">
        <v>35</v>
      </c>
      <c r="Q7" s="3"/>
      <c r="R7" s="18"/>
      <c r="S7" s="200" t="s">
        <v>28</v>
      </c>
      <c r="T7" s="46"/>
      <c r="U7" s="45"/>
      <c r="V7" s="45"/>
      <c r="W7" s="63" t="s">
        <v>13</v>
      </c>
      <c r="X7" s="46"/>
      <c r="Y7" s="46" t="s">
        <v>14</v>
      </c>
      <c r="Z7" s="46" t="s">
        <v>17</v>
      </c>
    </row>
    <row r="8" spans="1:27" x14ac:dyDescent="0.25">
      <c r="A8" s="41" t="s">
        <v>18</v>
      </c>
      <c r="B8" s="41" t="s">
        <v>11</v>
      </c>
      <c r="C8" s="181">
        <v>38573</v>
      </c>
      <c r="D8" s="179">
        <v>2017</v>
      </c>
      <c r="E8" s="41">
        <v>29169</v>
      </c>
      <c r="F8" s="179" t="s">
        <v>70</v>
      </c>
      <c r="G8" s="55">
        <v>1</v>
      </c>
      <c r="H8" s="56">
        <v>1</v>
      </c>
      <c r="I8" s="57">
        <v>1</v>
      </c>
      <c r="K8" s="45"/>
      <c r="L8" s="64" t="s">
        <v>36</v>
      </c>
      <c r="M8" s="46"/>
      <c r="N8" s="46"/>
      <c r="O8" s="18"/>
      <c r="P8" s="67" t="s">
        <v>37</v>
      </c>
      <c r="Q8" s="3"/>
      <c r="R8" s="18"/>
      <c r="S8" s="200" t="s">
        <v>28</v>
      </c>
      <c r="T8" s="46"/>
      <c r="U8" s="45"/>
      <c r="V8" s="45"/>
      <c r="W8" s="63" t="s">
        <v>13</v>
      </c>
      <c r="X8" s="68" t="s">
        <v>19</v>
      </c>
      <c r="Y8" s="46" t="s">
        <v>14</v>
      </c>
      <c r="Z8" s="46" t="s">
        <v>20</v>
      </c>
    </row>
    <row r="9" spans="1:27" x14ac:dyDescent="0.25">
      <c r="A9" s="41" t="s">
        <v>18</v>
      </c>
      <c r="B9" s="41" t="s">
        <v>15</v>
      </c>
      <c r="C9" s="181">
        <v>74379</v>
      </c>
      <c r="D9" s="179">
        <v>2015</v>
      </c>
      <c r="E9" s="41">
        <v>60193</v>
      </c>
      <c r="F9" s="179" t="s">
        <v>71</v>
      </c>
      <c r="G9" s="55">
        <v>1</v>
      </c>
      <c r="H9" s="56">
        <v>1</v>
      </c>
      <c r="I9" s="57">
        <v>1</v>
      </c>
      <c r="K9" s="45"/>
      <c r="L9" s="64" t="s">
        <v>38</v>
      </c>
      <c r="M9" s="46"/>
      <c r="N9" s="46"/>
      <c r="O9" s="18"/>
      <c r="P9" s="67" t="s">
        <v>39</v>
      </c>
      <c r="Q9" s="3"/>
      <c r="R9" s="18"/>
      <c r="S9" s="200" t="s">
        <v>28</v>
      </c>
      <c r="T9" s="46"/>
      <c r="U9" s="45"/>
      <c r="V9" s="45"/>
      <c r="W9" s="63" t="s">
        <v>13</v>
      </c>
      <c r="X9" s="68" t="s">
        <v>19</v>
      </c>
      <c r="Y9" s="46" t="s">
        <v>14</v>
      </c>
      <c r="Z9" s="46" t="s">
        <v>20</v>
      </c>
    </row>
    <row r="10" spans="1:27" x14ac:dyDescent="0.25">
      <c r="A10" s="41" t="s">
        <v>21</v>
      </c>
      <c r="B10" s="41" t="s">
        <v>11</v>
      </c>
      <c r="C10" s="181">
        <v>7792</v>
      </c>
      <c r="D10" s="179">
        <v>2017</v>
      </c>
      <c r="E10" s="41">
        <v>4649</v>
      </c>
      <c r="F10" s="179" t="s">
        <v>70</v>
      </c>
      <c r="G10" s="55">
        <v>1</v>
      </c>
      <c r="H10" s="56">
        <v>1</v>
      </c>
      <c r="I10" s="57">
        <v>1</v>
      </c>
      <c r="K10" s="45"/>
      <c r="L10" s="64" t="s">
        <v>40</v>
      </c>
      <c r="M10" s="46"/>
      <c r="N10" s="46"/>
      <c r="O10" s="18"/>
      <c r="P10" s="67" t="s">
        <v>41</v>
      </c>
      <c r="Q10" s="3"/>
      <c r="R10" s="18"/>
      <c r="S10" s="200" t="s">
        <v>28</v>
      </c>
      <c r="T10" s="46"/>
      <c r="U10" s="45"/>
      <c r="V10" s="45"/>
      <c r="W10" s="63" t="s">
        <v>13</v>
      </c>
      <c r="X10" s="68" t="s">
        <v>19</v>
      </c>
      <c r="Y10" s="46" t="s">
        <v>14</v>
      </c>
      <c r="Z10" s="46" t="s">
        <v>20</v>
      </c>
    </row>
    <row r="11" spans="1:27" x14ac:dyDescent="0.25">
      <c r="A11" s="41" t="s">
        <v>21</v>
      </c>
      <c r="B11" s="41" t="s">
        <v>15</v>
      </c>
      <c r="C11" s="181">
        <v>9950</v>
      </c>
      <c r="D11" s="179">
        <v>2015</v>
      </c>
      <c r="E11" s="41">
        <v>7048</v>
      </c>
      <c r="F11" s="179" t="s">
        <v>71</v>
      </c>
      <c r="G11" s="55">
        <v>1</v>
      </c>
      <c r="H11" s="56">
        <v>1</v>
      </c>
      <c r="I11" s="57">
        <v>1</v>
      </c>
      <c r="K11" s="45"/>
      <c r="L11" s="64" t="s">
        <v>42</v>
      </c>
      <c r="M11" s="46"/>
      <c r="N11" s="46"/>
      <c r="O11" s="18"/>
      <c r="P11" s="67" t="s">
        <v>43</v>
      </c>
      <c r="Q11" s="3"/>
      <c r="R11" s="18"/>
      <c r="S11" s="200" t="s">
        <v>28</v>
      </c>
      <c r="T11" s="46"/>
      <c r="U11" s="45"/>
      <c r="V11" s="45"/>
      <c r="W11" s="63" t="s">
        <v>13</v>
      </c>
      <c r="X11" s="68" t="s">
        <v>19</v>
      </c>
      <c r="Y11" s="46" t="s">
        <v>14</v>
      </c>
      <c r="Z11" s="46" t="s">
        <v>20</v>
      </c>
    </row>
    <row r="17" spans="2:2" x14ac:dyDescent="0.25">
      <c r="B17" s="179"/>
    </row>
  </sheetData>
  <mergeCells count="2">
    <mergeCell ref="K1:N1"/>
    <mergeCell ref="O1:T1"/>
  </mergeCells>
  <phoneticPr fontId="18" type="noConversion"/>
  <pageMargins left="0.75000000000000011" right="0.75000000000000011" top="1" bottom="1" header="0.5" footer="0.5"/>
  <pageSetup paperSize="9" scale="55" orientation="landscape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1"/>
  <sheetViews>
    <sheetView workbookViewId="0">
      <selection activeCell="A17" sqref="A17"/>
    </sheetView>
  </sheetViews>
  <sheetFormatPr defaultColWidth="11" defaultRowHeight="15.75" x14ac:dyDescent="0.25"/>
  <cols>
    <col min="1" max="1" width="31.625" customWidth="1"/>
    <col min="2" max="2" width="17.5" customWidth="1"/>
  </cols>
  <sheetData>
    <row r="3" spans="1:9" x14ac:dyDescent="0.25">
      <c r="B3" s="2" t="s">
        <v>10</v>
      </c>
      <c r="C3" s="2" t="s">
        <v>12</v>
      </c>
      <c r="D3" s="2" t="s">
        <v>12</v>
      </c>
      <c r="E3" s="2" t="s">
        <v>16</v>
      </c>
      <c r="F3" s="2" t="s">
        <v>18</v>
      </c>
      <c r="G3" s="2" t="s">
        <v>18</v>
      </c>
      <c r="H3" s="2" t="s">
        <v>21</v>
      </c>
      <c r="I3" s="2" t="s">
        <v>21</v>
      </c>
    </row>
    <row r="4" spans="1:9" x14ac:dyDescent="0.25">
      <c r="B4" s="2" t="s">
        <v>11</v>
      </c>
      <c r="C4" s="2" t="s">
        <v>11</v>
      </c>
      <c r="D4" s="2" t="s">
        <v>15</v>
      </c>
      <c r="E4" s="2" t="s">
        <v>11</v>
      </c>
      <c r="F4" s="2" t="s">
        <v>11</v>
      </c>
      <c r="G4" s="2" t="s">
        <v>15</v>
      </c>
      <c r="H4" s="2" t="s">
        <v>11</v>
      </c>
      <c r="I4" s="2" t="s">
        <v>15</v>
      </c>
    </row>
    <row r="5" spans="1:9" x14ac:dyDescent="0.25">
      <c r="A5" s="2" t="s">
        <v>85</v>
      </c>
      <c r="B5" s="2">
        <v>0.69799999999999995</v>
      </c>
      <c r="C5">
        <v>0.67</v>
      </c>
      <c r="D5">
        <v>0.74</v>
      </c>
      <c r="E5">
        <v>0.65</v>
      </c>
      <c r="F5">
        <v>0.68</v>
      </c>
      <c r="G5">
        <v>0.68</v>
      </c>
      <c r="H5">
        <v>0.56000000000000005</v>
      </c>
      <c r="I5">
        <v>0.65</v>
      </c>
    </row>
    <row r="6" spans="1:9" x14ac:dyDescent="0.25">
      <c r="A6" s="2" t="s">
        <v>86</v>
      </c>
      <c r="B6" s="2">
        <v>7.0000000000000007E-2</v>
      </c>
      <c r="C6">
        <f>0.04*2</f>
        <v>0.08</v>
      </c>
      <c r="D6">
        <f>0.04*2</f>
        <v>0.08</v>
      </c>
      <c r="E6">
        <f>2*0.08</f>
        <v>0.16</v>
      </c>
      <c r="F6">
        <v>0.15</v>
      </c>
      <c r="G6">
        <v>0.15</v>
      </c>
      <c r="H6">
        <v>7.0000000000000007E-2</v>
      </c>
      <c r="I6">
        <f>0.02*2</f>
        <v>0.04</v>
      </c>
    </row>
    <row r="7" spans="1:9" x14ac:dyDescent="0.25">
      <c r="A7" s="2" t="s">
        <v>79</v>
      </c>
      <c r="B7" s="2">
        <v>0.91600000000000004</v>
      </c>
      <c r="C7">
        <v>0.89600000000000002</v>
      </c>
      <c r="D7">
        <v>0.83499999999999996</v>
      </c>
      <c r="E7">
        <v>0.93500000000000005</v>
      </c>
      <c r="F7">
        <v>0.93500000000000005</v>
      </c>
      <c r="G7">
        <v>0.93</v>
      </c>
      <c r="H7">
        <v>0.90500000000000003</v>
      </c>
      <c r="I7">
        <v>0.9</v>
      </c>
    </row>
    <row r="8" spans="1:9" x14ac:dyDescent="0.25">
      <c r="A8" s="2" t="s">
        <v>84</v>
      </c>
      <c r="B8" s="2">
        <v>4.0000000000000001E-3</v>
      </c>
      <c r="C8">
        <v>0.01</v>
      </c>
      <c r="D8">
        <v>0.01</v>
      </c>
      <c r="E8">
        <v>7.0000000000000001E-3</v>
      </c>
      <c r="F8">
        <v>0.03</v>
      </c>
      <c r="G8">
        <v>1.4999999999999999E-2</v>
      </c>
      <c r="H8">
        <v>0.05</v>
      </c>
      <c r="I8">
        <v>0.05</v>
      </c>
    </row>
    <row r="9" spans="1:9" x14ac:dyDescent="0.25">
      <c r="A9" s="2" t="s">
        <v>75</v>
      </c>
      <c r="B9" s="2">
        <v>0.54200000000000004</v>
      </c>
      <c r="C9">
        <v>0.79</v>
      </c>
      <c r="D9">
        <v>0.79</v>
      </c>
      <c r="E9">
        <v>0.84</v>
      </c>
      <c r="F9">
        <v>0.54200000000000004</v>
      </c>
      <c r="G9">
        <v>0.56000000000000005</v>
      </c>
      <c r="H9">
        <v>0.72499999999999998</v>
      </c>
      <c r="I9">
        <v>0.72499999999999998</v>
      </c>
    </row>
    <row r="10" spans="1:9" x14ac:dyDescent="0.25">
      <c r="A10" s="2" t="s">
        <v>80</v>
      </c>
      <c r="B10" s="2">
        <v>0.01</v>
      </c>
      <c r="C10">
        <v>0.01</v>
      </c>
      <c r="D10">
        <v>0.01</v>
      </c>
      <c r="E10">
        <v>1.4999999999999999E-2</v>
      </c>
      <c r="F10">
        <v>0.04</v>
      </c>
      <c r="G10">
        <v>1.2999999999999999E-2</v>
      </c>
      <c r="H10">
        <v>0.05</v>
      </c>
      <c r="I10">
        <v>0.05</v>
      </c>
    </row>
    <row r="11" spans="1:9" x14ac:dyDescent="0.25">
      <c r="A11" s="2" t="s">
        <v>76</v>
      </c>
      <c r="B11" s="2">
        <v>0.77900000000000003</v>
      </c>
      <c r="C11">
        <v>0.79</v>
      </c>
      <c r="D11">
        <v>0.79</v>
      </c>
      <c r="E11">
        <v>0.84</v>
      </c>
      <c r="F11">
        <v>0.78200000000000003</v>
      </c>
      <c r="G11">
        <v>0.79200000000000004</v>
      </c>
      <c r="H11">
        <v>0.72499999999999998</v>
      </c>
      <c r="I11">
        <v>0.72499999999999998</v>
      </c>
    </row>
    <row r="12" spans="1:9" x14ac:dyDescent="0.25">
      <c r="A12" s="2" t="s">
        <v>81</v>
      </c>
      <c r="B12" s="2">
        <v>0.01</v>
      </c>
      <c r="C12">
        <v>0.01</v>
      </c>
      <c r="D12">
        <v>0.01</v>
      </c>
      <c r="E12">
        <v>1.4999999999999999E-2</v>
      </c>
      <c r="F12">
        <v>0.02</v>
      </c>
      <c r="G12">
        <v>3.4000000000000002E-2</v>
      </c>
      <c r="H12">
        <v>0.05</v>
      </c>
      <c r="I12">
        <v>0.05</v>
      </c>
    </row>
    <row r="13" spans="1:9" x14ac:dyDescent="0.25">
      <c r="A13" s="2" t="s">
        <v>77</v>
      </c>
      <c r="B13" s="2">
        <v>0.85899999999999999</v>
      </c>
      <c r="C13" t="s">
        <v>95</v>
      </c>
      <c r="E13">
        <v>0.77600000000000002</v>
      </c>
      <c r="F13">
        <v>0.92200000000000004</v>
      </c>
      <c r="G13">
        <v>0.91700000000000004</v>
      </c>
      <c r="H13" t="s">
        <v>95</v>
      </c>
    </row>
    <row r="14" spans="1:9" x14ac:dyDescent="0.25">
      <c r="A14" s="2" t="s">
        <v>82</v>
      </c>
      <c r="B14" s="2">
        <v>0.01</v>
      </c>
      <c r="E14">
        <v>1.4999999999999999E-2</v>
      </c>
      <c r="F14">
        <v>0.02</v>
      </c>
      <c r="G14">
        <v>2.1999999999999999E-2</v>
      </c>
    </row>
    <row r="15" spans="1:9" x14ac:dyDescent="0.25">
      <c r="A15" s="2" t="s">
        <v>78</v>
      </c>
      <c r="B15">
        <v>0.86299999999999999</v>
      </c>
      <c r="E15">
        <v>0.80500000000000005</v>
      </c>
      <c r="F15">
        <v>0.9</v>
      </c>
      <c r="G15">
        <v>0.93</v>
      </c>
    </row>
    <row r="16" spans="1:9" x14ac:dyDescent="0.25">
      <c r="A16" s="2" t="s">
        <v>83</v>
      </c>
      <c r="B16">
        <v>0.01</v>
      </c>
      <c r="E16">
        <v>1.4999999999999999E-2</v>
      </c>
      <c r="F16">
        <v>0.02</v>
      </c>
      <c r="G16">
        <v>1.4999999999999999E-2</v>
      </c>
    </row>
    <row r="17" spans="1:9" x14ac:dyDescent="0.25">
      <c r="A17" s="2"/>
      <c r="B17" t="s">
        <v>94</v>
      </c>
      <c r="E17" t="s">
        <v>94</v>
      </c>
      <c r="F17" t="s">
        <v>94</v>
      </c>
    </row>
    <row r="18" spans="1:9" x14ac:dyDescent="0.25">
      <c r="A18" s="2"/>
    </row>
    <row r="20" spans="1:9" x14ac:dyDescent="0.25">
      <c r="A20" s="2" t="s">
        <v>87</v>
      </c>
      <c r="B20" s="184">
        <v>2014</v>
      </c>
      <c r="C20">
        <v>2017</v>
      </c>
      <c r="D20" s="184">
        <v>2015</v>
      </c>
      <c r="E20" s="184">
        <v>2017</v>
      </c>
      <c r="F20" s="184">
        <v>2017</v>
      </c>
      <c r="G20" s="184">
        <v>2015</v>
      </c>
      <c r="H20" s="184">
        <v>2017</v>
      </c>
      <c r="I20" s="184">
        <v>2015</v>
      </c>
    </row>
    <row r="21" spans="1:9" x14ac:dyDescent="0.25">
      <c r="A21" s="2" t="s">
        <v>88</v>
      </c>
      <c r="B21" s="184">
        <v>75259</v>
      </c>
      <c r="C21" s="184">
        <v>4663</v>
      </c>
      <c r="D21" s="192">
        <v>9665</v>
      </c>
      <c r="E21" s="184">
        <v>45005</v>
      </c>
      <c r="F21" s="184">
        <v>38573</v>
      </c>
      <c r="G21" s="184">
        <v>74379</v>
      </c>
      <c r="H21" s="184">
        <v>7792</v>
      </c>
      <c r="I21" s="184">
        <v>9950</v>
      </c>
    </row>
    <row r="22" spans="1:9" x14ac:dyDescent="0.25">
      <c r="A22" s="2" t="s">
        <v>89</v>
      </c>
      <c r="B22" s="184">
        <v>143457</v>
      </c>
      <c r="C22" s="184">
        <v>9631.5370000000003</v>
      </c>
      <c r="D22" s="184">
        <v>21681.58</v>
      </c>
      <c r="E22" s="184">
        <v>89295.93</v>
      </c>
      <c r="F22" s="184">
        <v>78015.8</v>
      </c>
      <c r="G22" s="184">
        <v>146693.20000000001</v>
      </c>
      <c r="H22" s="184">
        <v>13260.27</v>
      </c>
      <c r="I22" s="184">
        <v>17831.71</v>
      </c>
    </row>
    <row r="23" spans="1:9" x14ac:dyDescent="0.25">
      <c r="A23" s="2"/>
      <c r="B23" s="184"/>
      <c r="C23" s="184"/>
      <c r="D23" s="184"/>
      <c r="E23" s="184"/>
      <c r="F23" s="184"/>
      <c r="G23" s="184"/>
      <c r="H23" s="184"/>
      <c r="I23" s="184"/>
    </row>
    <row r="24" spans="1:9" x14ac:dyDescent="0.25">
      <c r="A24" s="2" t="s">
        <v>96</v>
      </c>
      <c r="B24" s="184">
        <v>2021</v>
      </c>
      <c r="C24" s="184">
        <v>2021</v>
      </c>
      <c r="D24" s="184">
        <v>2021</v>
      </c>
      <c r="E24" s="184">
        <v>2021</v>
      </c>
      <c r="F24" s="184">
        <v>2021</v>
      </c>
      <c r="G24" s="184">
        <v>2021</v>
      </c>
      <c r="H24" s="184">
        <v>2021</v>
      </c>
      <c r="I24" s="184">
        <v>2021</v>
      </c>
    </row>
    <row r="26" spans="1:9" x14ac:dyDescent="0.25">
      <c r="A26" s="183" t="s">
        <v>92</v>
      </c>
    </row>
    <row r="27" spans="1:9" x14ac:dyDescent="0.25">
      <c r="A27" s="179" t="s">
        <v>93</v>
      </c>
      <c r="B27">
        <v>2009</v>
      </c>
      <c r="C27">
        <v>2012</v>
      </c>
      <c r="D27">
        <v>2012</v>
      </c>
      <c r="E27">
        <v>2009</v>
      </c>
      <c r="F27">
        <v>2011</v>
      </c>
      <c r="G27">
        <v>2012</v>
      </c>
      <c r="H27">
        <v>2011</v>
      </c>
      <c r="I27">
        <v>2012</v>
      </c>
    </row>
    <row r="28" spans="1:9" x14ac:dyDescent="0.25">
      <c r="A28" s="179" t="s">
        <v>90</v>
      </c>
      <c r="B28">
        <v>55482</v>
      </c>
      <c r="C28">
        <v>3776</v>
      </c>
      <c r="D28">
        <v>9337</v>
      </c>
      <c r="E28">
        <v>50282</v>
      </c>
      <c r="F28">
        <v>29169</v>
      </c>
      <c r="G28">
        <v>60193</v>
      </c>
      <c r="H28">
        <v>4649</v>
      </c>
      <c r="I28">
        <v>7048</v>
      </c>
    </row>
    <row r="29" spans="1:9" x14ac:dyDescent="0.25">
      <c r="A29" s="179" t="s">
        <v>91</v>
      </c>
      <c r="B29" s="184">
        <v>105758.96467917065</v>
      </c>
      <c r="C29" s="184">
        <v>7799.4179999999997</v>
      </c>
      <c r="D29" s="184">
        <v>20945.637780986337</v>
      </c>
      <c r="E29" s="184">
        <v>99766.207549386439</v>
      </c>
      <c r="F29" s="184">
        <v>58995.747124435155</v>
      </c>
      <c r="G29" s="184">
        <v>118715.00791173708</v>
      </c>
      <c r="H29" s="184">
        <v>7911.5726805924533</v>
      </c>
      <c r="I29" s="184">
        <v>12630.946155000564</v>
      </c>
    </row>
    <row r="30" spans="1:9" x14ac:dyDescent="0.25">
      <c r="A30" s="183"/>
    </row>
    <row r="31" spans="1:9" x14ac:dyDescent="0.25">
      <c r="A31" s="18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4"/>
  <sheetViews>
    <sheetView tabSelected="1" workbookViewId="0">
      <pane xSplit="3" ySplit="3" topLeftCell="O4" activePane="bottomRight" state="frozen"/>
      <selection pane="topRight" activeCell="D1" sqref="D1"/>
      <selection pane="bottomLeft" activeCell="A4" sqref="A4"/>
      <selection pane="bottomRight" activeCell="D5" sqref="D5"/>
    </sheetView>
  </sheetViews>
  <sheetFormatPr defaultColWidth="11" defaultRowHeight="15.75" x14ac:dyDescent="0.25"/>
  <cols>
    <col min="1" max="1" width="13" style="69" customWidth="1"/>
    <col min="2" max="2" width="17.875" style="69" customWidth="1"/>
    <col min="3" max="3" width="10.625" style="98" customWidth="1"/>
    <col min="4" max="14" width="15.375" style="69" customWidth="1"/>
    <col min="15" max="16384" width="11" style="69"/>
  </cols>
  <sheetData>
    <row r="1" spans="1:20" x14ac:dyDescent="0.25">
      <c r="C1" s="221"/>
      <c r="D1" s="207" t="s">
        <v>3</v>
      </c>
      <c r="E1" s="207"/>
      <c r="F1" s="207"/>
      <c r="G1" s="207"/>
      <c r="H1" s="208" t="s">
        <v>123</v>
      </c>
      <c r="I1" s="208"/>
      <c r="J1" s="208"/>
      <c r="K1" s="208" t="s">
        <v>124</v>
      </c>
      <c r="L1" s="208"/>
      <c r="M1" s="208"/>
      <c r="N1" s="39" t="s">
        <v>4</v>
      </c>
      <c r="O1" s="209"/>
      <c r="P1" s="210"/>
      <c r="Q1" s="210"/>
      <c r="R1" s="210"/>
      <c r="S1" s="210"/>
      <c r="T1" s="210"/>
    </row>
    <row r="2" spans="1:20" x14ac:dyDescent="0.25">
      <c r="A2" s="71"/>
      <c r="B2" s="71"/>
      <c r="C2" s="222"/>
      <c r="D2" s="211" t="s">
        <v>0</v>
      </c>
      <c r="E2" s="206"/>
      <c r="F2" s="206"/>
      <c r="G2" s="212"/>
      <c r="H2" s="211" t="s">
        <v>0</v>
      </c>
      <c r="I2" s="206"/>
      <c r="J2" s="212"/>
      <c r="K2" s="211" t="s">
        <v>0</v>
      </c>
      <c r="L2" s="206"/>
      <c r="M2" s="212"/>
      <c r="N2" s="73" t="s">
        <v>0</v>
      </c>
      <c r="O2" s="213"/>
      <c r="P2" s="214"/>
      <c r="Q2" s="214"/>
      <c r="R2" s="214"/>
      <c r="S2" s="214"/>
      <c r="T2" s="214"/>
    </row>
    <row r="3" spans="1:20" s="75" customFormat="1" ht="45" customHeight="1" x14ac:dyDescent="0.25">
      <c r="A3" s="47"/>
      <c r="B3" s="47" t="s">
        <v>1</v>
      </c>
      <c r="C3" s="223" t="s">
        <v>2</v>
      </c>
      <c r="D3" s="52" t="s">
        <v>5</v>
      </c>
      <c r="E3" s="47" t="s">
        <v>6</v>
      </c>
      <c r="F3" s="47" t="s">
        <v>7</v>
      </c>
      <c r="G3" s="47" t="s">
        <v>8</v>
      </c>
      <c r="H3" s="52" t="s">
        <v>5</v>
      </c>
      <c r="I3" s="47" t="s">
        <v>6</v>
      </c>
      <c r="J3" s="17" t="s">
        <v>27</v>
      </c>
      <c r="K3" s="21" t="s">
        <v>5</v>
      </c>
      <c r="L3" s="47" t="s">
        <v>6</v>
      </c>
      <c r="M3" s="17" t="s">
        <v>27</v>
      </c>
      <c r="N3" s="52" t="s">
        <v>125</v>
      </c>
      <c r="O3" s="16" t="s">
        <v>122</v>
      </c>
      <c r="P3" s="74"/>
      <c r="Q3" s="74"/>
      <c r="R3" s="74"/>
      <c r="S3" s="74"/>
      <c r="T3" s="74"/>
    </row>
    <row r="4" spans="1:20" x14ac:dyDescent="0.25">
      <c r="A4" s="71" t="s">
        <v>10</v>
      </c>
      <c r="B4" s="71" t="s">
        <v>11</v>
      </c>
      <c r="C4" s="224">
        <v>1.7171000000000001</v>
      </c>
      <c r="D4" s="76">
        <v>1.6620999999999999</v>
      </c>
      <c r="E4" s="77"/>
      <c r="F4" s="78"/>
      <c r="G4" s="79"/>
      <c r="H4" s="80">
        <v>1.0851</v>
      </c>
      <c r="I4" s="81"/>
      <c r="J4" s="82"/>
      <c r="K4" s="83">
        <v>1.4234</v>
      </c>
      <c r="L4" s="84"/>
      <c r="M4" s="85"/>
      <c r="N4" s="86">
        <v>1.3983000000000001</v>
      </c>
      <c r="O4" s="86">
        <v>1.0688</v>
      </c>
      <c r="P4" s="88"/>
      <c r="Q4" s="88"/>
      <c r="R4" s="88"/>
      <c r="S4" s="88"/>
      <c r="T4" s="88"/>
    </row>
    <row r="5" spans="1:20" x14ac:dyDescent="0.25">
      <c r="A5" s="71" t="s">
        <v>12</v>
      </c>
      <c r="B5" s="71" t="s">
        <v>11</v>
      </c>
      <c r="C5" s="224">
        <v>0.90990000000000004</v>
      </c>
      <c r="D5" s="76">
        <v>0.85929999999999995</v>
      </c>
      <c r="E5" s="89"/>
      <c r="F5" s="14" t="s">
        <v>45</v>
      </c>
      <c r="G5" s="14">
        <v>0.86299999999999999</v>
      </c>
      <c r="H5" s="80">
        <v>-0.55430000000000001</v>
      </c>
      <c r="I5" s="90"/>
      <c r="J5" s="91">
        <v>-0.67330000000000001</v>
      </c>
      <c r="K5" s="80">
        <v>0.40150000000000002</v>
      </c>
      <c r="L5" s="90"/>
      <c r="M5" s="92">
        <v>0.28220000000000001</v>
      </c>
      <c r="N5" s="86">
        <v>0.55740000000000001</v>
      </c>
      <c r="O5" s="86">
        <v>0.13189999999999999</v>
      </c>
      <c r="P5" s="88"/>
      <c r="Q5" s="88"/>
      <c r="R5" s="88"/>
      <c r="S5" s="88"/>
      <c r="T5" s="88"/>
    </row>
    <row r="6" spans="1:20" x14ac:dyDescent="0.25">
      <c r="A6" s="71" t="s">
        <v>12</v>
      </c>
      <c r="B6" s="71" t="s">
        <v>15</v>
      </c>
      <c r="C6" s="224">
        <v>-2.2646999999999999</v>
      </c>
      <c r="D6" s="76">
        <v>-2.3189000000000002</v>
      </c>
      <c r="E6" s="89"/>
      <c r="F6" s="14" t="s">
        <v>45</v>
      </c>
      <c r="G6" s="14">
        <v>-2.3239000000000001</v>
      </c>
      <c r="H6" s="80">
        <v>-3.3683999999999998</v>
      </c>
      <c r="I6" s="90"/>
      <c r="J6" s="91">
        <v>-3.4580000000000002</v>
      </c>
      <c r="K6" s="80">
        <v>-2.6482000000000001</v>
      </c>
      <c r="L6" s="90"/>
      <c r="M6" s="92">
        <v>-2.7393000000000001</v>
      </c>
      <c r="N6" s="86">
        <v>-2.5678000000000001</v>
      </c>
      <c r="O6" s="86">
        <v>-2.9247000000000001</v>
      </c>
      <c r="P6" s="88"/>
      <c r="Q6" s="88"/>
      <c r="R6" s="88"/>
      <c r="S6" s="88"/>
      <c r="T6" s="88"/>
    </row>
    <row r="7" spans="1:20" x14ac:dyDescent="0.25">
      <c r="A7" s="71" t="s">
        <v>16</v>
      </c>
      <c r="B7" s="71" t="s">
        <v>11</v>
      </c>
      <c r="C7" s="224">
        <v>4.6102999999999996</v>
      </c>
      <c r="D7" s="87"/>
      <c r="E7" s="14">
        <v>4.5944000000000003</v>
      </c>
      <c r="F7" s="93"/>
      <c r="G7" s="93"/>
      <c r="H7" s="94"/>
      <c r="I7" s="91">
        <v>4.5220000000000002</v>
      </c>
      <c r="J7" s="95"/>
      <c r="K7" s="94"/>
      <c r="L7" s="95"/>
      <c r="M7" s="96"/>
      <c r="N7" s="94"/>
      <c r="O7" s="94"/>
      <c r="P7" s="90"/>
      <c r="Q7" s="90"/>
      <c r="R7" s="90"/>
      <c r="S7" s="97"/>
      <c r="T7" s="97"/>
    </row>
    <row r="8" spans="1:20" x14ac:dyDescent="0.25">
      <c r="A8" s="71" t="s">
        <v>18</v>
      </c>
      <c r="B8" s="71" t="s">
        <v>11</v>
      </c>
      <c r="C8" s="224">
        <v>1.8949</v>
      </c>
      <c r="D8" s="87"/>
      <c r="E8" s="14">
        <v>1.87</v>
      </c>
      <c r="F8" s="93"/>
      <c r="G8" s="93"/>
      <c r="H8" s="94"/>
      <c r="I8" s="91">
        <v>1.8320000000000001</v>
      </c>
      <c r="J8" s="95"/>
      <c r="K8" s="94"/>
      <c r="L8" s="95"/>
      <c r="M8" s="96"/>
      <c r="N8" s="94"/>
      <c r="O8" s="94"/>
      <c r="P8" s="90"/>
      <c r="Q8" s="90"/>
      <c r="R8" s="90"/>
      <c r="S8" s="97"/>
      <c r="T8" s="97"/>
    </row>
    <row r="9" spans="1:20" x14ac:dyDescent="0.25">
      <c r="A9" s="71" t="s">
        <v>18</v>
      </c>
      <c r="B9" s="71" t="s">
        <v>15</v>
      </c>
      <c r="C9" s="224">
        <v>2.3258000000000001</v>
      </c>
      <c r="D9" s="87"/>
      <c r="E9" s="14">
        <v>2.3298000000000001</v>
      </c>
      <c r="F9" s="93"/>
      <c r="G9" s="93"/>
      <c r="H9" s="94"/>
      <c r="I9" s="91">
        <v>2.3022</v>
      </c>
      <c r="J9" s="95"/>
      <c r="K9" s="94"/>
      <c r="L9" s="95"/>
      <c r="M9" s="96"/>
      <c r="N9" s="94"/>
      <c r="O9" s="94"/>
      <c r="P9" s="90"/>
      <c r="Q9" s="90"/>
      <c r="R9" s="90"/>
      <c r="S9" s="97"/>
      <c r="T9" s="97"/>
    </row>
    <row r="10" spans="1:20" x14ac:dyDescent="0.25">
      <c r="A10" s="71" t="s">
        <v>21</v>
      </c>
      <c r="B10" s="71" t="s">
        <v>11</v>
      </c>
      <c r="C10" s="224">
        <v>3.1300000000000001E-2</v>
      </c>
      <c r="D10" s="87"/>
      <c r="E10" s="14">
        <v>4.1999999999999997E-3</v>
      </c>
      <c r="F10" s="93"/>
      <c r="G10" s="93"/>
      <c r="H10" s="94"/>
      <c r="I10" s="91">
        <v>-8.1600000000000006E-2</v>
      </c>
      <c r="J10" s="95"/>
      <c r="K10" s="94"/>
      <c r="L10" s="95"/>
      <c r="M10" s="96"/>
      <c r="N10" s="94"/>
      <c r="O10" s="94"/>
      <c r="P10" s="90"/>
      <c r="Q10" s="90"/>
      <c r="R10" s="90"/>
      <c r="S10" s="97"/>
      <c r="T10" s="97"/>
    </row>
    <row r="11" spans="1:20" x14ac:dyDescent="0.25">
      <c r="A11" s="71" t="s">
        <v>21</v>
      </c>
      <c r="B11" s="71" t="s">
        <v>15</v>
      </c>
      <c r="C11" s="224">
        <v>0.9516</v>
      </c>
      <c r="D11" s="87"/>
      <c r="E11" s="14">
        <v>0.8871</v>
      </c>
      <c r="F11" s="93"/>
      <c r="G11" s="93"/>
      <c r="H11" s="94"/>
      <c r="I11" s="91">
        <v>0.77080000000000004</v>
      </c>
      <c r="J11" s="95"/>
      <c r="K11" s="94"/>
      <c r="L11" s="95"/>
      <c r="M11" s="96"/>
      <c r="N11" s="94"/>
      <c r="O11" s="94"/>
      <c r="P11" s="90"/>
      <c r="Q11" s="90"/>
      <c r="R11" s="90"/>
      <c r="S11" s="97"/>
      <c r="T11" s="97"/>
    </row>
    <row r="12" spans="1:20" x14ac:dyDescent="0.25"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9"/>
      <c r="P12" s="99"/>
      <c r="Q12" s="99"/>
      <c r="R12" s="99"/>
      <c r="S12" s="99"/>
      <c r="T12" s="99"/>
    </row>
    <row r="13" spans="1:20" x14ac:dyDescent="0.25">
      <c r="G13" s="100"/>
      <c r="O13" s="99"/>
      <c r="P13" s="99"/>
      <c r="Q13" s="99"/>
      <c r="R13" s="99"/>
      <c r="S13" s="99"/>
      <c r="T13" s="99"/>
    </row>
    <row r="14" spans="1:20" x14ac:dyDescent="0.25">
      <c r="O14" s="99"/>
      <c r="P14" s="99"/>
      <c r="Q14" s="99"/>
      <c r="R14" s="99"/>
      <c r="S14" s="99"/>
      <c r="T14" s="99"/>
    </row>
    <row r="15" spans="1:20" x14ac:dyDescent="0.25">
      <c r="O15" s="99"/>
      <c r="P15" s="99"/>
      <c r="Q15" s="99"/>
      <c r="R15" s="99"/>
      <c r="S15" s="99"/>
      <c r="T15" s="99"/>
    </row>
    <row r="16" spans="1:20" x14ac:dyDescent="0.25">
      <c r="A16" s="101" t="s">
        <v>25</v>
      </c>
      <c r="D16" s="207" t="s">
        <v>3</v>
      </c>
      <c r="E16" s="207"/>
      <c r="F16" s="207"/>
      <c r="G16" s="207"/>
      <c r="H16" s="208" t="s">
        <v>123</v>
      </c>
      <c r="I16" s="208"/>
      <c r="J16" s="208"/>
      <c r="K16" s="208" t="s">
        <v>124</v>
      </c>
      <c r="L16" s="208"/>
      <c r="M16" s="208"/>
      <c r="N16" s="39" t="s">
        <v>4</v>
      </c>
      <c r="O16" s="209"/>
      <c r="P16" s="210"/>
      <c r="Q16" s="210"/>
      <c r="R16" s="210"/>
      <c r="S16" s="210"/>
      <c r="T16" s="210"/>
    </row>
    <row r="17" spans="1:20" x14ac:dyDescent="0.25">
      <c r="C17" s="106"/>
      <c r="D17" s="103" t="s">
        <v>0</v>
      </c>
      <c r="E17" s="102"/>
      <c r="F17" s="102"/>
      <c r="G17" s="102"/>
      <c r="H17" s="103" t="s">
        <v>0</v>
      </c>
      <c r="I17" s="102"/>
      <c r="J17" s="102"/>
      <c r="K17" s="211" t="s">
        <v>0</v>
      </c>
      <c r="L17" s="206"/>
      <c r="M17" s="212"/>
      <c r="N17" s="73" t="s">
        <v>0</v>
      </c>
      <c r="O17" s="213"/>
      <c r="P17" s="214"/>
      <c r="Q17" s="214"/>
      <c r="R17" s="214"/>
      <c r="S17" s="214"/>
      <c r="T17" s="214"/>
    </row>
    <row r="18" spans="1:20" s="75" customFormat="1" ht="45" customHeight="1" x14ac:dyDescent="0.25">
      <c r="C18" s="225"/>
      <c r="D18" s="8" t="s">
        <v>5</v>
      </c>
      <c r="E18" s="7" t="s">
        <v>6</v>
      </c>
      <c r="F18" s="7" t="s">
        <v>7</v>
      </c>
      <c r="G18" s="7" t="s">
        <v>8</v>
      </c>
      <c r="H18" s="8" t="s">
        <v>5</v>
      </c>
      <c r="I18" s="7" t="s">
        <v>6</v>
      </c>
      <c r="J18" s="7" t="s">
        <v>7</v>
      </c>
      <c r="K18" s="8"/>
      <c r="L18" s="7"/>
      <c r="M18" s="7"/>
      <c r="N18" s="52" t="s">
        <v>125</v>
      </c>
      <c r="O18" s="53"/>
      <c r="P18" s="74"/>
      <c r="Q18" s="74"/>
      <c r="R18" s="74"/>
      <c r="S18" s="74"/>
    </row>
    <row r="19" spans="1:20" x14ac:dyDescent="0.25">
      <c r="A19" s="69" t="s">
        <v>10</v>
      </c>
      <c r="B19" s="69" t="s">
        <v>11</v>
      </c>
      <c r="C19" s="104"/>
      <c r="D19" s="105">
        <f>(ABS((D4-$C$4)/$C$4))*-1 *100</f>
        <v>-3.2030749519538846</v>
      </c>
      <c r="E19" s="106"/>
      <c r="F19" s="106"/>
      <c r="G19" s="106"/>
      <c r="H19" s="105">
        <f>(ABS((H4-$C$4)/$C$4))*-1 *100</f>
        <v>-36.806243084269994</v>
      </c>
      <c r="I19" s="106"/>
      <c r="J19" s="106"/>
      <c r="K19" s="105">
        <f>(ABS((K4-$C$4)/$C$4))*-1 *100</f>
        <v>-17.104420243433697</v>
      </c>
      <c r="L19" s="106"/>
      <c r="M19" s="106"/>
      <c r="N19" s="108">
        <f>(ABS((N4-$C$4)/$C$4))*-1 *100</f>
        <v>-18.566187176052644</v>
      </c>
      <c r="O19" s="108">
        <f>(ABS((O4-$C$4)/$C$4))*-1 *100</f>
        <v>-37.755518024576325</v>
      </c>
      <c r="P19" s="109"/>
      <c r="Q19" s="109"/>
      <c r="R19" s="110"/>
      <c r="S19" s="109"/>
      <c r="T19" s="109"/>
    </row>
    <row r="20" spans="1:20" x14ac:dyDescent="0.25">
      <c r="A20" s="69" t="s">
        <v>12</v>
      </c>
      <c r="B20" s="69" t="s">
        <v>11</v>
      </c>
      <c r="C20" s="104"/>
      <c r="D20" s="105">
        <f>(ABS((D5-$C$5)/$C$5))*-1 *100</f>
        <v>-5.5610506649082412</v>
      </c>
      <c r="E20" s="111"/>
      <c r="F20" s="112" t="e">
        <f>(ABS((F5-$C$5)/$C$5))*-1 *100</f>
        <v>#VALUE!</v>
      </c>
      <c r="G20" s="112">
        <f>(ABS((G5-$C$5)/$C$5))*-1 *100</f>
        <v>-5.1544125728102044</v>
      </c>
      <c r="H20" s="105">
        <f>(ABS((H5-$C$5)/$C$5))*-1 *100</f>
        <v>-160.91878228376743</v>
      </c>
      <c r="I20" s="111"/>
      <c r="J20" s="112">
        <f>(ABS((J5-$C$5)/$C$5))*-1 *100</f>
        <v>-173.99714254313662</v>
      </c>
      <c r="K20" s="105">
        <f>(ABS((K5-$C$5)/$C$5))*-1 *100</f>
        <v>-55.874271898010761</v>
      </c>
      <c r="L20" s="110"/>
      <c r="M20" s="105">
        <f>(ABS((M5-$C$5)/$C$5))*-1 *100</f>
        <v>-68.985602813496001</v>
      </c>
      <c r="N20" s="108">
        <f>(ABS((N5-$C$5)/$C$5))*-1 *100</f>
        <v>-38.740520936366636</v>
      </c>
      <c r="O20" s="108">
        <f>(ABS((O5-$C$5)/$C$5))*-1 *100</f>
        <v>-85.503901527640409</v>
      </c>
      <c r="P20" s="109"/>
      <c r="Q20" s="109"/>
      <c r="R20" s="110"/>
      <c r="S20" s="109"/>
      <c r="T20" s="109"/>
    </row>
    <row r="21" spans="1:20" x14ac:dyDescent="0.25">
      <c r="A21" s="69" t="s">
        <v>12</v>
      </c>
      <c r="B21" s="69" t="s">
        <v>15</v>
      </c>
      <c r="C21" s="104"/>
      <c r="D21" s="105">
        <f>(ABS((D6-$C$6)/$C$6))*-1 *100</f>
        <v>-2.3932529694882434</v>
      </c>
      <c r="E21" s="111"/>
      <c r="F21" s="112" t="e">
        <f>(ABS((F6-$C$6)/$C$6))*-1 *100</f>
        <v>#VALUE!</v>
      </c>
      <c r="G21" s="112">
        <f>(ABS((G6-$C$6)/$C$6))*-1 *100</f>
        <v>-2.6140327637214704</v>
      </c>
      <c r="H21" s="105">
        <f>(ABS((H6-$C$6)/$C$6))*-1 *100</f>
        <v>-48.734931779043578</v>
      </c>
      <c r="I21" s="111"/>
      <c r="J21" s="112">
        <f>(ABS((J6-$C$6)/$C$6))*-1 *100</f>
        <v>-52.691305691703107</v>
      </c>
      <c r="K21" s="105">
        <f>(ABS((K6-$C$6)/$C$6))*-1 *100</f>
        <v>-16.933810217688887</v>
      </c>
      <c r="L21" s="110"/>
      <c r="M21" s="105">
        <f>(ABS((M6-$C$6)/$C$6))*-1 *100</f>
        <v>-20.956418068618365</v>
      </c>
      <c r="N21" s="108">
        <f>(ABS((N6-$C$6)/$C$6))*-1 *100</f>
        <v>-13.383671126418516</v>
      </c>
      <c r="O21" s="108">
        <f>(ABS((O6-$C$6)/$C$6))*-1 *100</f>
        <v>-29.142932838786599</v>
      </c>
      <c r="P21" s="109"/>
      <c r="Q21" s="109"/>
      <c r="R21" s="110"/>
      <c r="S21" s="109"/>
      <c r="T21" s="109"/>
    </row>
    <row r="22" spans="1:20" x14ac:dyDescent="0.25">
      <c r="A22" s="69" t="s">
        <v>16</v>
      </c>
      <c r="B22" s="69" t="s">
        <v>11</v>
      </c>
      <c r="C22" s="104"/>
      <c r="D22" s="107"/>
      <c r="E22" s="112">
        <f>(ABS((E7-$C7)/$C7))*-1 *100</f>
        <v>-0.34487994273690126</v>
      </c>
      <c r="F22" s="111"/>
      <c r="G22" s="106"/>
      <c r="H22" s="107"/>
      <c r="I22" s="112">
        <f>(ABS((I7-$C7)/$C7))*-1 *100</f>
        <v>-1.9152766631238616</v>
      </c>
      <c r="J22" s="106"/>
      <c r="K22" s="107"/>
      <c r="L22" s="106"/>
      <c r="M22" s="106"/>
      <c r="N22" s="107"/>
      <c r="O22" s="113"/>
      <c r="P22" s="109"/>
      <c r="Q22" s="109"/>
      <c r="R22" s="109"/>
      <c r="S22" s="109"/>
      <c r="T22" s="109"/>
    </row>
    <row r="23" spans="1:20" x14ac:dyDescent="0.25">
      <c r="A23" s="69" t="s">
        <v>18</v>
      </c>
      <c r="B23" s="69" t="s">
        <v>11</v>
      </c>
      <c r="C23" s="104"/>
      <c r="D23" s="107"/>
      <c r="E23" s="112">
        <f t="shared" ref="E23:E25" si="0">(ABS((E8-$C8)/$C8))*-1 *100</f>
        <v>-1.3140535120586798</v>
      </c>
      <c r="F23" s="111"/>
      <c r="G23" s="106"/>
      <c r="H23" s="107"/>
      <c r="I23" s="112">
        <f>(ABS((I8-$C8)/$C8))*-1 *100</f>
        <v>-3.3194363818671149</v>
      </c>
      <c r="J23" s="106"/>
      <c r="K23" s="107"/>
      <c r="L23" s="106"/>
      <c r="M23" s="106"/>
      <c r="N23" s="107"/>
      <c r="O23" s="113"/>
      <c r="P23" s="109"/>
      <c r="Q23" s="109"/>
      <c r="R23" s="109"/>
      <c r="S23" s="109"/>
      <c r="T23" s="109"/>
    </row>
    <row r="24" spans="1:20" x14ac:dyDescent="0.25">
      <c r="A24" s="69" t="s">
        <v>18</v>
      </c>
      <c r="B24" s="69" t="s">
        <v>15</v>
      </c>
      <c r="C24" s="104"/>
      <c r="D24" s="107"/>
      <c r="E24" s="112">
        <f>(ABS((E9-$C9)/$C9))*100</f>
        <v>0.1719838335196493</v>
      </c>
      <c r="F24" s="111"/>
      <c r="G24" s="106"/>
      <c r="H24" s="107"/>
      <c r="I24" s="112">
        <f t="shared" ref="I24:I26" si="1">(ABS((I9-$C9)/$C9))*-1 *100</f>
        <v>-1.0147046177659329</v>
      </c>
      <c r="J24" s="106"/>
      <c r="K24" s="107"/>
      <c r="L24" s="106"/>
      <c r="M24" s="106"/>
      <c r="N24" s="107"/>
      <c r="O24" s="113"/>
      <c r="P24" s="109"/>
      <c r="Q24" s="109"/>
      <c r="R24" s="109"/>
      <c r="S24" s="109"/>
      <c r="T24" s="109"/>
    </row>
    <row r="25" spans="1:20" x14ac:dyDescent="0.25">
      <c r="A25" s="69" t="s">
        <v>21</v>
      </c>
      <c r="B25" s="69" t="s">
        <v>11</v>
      </c>
      <c r="C25" s="104"/>
      <c r="D25" s="107"/>
      <c r="E25" s="112">
        <f t="shared" si="0"/>
        <v>-86.581469648562305</v>
      </c>
      <c r="F25" s="111"/>
      <c r="G25" s="106"/>
      <c r="H25" s="107"/>
      <c r="I25" s="112">
        <f t="shared" si="1"/>
        <v>-360.70287539936101</v>
      </c>
      <c r="J25" s="106"/>
      <c r="K25" s="107"/>
      <c r="L25" s="106"/>
      <c r="M25" s="106"/>
      <c r="N25" s="107"/>
      <c r="O25" s="113"/>
      <c r="P25" s="109"/>
      <c r="Q25" s="109"/>
      <c r="R25" s="109"/>
      <c r="S25" s="109"/>
      <c r="T25" s="109"/>
    </row>
    <row r="26" spans="1:20" x14ac:dyDescent="0.25">
      <c r="A26" s="69" t="s">
        <v>21</v>
      </c>
      <c r="B26" s="69" t="s">
        <v>15</v>
      </c>
      <c r="C26" s="104"/>
      <c r="D26" s="107"/>
      <c r="E26" s="112">
        <f>(ABS((E11-$C11)/$C11))*-1 *100</f>
        <v>-6.7780580075662042</v>
      </c>
      <c r="F26" s="111"/>
      <c r="G26" s="106"/>
      <c r="H26" s="107"/>
      <c r="I26" s="112">
        <f t="shared" si="1"/>
        <v>-18.999579655317355</v>
      </c>
      <c r="J26" s="106"/>
      <c r="K26" s="107"/>
      <c r="L26" s="106"/>
      <c r="M26" s="106"/>
      <c r="N26" s="107"/>
      <c r="O26" s="114"/>
      <c r="P26" s="115"/>
      <c r="Q26" s="109"/>
      <c r="R26" s="109"/>
      <c r="S26" s="109"/>
      <c r="T26" s="109"/>
    </row>
    <row r="27" spans="1:20" x14ac:dyDescent="0.25">
      <c r="I27" s="99"/>
    </row>
    <row r="29" spans="1:20" x14ac:dyDescent="0.25">
      <c r="A29" s="132" t="s">
        <v>50</v>
      </c>
      <c r="C29" s="226"/>
      <c r="D29"/>
      <c r="E29"/>
    </row>
    <row r="30" spans="1:20" x14ac:dyDescent="0.25">
      <c r="C30" s="106"/>
      <c r="D30" s="103" t="s">
        <v>0</v>
      </c>
      <c r="E30" s="102"/>
      <c r="F30" s="102"/>
      <c r="G30" s="102"/>
      <c r="H30" s="103" t="s">
        <v>0</v>
      </c>
      <c r="I30" s="102"/>
      <c r="J30" s="102"/>
      <c r="K30" s="211" t="s">
        <v>0</v>
      </c>
      <c r="L30" s="206"/>
      <c r="M30" s="212"/>
      <c r="N30" s="163" t="s">
        <v>0</v>
      </c>
    </row>
    <row r="31" spans="1:20" ht="78.75" x14ac:dyDescent="0.25">
      <c r="A31" s="75"/>
      <c r="B31" s="75"/>
      <c r="C31" s="225"/>
      <c r="D31" s="8" t="s">
        <v>5</v>
      </c>
      <c r="E31" s="7" t="s">
        <v>6</v>
      </c>
      <c r="F31" s="7" t="s">
        <v>7</v>
      </c>
      <c r="G31" s="7" t="s">
        <v>8</v>
      </c>
      <c r="H31" s="8" t="s">
        <v>5</v>
      </c>
      <c r="I31" s="7" t="s">
        <v>6</v>
      </c>
      <c r="J31" s="7" t="s">
        <v>7</v>
      </c>
      <c r="K31" s="21" t="s">
        <v>5</v>
      </c>
      <c r="L31" s="47" t="s">
        <v>6</v>
      </c>
      <c r="M31" s="47" t="s">
        <v>7</v>
      </c>
      <c r="N31" s="8" t="s">
        <v>125</v>
      </c>
    </row>
    <row r="32" spans="1:20" x14ac:dyDescent="0.25">
      <c r="A32" s="69" t="s">
        <v>10</v>
      </c>
      <c r="B32" s="69" t="s">
        <v>11</v>
      </c>
      <c r="C32" s="104"/>
      <c r="D32" s="105">
        <f>D4/$C4</f>
        <v>0.96796925048046112</v>
      </c>
      <c r="E32" s="104"/>
      <c r="F32" s="104"/>
      <c r="G32" s="104"/>
      <c r="H32" s="105">
        <f t="shared" ref="H32:O32" si="2">H4/$C4</f>
        <v>0.63193756915730004</v>
      </c>
      <c r="I32" s="104"/>
      <c r="J32" s="104"/>
      <c r="K32" s="105">
        <f t="shared" si="2"/>
        <v>0.82895579756566296</v>
      </c>
      <c r="L32" s="104"/>
      <c r="M32" s="104"/>
      <c r="N32" s="105">
        <f t="shared" si="2"/>
        <v>0.8143381282394736</v>
      </c>
      <c r="O32" s="105">
        <f t="shared" si="2"/>
        <v>0.62244481975423671</v>
      </c>
    </row>
    <row r="33" spans="1:15" x14ac:dyDescent="0.25">
      <c r="A33" s="69" t="s">
        <v>12</v>
      </c>
      <c r="B33" s="69" t="s">
        <v>11</v>
      </c>
      <c r="C33" s="104"/>
      <c r="D33" s="105">
        <f t="shared" ref="D33:O39" si="3">D5/$C5</f>
        <v>0.9443894933509176</v>
      </c>
      <c r="E33" s="104"/>
      <c r="F33" s="105" t="e">
        <f t="shared" si="3"/>
        <v>#VALUE!</v>
      </c>
      <c r="G33" s="105">
        <f t="shared" si="3"/>
        <v>0.94845587427189793</v>
      </c>
      <c r="H33" s="105">
        <f t="shared" si="3"/>
        <v>-0.60918782283767448</v>
      </c>
      <c r="I33" s="104"/>
      <c r="J33" s="105">
        <f t="shared" si="3"/>
        <v>-0.73997142543136607</v>
      </c>
      <c r="K33" s="105">
        <f t="shared" si="3"/>
        <v>0.44125728101989231</v>
      </c>
      <c r="L33" s="104"/>
      <c r="M33" s="105">
        <f t="shared" si="3"/>
        <v>0.31014397186504011</v>
      </c>
      <c r="N33" s="105">
        <f t="shared" si="3"/>
        <v>0.6125947906363336</v>
      </c>
      <c r="O33" s="105">
        <f t="shared" si="3"/>
        <v>0.14496098472359598</v>
      </c>
    </row>
    <row r="34" spans="1:15" x14ac:dyDescent="0.25">
      <c r="A34" s="69" t="s">
        <v>12</v>
      </c>
      <c r="B34" s="69" t="s">
        <v>15</v>
      </c>
      <c r="C34" s="104"/>
      <c r="D34" s="105">
        <f t="shared" si="3"/>
        <v>1.0239325296948825</v>
      </c>
      <c r="E34" s="104"/>
      <c r="F34" s="105" t="e">
        <f t="shared" si="3"/>
        <v>#VALUE!</v>
      </c>
      <c r="G34" s="105">
        <f t="shared" si="3"/>
        <v>1.0261403276372147</v>
      </c>
      <c r="H34" s="105">
        <f t="shared" si="3"/>
        <v>1.4873493177904358</v>
      </c>
      <c r="I34" s="104"/>
      <c r="J34" s="105">
        <f t="shared" si="3"/>
        <v>1.5269130569170311</v>
      </c>
      <c r="K34" s="105">
        <f t="shared" si="3"/>
        <v>1.1693381021768889</v>
      </c>
      <c r="L34" s="104"/>
      <c r="M34" s="105">
        <f t="shared" si="3"/>
        <v>1.2095641806861837</v>
      </c>
      <c r="N34" s="105">
        <f t="shared" si="3"/>
        <v>1.1338367112641852</v>
      </c>
      <c r="O34" s="105">
        <f t="shared" si="3"/>
        <v>1.2914293283878659</v>
      </c>
    </row>
    <row r="35" spans="1:15" x14ac:dyDescent="0.25">
      <c r="A35" s="69" t="s">
        <v>16</v>
      </c>
      <c r="B35" s="69" t="s">
        <v>11</v>
      </c>
      <c r="C35" s="104"/>
      <c r="D35" s="104"/>
      <c r="E35" s="105">
        <f t="shared" si="3"/>
        <v>0.99655120057263102</v>
      </c>
      <c r="F35" s="104"/>
      <c r="G35" s="104"/>
      <c r="H35" s="104"/>
      <c r="I35" s="105">
        <f t="shared" si="3"/>
        <v>0.98084723336876134</v>
      </c>
      <c r="J35" s="104"/>
      <c r="K35" s="104"/>
      <c r="L35" s="104"/>
      <c r="M35" s="104"/>
      <c r="N35" s="104"/>
      <c r="O35" s="104"/>
    </row>
    <row r="36" spans="1:15" x14ac:dyDescent="0.25">
      <c r="A36" s="69" t="s">
        <v>18</v>
      </c>
      <c r="B36" s="69" t="s">
        <v>11</v>
      </c>
      <c r="C36" s="104"/>
      <c r="D36" s="104"/>
      <c r="E36" s="105">
        <f t="shared" si="3"/>
        <v>0.98685946487941323</v>
      </c>
      <c r="F36" s="104"/>
      <c r="G36" s="104"/>
      <c r="H36" s="104"/>
      <c r="I36" s="105">
        <f t="shared" si="3"/>
        <v>0.96680563618132886</v>
      </c>
      <c r="J36" s="104"/>
      <c r="K36" s="104"/>
      <c r="L36" s="104"/>
      <c r="M36" s="104"/>
      <c r="N36" s="104"/>
      <c r="O36" s="104"/>
    </row>
    <row r="37" spans="1:15" x14ac:dyDescent="0.25">
      <c r="A37" s="69" t="s">
        <v>18</v>
      </c>
      <c r="B37" s="69" t="s">
        <v>15</v>
      </c>
      <c r="C37" s="104"/>
      <c r="D37" s="104"/>
      <c r="E37" s="105">
        <f>E9/$C9</f>
        <v>1.0017198383351964</v>
      </c>
      <c r="F37" s="104"/>
      <c r="G37" s="104"/>
      <c r="H37" s="104"/>
      <c r="I37" s="105">
        <f t="shared" si="3"/>
        <v>0.98985295382234062</v>
      </c>
      <c r="J37" s="104"/>
      <c r="K37" s="104"/>
      <c r="L37" s="104"/>
      <c r="M37" s="104"/>
      <c r="N37" s="104"/>
      <c r="O37" s="104"/>
    </row>
    <row r="38" spans="1:15" x14ac:dyDescent="0.25">
      <c r="A38" s="69" t="s">
        <v>21</v>
      </c>
      <c r="B38" s="69" t="s">
        <v>11</v>
      </c>
      <c r="C38" s="104"/>
      <c r="D38" s="104"/>
      <c r="E38" s="105">
        <f t="shared" si="3"/>
        <v>0.13418530351437699</v>
      </c>
      <c r="F38" s="104"/>
      <c r="G38" s="104"/>
      <c r="H38" s="104"/>
      <c r="I38" s="105">
        <f t="shared" si="3"/>
        <v>-2.6070287539936103</v>
      </c>
      <c r="J38" s="104"/>
      <c r="K38" s="104"/>
      <c r="L38" s="104"/>
      <c r="M38" s="104"/>
      <c r="N38" s="104"/>
      <c r="O38" s="104"/>
    </row>
    <row r="39" spans="1:15" x14ac:dyDescent="0.25">
      <c r="A39" s="69" t="s">
        <v>21</v>
      </c>
      <c r="B39" s="69" t="s">
        <v>15</v>
      </c>
      <c r="C39" s="104"/>
      <c r="D39" s="104"/>
      <c r="E39" s="105">
        <f t="shared" si="3"/>
        <v>0.93221941992433799</v>
      </c>
      <c r="F39" s="104"/>
      <c r="G39" s="104"/>
      <c r="H39" s="104"/>
      <c r="I39" s="105">
        <f t="shared" si="3"/>
        <v>0.81000420344682644</v>
      </c>
      <c r="J39" s="104"/>
      <c r="K39" s="104"/>
      <c r="L39" s="104"/>
      <c r="M39" s="104"/>
      <c r="N39" s="104"/>
      <c r="O39" s="104"/>
    </row>
    <row r="40" spans="1:15" x14ac:dyDescent="0.25">
      <c r="J40" s="99"/>
      <c r="K40" s="99"/>
      <c r="L40" s="99"/>
      <c r="M40" s="99"/>
      <c r="N40" s="99"/>
      <c r="O40" s="99"/>
    </row>
    <row r="42" spans="1:15" x14ac:dyDescent="0.25">
      <c r="A42" s="132" t="s">
        <v>51</v>
      </c>
      <c r="C42" s="226"/>
      <c r="D42"/>
      <c r="E42"/>
    </row>
    <row r="43" spans="1:15" x14ac:dyDescent="0.25">
      <c r="C43" s="106"/>
      <c r="D43" s="103" t="s">
        <v>0</v>
      </c>
      <c r="E43" s="102"/>
      <c r="F43" s="102"/>
      <c r="G43" s="102"/>
      <c r="H43" s="103" t="s">
        <v>0</v>
      </c>
      <c r="I43" s="102"/>
      <c r="J43" s="102"/>
      <c r="K43" s="211" t="s">
        <v>0</v>
      </c>
      <c r="L43" s="206"/>
      <c r="M43" s="212"/>
      <c r="N43" s="164" t="s">
        <v>0</v>
      </c>
    </row>
    <row r="44" spans="1:15" ht="78.75" x14ac:dyDescent="0.25">
      <c r="A44" s="75"/>
      <c r="B44" s="75"/>
      <c r="C44" s="225"/>
      <c r="D44" s="8" t="s">
        <v>5</v>
      </c>
      <c r="E44" s="7" t="s">
        <v>6</v>
      </c>
      <c r="F44" s="7" t="s">
        <v>7</v>
      </c>
      <c r="G44" s="7" t="s">
        <v>8</v>
      </c>
      <c r="H44" s="8" t="s">
        <v>5</v>
      </c>
      <c r="I44" s="7" t="s">
        <v>6</v>
      </c>
      <c r="J44" s="7" t="s">
        <v>7</v>
      </c>
      <c r="K44" s="21" t="s">
        <v>5</v>
      </c>
      <c r="L44" s="47" t="s">
        <v>6</v>
      </c>
      <c r="M44" s="47" t="s">
        <v>7</v>
      </c>
      <c r="N44" s="8" t="s">
        <v>125</v>
      </c>
    </row>
    <row r="45" spans="1:15" x14ac:dyDescent="0.25">
      <c r="A45" s="69" t="s">
        <v>10</v>
      </c>
      <c r="B45" s="69" t="s">
        <v>11</v>
      </c>
      <c r="C45" s="104"/>
      <c r="D45" s="227">
        <f>D4-$C4</f>
        <v>-5.500000000000016E-2</v>
      </c>
      <c r="E45" s="228"/>
      <c r="F45" s="228"/>
      <c r="G45" s="228"/>
      <c r="H45" s="227">
        <f>H4-$C4</f>
        <v>-0.63200000000000012</v>
      </c>
      <c r="I45" s="228"/>
      <c r="J45" s="228"/>
      <c r="K45" s="227">
        <f t="shared" ref="K45:O45" si="4">K4-$C4</f>
        <v>-0.29370000000000007</v>
      </c>
      <c r="L45" s="228"/>
      <c r="M45" s="228"/>
      <c r="N45" s="227">
        <f t="shared" si="4"/>
        <v>-0.31879999999999997</v>
      </c>
      <c r="O45" s="227">
        <f t="shared" si="4"/>
        <v>-0.6483000000000001</v>
      </c>
    </row>
    <row r="46" spans="1:15" x14ac:dyDescent="0.25">
      <c r="A46" s="69" t="s">
        <v>12</v>
      </c>
      <c r="B46" s="69" t="s">
        <v>11</v>
      </c>
      <c r="C46" s="104"/>
      <c r="D46" s="227">
        <f t="shared" ref="D46:O52" si="5">D5-$C5</f>
        <v>-5.0600000000000089E-2</v>
      </c>
      <c r="E46" s="228"/>
      <c r="F46" s="227" t="e">
        <f t="shared" si="5"/>
        <v>#VALUE!</v>
      </c>
      <c r="G46" s="227">
        <f t="shared" si="5"/>
        <v>-4.6900000000000053E-2</v>
      </c>
      <c r="H46" s="227">
        <f t="shared" si="5"/>
        <v>-1.4641999999999999</v>
      </c>
      <c r="I46" s="228"/>
      <c r="J46" s="227">
        <f t="shared" si="5"/>
        <v>-1.5832000000000002</v>
      </c>
      <c r="K46" s="227">
        <f t="shared" si="5"/>
        <v>-0.50839999999999996</v>
      </c>
      <c r="L46" s="228"/>
      <c r="M46" s="227">
        <f t="shared" si="5"/>
        <v>-0.62770000000000004</v>
      </c>
      <c r="N46" s="227">
        <f t="shared" si="5"/>
        <v>-0.35250000000000004</v>
      </c>
      <c r="O46" s="227">
        <f t="shared" si="5"/>
        <v>-0.77800000000000002</v>
      </c>
    </row>
    <row r="47" spans="1:15" x14ac:dyDescent="0.25">
      <c r="A47" s="69" t="s">
        <v>12</v>
      </c>
      <c r="B47" s="69" t="s">
        <v>15</v>
      </c>
      <c r="C47" s="104"/>
      <c r="D47" s="227">
        <f t="shared" si="5"/>
        <v>-5.4200000000000248E-2</v>
      </c>
      <c r="E47" s="228"/>
      <c r="F47" s="227" t="e">
        <f t="shared" si="5"/>
        <v>#VALUE!</v>
      </c>
      <c r="G47" s="227">
        <f t="shared" si="5"/>
        <v>-5.9200000000000141E-2</v>
      </c>
      <c r="H47" s="227">
        <f t="shared" si="5"/>
        <v>-1.1036999999999999</v>
      </c>
      <c r="I47" s="228"/>
      <c r="J47" s="227">
        <f t="shared" si="5"/>
        <v>-1.1933000000000002</v>
      </c>
      <c r="K47" s="227">
        <f t="shared" si="5"/>
        <v>-0.38350000000000017</v>
      </c>
      <c r="L47" s="228"/>
      <c r="M47" s="227">
        <f t="shared" si="5"/>
        <v>-0.47460000000000013</v>
      </c>
      <c r="N47" s="227">
        <f t="shared" si="5"/>
        <v>-0.30310000000000015</v>
      </c>
      <c r="O47" s="227">
        <f t="shared" si="5"/>
        <v>-0.66000000000000014</v>
      </c>
    </row>
    <row r="48" spans="1:15" x14ac:dyDescent="0.25">
      <c r="A48" s="69" t="s">
        <v>16</v>
      </c>
      <c r="B48" s="69" t="s">
        <v>11</v>
      </c>
      <c r="C48" s="104"/>
      <c r="D48" s="228"/>
      <c r="E48" s="227">
        <f t="shared" si="5"/>
        <v>-1.5899999999999359E-2</v>
      </c>
      <c r="F48" s="228"/>
      <c r="G48" s="228"/>
      <c r="H48" s="228"/>
      <c r="I48" s="227">
        <f t="shared" si="5"/>
        <v>-8.8299999999999379E-2</v>
      </c>
      <c r="J48" s="228"/>
      <c r="K48" s="228"/>
      <c r="L48" s="228"/>
      <c r="M48" s="228"/>
      <c r="N48" s="228"/>
      <c r="O48" s="228"/>
    </row>
    <row r="49" spans="1:17" x14ac:dyDescent="0.25">
      <c r="A49" s="69" t="s">
        <v>18</v>
      </c>
      <c r="B49" s="69" t="s">
        <v>11</v>
      </c>
      <c r="C49" s="104"/>
      <c r="D49" s="228"/>
      <c r="E49" s="227">
        <f t="shared" si="5"/>
        <v>-2.4899999999999922E-2</v>
      </c>
      <c r="F49" s="228"/>
      <c r="G49" s="228"/>
      <c r="H49" s="228"/>
      <c r="I49" s="227">
        <f t="shared" si="5"/>
        <v>-6.2899999999999956E-2</v>
      </c>
      <c r="J49" s="228"/>
      <c r="K49" s="228"/>
      <c r="L49" s="228"/>
      <c r="M49" s="228"/>
      <c r="N49" s="228"/>
      <c r="O49" s="228"/>
    </row>
    <row r="50" spans="1:17" x14ac:dyDescent="0.25">
      <c r="A50" s="69" t="s">
        <v>18</v>
      </c>
      <c r="B50" s="69" t="s">
        <v>15</v>
      </c>
      <c r="C50" s="104"/>
      <c r="D50" s="228"/>
      <c r="E50" s="227">
        <f t="shared" si="5"/>
        <v>4.0000000000000036E-3</v>
      </c>
      <c r="F50" s="228"/>
      <c r="G50" s="228"/>
      <c r="H50" s="228"/>
      <c r="I50" s="227">
        <f t="shared" si="5"/>
        <v>-2.3600000000000065E-2</v>
      </c>
      <c r="J50" s="228"/>
      <c r="K50" s="228"/>
      <c r="L50" s="228"/>
      <c r="M50" s="228"/>
      <c r="N50" s="228"/>
      <c r="O50" s="228"/>
    </row>
    <row r="51" spans="1:17" x14ac:dyDescent="0.25">
      <c r="A51" s="69" t="s">
        <v>21</v>
      </c>
      <c r="B51" s="69" t="s">
        <v>11</v>
      </c>
      <c r="C51" s="104"/>
      <c r="D51" s="228"/>
      <c r="E51" s="227">
        <f t="shared" si="5"/>
        <v>-2.7100000000000003E-2</v>
      </c>
      <c r="F51" s="228"/>
      <c r="G51" s="228"/>
      <c r="H51" s="228"/>
      <c r="I51" s="227">
        <f t="shared" si="5"/>
        <v>-0.1129</v>
      </c>
      <c r="J51" s="228"/>
      <c r="K51" s="228"/>
      <c r="L51" s="228"/>
      <c r="M51" s="228"/>
      <c r="N51" s="228"/>
      <c r="O51" s="228"/>
      <c r="P51" s="99"/>
      <c r="Q51" s="99"/>
    </row>
    <row r="52" spans="1:17" x14ac:dyDescent="0.25">
      <c r="A52" s="69" t="s">
        <v>21</v>
      </c>
      <c r="B52" s="69" t="s">
        <v>15</v>
      </c>
      <c r="C52" s="104"/>
      <c r="D52" s="228"/>
      <c r="E52" s="227">
        <f t="shared" si="5"/>
        <v>-6.4500000000000002E-2</v>
      </c>
      <c r="F52" s="228"/>
      <c r="G52" s="228"/>
      <c r="H52" s="228"/>
      <c r="I52" s="227">
        <f t="shared" si="5"/>
        <v>-0.18079999999999996</v>
      </c>
      <c r="J52" s="228"/>
      <c r="K52" s="228"/>
      <c r="L52" s="228"/>
      <c r="M52" s="228"/>
      <c r="N52" s="228"/>
      <c r="O52" s="228"/>
    </row>
    <row r="53" spans="1:17" x14ac:dyDescent="0.25">
      <c r="D53" s="99"/>
    </row>
    <row r="54" spans="1:17" x14ac:dyDescent="0.25">
      <c r="D54" s="99"/>
    </row>
  </sheetData>
  <mergeCells count="18">
    <mergeCell ref="O16:T16"/>
    <mergeCell ref="K17:M17"/>
    <mergeCell ref="O17:Q17"/>
    <mergeCell ref="R17:T17"/>
    <mergeCell ref="K43:M43"/>
    <mergeCell ref="K30:M30"/>
    <mergeCell ref="O1:T1"/>
    <mergeCell ref="D2:G2"/>
    <mergeCell ref="H2:J2"/>
    <mergeCell ref="K2:M2"/>
    <mergeCell ref="O2:Q2"/>
    <mergeCell ref="R2:T2"/>
    <mergeCell ref="D16:G16"/>
    <mergeCell ref="H16:J16"/>
    <mergeCell ref="K16:M16"/>
    <mergeCell ref="D1:G1"/>
    <mergeCell ref="H1:J1"/>
    <mergeCell ref="K1:M1"/>
  </mergeCells>
  <conditionalFormatting sqref="D19:T2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O3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5:O52">
    <cfRule type="colorScale" priority="1">
      <colorScale>
        <cfvo type="min"/>
        <cfvo type="percentile" val="50"/>
        <cfvo type="max"/>
        <color rgb="FFFF0000"/>
        <color rgb="FFFFEB84"/>
        <color rgb="FF008000"/>
      </colorScale>
    </cfRule>
  </conditionalFormatting>
  <pageMargins left="0.75" right="0.75" top="1" bottom="1" header="0.5" footer="0.5"/>
  <pageSetup paperSize="9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workbookViewId="0">
      <pane xSplit="4" ySplit="3" topLeftCell="P4" activePane="bottomRight" state="frozen"/>
      <selection pane="topRight" activeCell="E1" sqref="E1"/>
      <selection pane="bottomLeft" activeCell="A4" sqref="A4"/>
      <selection pane="bottomRight" activeCell="D4" sqref="D4"/>
    </sheetView>
  </sheetViews>
  <sheetFormatPr defaultColWidth="8.875" defaultRowHeight="15.75" x14ac:dyDescent="0.25"/>
  <cols>
    <col min="1" max="1" width="13" style="69" customWidth="1"/>
    <col min="2" max="2" width="17.875" style="69" customWidth="1"/>
    <col min="3" max="3" width="18" customWidth="1"/>
    <col min="4" max="4" width="10.625" style="69" customWidth="1"/>
    <col min="5" max="15" width="15.375" style="69" customWidth="1"/>
    <col min="16" max="16" width="10.875" style="69" bestFit="1" customWidth="1"/>
    <col min="17" max="16384" width="8.875" style="69"/>
  </cols>
  <sheetData>
    <row r="1" spans="1:21" x14ac:dyDescent="0.25">
      <c r="D1" s="70"/>
      <c r="E1" s="207" t="s">
        <v>3</v>
      </c>
      <c r="F1" s="207"/>
      <c r="G1" s="207"/>
      <c r="H1" s="207"/>
      <c r="I1" s="208" t="s">
        <v>123</v>
      </c>
      <c r="J1" s="208"/>
      <c r="K1" s="208"/>
      <c r="L1" s="208" t="s">
        <v>124</v>
      </c>
      <c r="M1" s="208"/>
      <c r="N1" s="208"/>
      <c r="O1" s="40" t="s">
        <v>4</v>
      </c>
      <c r="P1" s="217"/>
      <c r="Q1" s="217"/>
      <c r="R1" s="217"/>
      <c r="S1" s="217"/>
      <c r="T1" s="217"/>
      <c r="U1" s="217"/>
    </row>
    <row r="2" spans="1:21" x14ac:dyDescent="0.25">
      <c r="A2" s="71"/>
      <c r="B2" s="71"/>
      <c r="C2" s="161"/>
      <c r="D2" s="72"/>
      <c r="E2" s="211" t="s">
        <v>0</v>
      </c>
      <c r="F2" s="206"/>
      <c r="G2" s="206"/>
      <c r="H2" s="212"/>
      <c r="I2" s="211" t="s">
        <v>0</v>
      </c>
      <c r="J2" s="206"/>
      <c r="K2" s="212"/>
      <c r="L2" s="211" t="s">
        <v>0</v>
      </c>
      <c r="M2" s="206"/>
      <c r="N2" s="212"/>
      <c r="O2" s="40" t="s">
        <v>0</v>
      </c>
      <c r="P2" s="217"/>
      <c r="Q2" s="217"/>
      <c r="R2" s="217"/>
      <c r="S2" s="217"/>
      <c r="T2" s="217"/>
      <c r="U2" s="217"/>
    </row>
    <row r="3" spans="1:21" s="75" customFormat="1" ht="45" customHeight="1" x14ac:dyDescent="0.25">
      <c r="A3" s="47"/>
      <c r="B3" s="47" t="s">
        <v>1</v>
      </c>
      <c r="C3" s="177" t="s">
        <v>74</v>
      </c>
      <c r="D3" s="1" t="s">
        <v>2</v>
      </c>
      <c r="E3" s="52" t="s">
        <v>5</v>
      </c>
      <c r="F3" s="47" t="s">
        <v>6</v>
      </c>
      <c r="G3" s="47" t="s">
        <v>7</v>
      </c>
      <c r="H3" s="47" t="s">
        <v>8</v>
      </c>
      <c r="I3" s="52" t="s">
        <v>5</v>
      </c>
      <c r="J3" s="47" t="s">
        <v>6</v>
      </c>
      <c r="K3" s="7" t="s">
        <v>8</v>
      </c>
      <c r="L3" s="21" t="s">
        <v>5</v>
      </c>
      <c r="M3" s="47" t="s">
        <v>6</v>
      </c>
      <c r="N3" s="7" t="s">
        <v>8</v>
      </c>
      <c r="O3" s="21" t="s">
        <v>125</v>
      </c>
      <c r="P3" s="16" t="s">
        <v>122</v>
      </c>
      <c r="Q3" s="28"/>
      <c r="R3" s="28"/>
      <c r="S3" s="28"/>
      <c r="T3" s="28"/>
      <c r="U3" s="28"/>
    </row>
    <row r="4" spans="1:21" x14ac:dyDescent="0.25">
      <c r="A4" s="71" t="s">
        <v>10</v>
      </c>
      <c r="B4" s="71" t="s">
        <v>11</v>
      </c>
      <c r="C4" s="178">
        <v>75259</v>
      </c>
      <c r="D4" s="160">
        <v>132394</v>
      </c>
      <c r="E4" s="151">
        <v>130760.7</v>
      </c>
      <c r="F4" s="152"/>
      <c r="G4" s="153"/>
      <c r="H4" s="134"/>
      <c r="I4" s="137">
        <v>112891.9</v>
      </c>
      <c r="J4" s="144"/>
      <c r="K4" s="149"/>
      <c r="L4" s="143">
        <v>123130.5</v>
      </c>
      <c r="M4" s="154"/>
      <c r="N4" s="155"/>
      <c r="O4" s="140">
        <v>121977.4</v>
      </c>
      <c r="P4" s="188">
        <v>112406.2</v>
      </c>
      <c r="Q4" s="89"/>
      <c r="R4" s="88"/>
      <c r="S4" s="88"/>
      <c r="T4" s="88"/>
      <c r="U4" s="88"/>
    </row>
    <row r="5" spans="1:21" x14ac:dyDescent="0.25">
      <c r="A5" s="71" t="s">
        <v>12</v>
      </c>
      <c r="B5" s="71" t="s">
        <v>11</v>
      </c>
      <c r="C5" s="178">
        <v>4663</v>
      </c>
      <c r="D5" s="160">
        <v>6118.1769999999997</v>
      </c>
      <c r="E5" s="151">
        <v>6034.34</v>
      </c>
      <c r="F5" s="154"/>
      <c r="G5" s="156" t="s">
        <v>45</v>
      </c>
      <c r="H5" s="156">
        <v>6058.8620000000001</v>
      </c>
      <c r="I5" s="143">
        <v>4199.3190000000004</v>
      </c>
      <c r="J5" s="144"/>
      <c r="K5" s="157">
        <v>4059.0430000000001</v>
      </c>
      <c r="L5" s="143">
        <v>5379.9369999999999</v>
      </c>
      <c r="M5" s="154"/>
      <c r="N5" s="145">
        <v>5202.402</v>
      </c>
      <c r="O5" s="140">
        <v>5603.3</v>
      </c>
      <c r="P5" s="188">
        <v>4989.8789999999999</v>
      </c>
      <c r="Q5" s="89"/>
      <c r="R5" s="88"/>
      <c r="S5" s="88"/>
      <c r="T5" s="88"/>
      <c r="U5" s="88"/>
    </row>
    <row r="6" spans="1:21" x14ac:dyDescent="0.25">
      <c r="A6" s="71" t="s">
        <v>12</v>
      </c>
      <c r="B6" s="71" t="s">
        <v>15</v>
      </c>
      <c r="C6" s="178">
        <v>9665</v>
      </c>
      <c r="D6" s="160">
        <v>4628.942</v>
      </c>
      <c r="E6" s="151">
        <v>4577.3249999999998</v>
      </c>
      <c r="F6" s="154"/>
      <c r="G6" s="156" t="s">
        <v>45</v>
      </c>
      <c r="H6" s="156">
        <v>4563.1440000000002</v>
      </c>
      <c r="I6" s="143">
        <v>3453.7930000000001</v>
      </c>
      <c r="J6" s="144"/>
      <c r="K6" s="157">
        <v>3366.8629999999998</v>
      </c>
      <c r="L6" s="143">
        <v>4166.3310000000001</v>
      </c>
      <c r="M6" s="144"/>
      <c r="N6" s="145">
        <v>4084.0450000000001</v>
      </c>
      <c r="O6" s="140">
        <v>4284.8440000000001</v>
      </c>
      <c r="P6" s="188">
        <v>3893.2840000000001</v>
      </c>
      <c r="Q6" s="89"/>
      <c r="R6" s="88"/>
      <c r="S6" s="88"/>
      <c r="T6" s="88"/>
      <c r="U6" s="88"/>
    </row>
    <row r="7" spans="1:21" x14ac:dyDescent="0.25">
      <c r="A7" s="71" t="s">
        <v>16</v>
      </c>
      <c r="B7" s="71" t="s">
        <v>11</v>
      </c>
      <c r="C7" s="178">
        <v>45005</v>
      </c>
      <c r="D7" s="160">
        <v>174231.3</v>
      </c>
      <c r="E7" s="158"/>
      <c r="F7" s="156">
        <v>172874.6</v>
      </c>
      <c r="G7" s="153"/>
      <c r="H7" s="153"/>
      <c r="I7" s="148"/>
      <c r="J7" s="157">
        <v>169772.9</v>
      </c>
      <c r="K7" s="149"/>
      <c r="L7" s="148"/>
      <c r="M7" s="149"/>
      <c r="N7" s="150"/>
      <c r="O7" s="147"/>
      <c r="P7" s="90"/>
      <c r="Q7" s="90"/>
      <c r="R7" s="90"/>
      <c r="S7" s="90"/>
      <c r="T7" s="110"/>
      <c r="U7" s="110"/>
    </row>
    <row r="8" spans="1:21" x14ac:dyDescent="0.25">
      <c r="A8" s="71" t="s">
        <v>18</v>
      </c>
      <c r="B8" s="71" t="s">
        <v>11</v>
      </c>
      <c r="C8" s="178">
        <v>38573</v>
      </c>
      <c r="D8" s="160">
        <v>67233.820000000007</v>
      </c>
      <c r="E8" s="158"/>
      <c r="F8" s="156">
        <v>67610.899999999994</v>
      </c>
      <c r="G8" s="153"/>
      <c r="H8" s="153"/>
      <c r="I8" s="148"/>
      <c r="J8" s="157">
        <v>66453.98</v>
      </c>
      <c r="K8" s="149"/>
      <c r="L8" s="148"/>
      <c r="M8" s="149"/>
      <c r="N8" s="150"/>
      <c r="O8" s="147"/>
      <c r="P8" s="90"/>
      <c r="Q8" s="90"/>
      <c r="R8" s="90"/>
      <c r="S8" s="90"/>
      <c r="T8" s="110"/>
      <c r="U8" s="110"/>
    </row>
    <row r="9" spans="1:21" x14ac:dyDescent="0.25">
      <c r="A9" s="71" t="s">
        <v>18</v>
      </c>
      <c r="B9" s="71" t="s">
        <v>15</v>
      </c>
      <c r="C9" s="178">
        <v>74379</v>
      </c>
      <c r="D9" s="160">
        <v>150711</v>
      </c>
      <c r="E9" s="158"/>
      <c r="F9" s="156">
        <v>150452.79999999999</v>
      </c>
      <c r="G9" s="153"/>
      <c r="H9" s="153"/>
      <c r="I9" s="148"/>
      <c r="J9" s="157">
        <v>149070.70000000001</v>
      </c>
      <c r="K9" s="149"/>
      <c r="L9" s="148"/>
      <c r="M9" s="149"/>
      <c r="N9" s="150"/>
      <c r="O9" s="147"/>
      <c r="P9" s="90"/>
      <c r="Q9" s="90"/>
      <c r="R9" s="90"/>
      <c r="S9" s="90"/>
      <c r="T9" s="110"/>
      <c r="U9" s="110"/>
    </row>
    <row r="10" spans="1:21" x14ac:dyDescent="0.25">
      <c r="A10" s="71" t="s">
        <v>21</v>
      </c>
      <c r="B10" s="71" t="s">
        <v>11</v>
      </c>
      <c r="C10" s="178">
        <v>7792</v>
      </c>
      <c r="D10" s="160">
        <v>7861.6450000000004</v>
      </c>
      <c r="E10" s="158"/>
      <c r="F10" s="156">
        <v>7869.5209999999997</v>
      </c>
      <c r="G10" s="153"/>
      <c r="H10" s="153"/>
      <c r="I10" s="148"/>
      <c r="J10" s="157">
        <v>7562.7280000000001</v>
      </c>
      <c r="K10" s="149"/>
      <c r="L10" s="148"/>
      <c r="M10" s="149"/>
      <c r="N10" s="150"/>
      <c r="O10" s="147"/>
      <c r="P10" s="90"/>
      <c r="Q10" s="90"/>
      <c r="R10" s="90"/>
      <c r="S10" s="90"/>
      <c r="T10" s="110"/>
      <c r="U10" s="110"/>
    </row>
    <row r="11" spans="1:21" x14ac:dyDescent="0.25">
      <c r="A11" s="71" t="s">
        <v>21</v>
      </c>
      <c r="B11" s="71" t="s">
        <v>15</v>
      </c>
      <c r="C11" s="178">
        <v>9950</v>
      </c>
      <c r="D11" s="160">
        <v>13490.59</v>
      </c>
      <c r="E11" s="158"/>
      <c r="F11" s="156">
        <v>13324.04</v>
      </c>
      <c r="G11" s="153"/>
      <c r="H11" s="153"/>
      <c r="I11" s="148"/>
      <c r="J11" s="157">
        <v>12922.53</v>
      </c>
      <c r="K11" s="149"/>
      <c r="L11" s="148"/>
      <c r="M11" s="149"/>
      <c r="N11" s="150"/>
      <c r="O11" s="147"/>
      <c r="P11" s="90"/>
      <c r="Q11" s="90"/>
      <c r="R11" s="90"/>
      <c r="S11" s="90"/>
      <c r="T11" s="110"/>
      <c r="U11" s="110"/>
    </row>
    <row r="12" spans="1:21" x14ac:dyDescent="0.25"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5"/>
      <c r="P12" s="109"/>
      <c r="Q12" s="109"/>
      <c r="R12" s="109"/>
      <c r="S12" s="109"/>
      <c r="T12" s="109"/>
      <c r="U12" s="109"/>
    </row>
    <row r="13" spans="1:21" x14ac:dyDescent="0.25">
      <c r="O13" s="115"/>
      <c r="P13" s="109"/>
      <c r="Q13" s="109"/>
      <c r="R13" s="109"/>
      <c r="S13" s="109"/>
      <c r="T13" s="109"/>
      <c r="U13" s="109"/>
    </row>
    <row r="14" spans="1:21" x14ac:dyDescent="0.25">
      <c r="O14" s="115"/>
      <c r="P14" s="109"/>
      <c r="Q14" s="109"/>
      <c r="R14" s="109"/>
      <c r="S14" s="109"/>
      <c r="T14" s="109"/>
      <c r="U14" s="109"/>
    </row>
    <row r="15" spans="1:21" x14ac:dyDescent="0.25">
      <c r="O15" s="115"/>
      <c r="P15" s="109"/>
      <c r="Q15" s="109"/>
      <c r="R15" s="109"/>
      <c r="S15" s="109"/>
      <c r="T15" s="109"/>
      <c r="U15" s="109"/>
    </row>
    <row r="16" spans="1:21" x14ac:dyDescent="0.25">
      <c r="A16" s="101" t="s">
        <v>22</v>
      </c>
      <c r="I16" s="215" t="s">
        <v>123</v>
      </c>
      <c r="J16" s="215"/>
      <c r="K16" s="215"/>
      <c r="L16" s="208" t="s">
        <v>124</v>
      </c>
      <c r="M16" s="208"/>
      <c r="N16" s="208"/>
      <c r="O16" s="40" t="s">
        <v>4</v>
      </c>
      <c r="P16" s="216"/>
      <c r="Q16" s="216"/>
      <c r="R16" s="216"/>
      <c r="S16" s="216"/>
      <c r="T16" s="216"/>
      <c r="U16" s="216"/>
    </row>
    <row r="17" spans="1:21" x14ac:dyDescent="0.25">
      <c r="D17" s="102"/>
      <c r="E17" s="103" t="s">
        <v>0</v>
      </c>
      <c r="F17" s="102"/>
      <c r="G17" s="102"/>
      <c r="H17" s="102"/>
      <c r="I17" s="103" t="s">
        <v>0</v>
      </c>
      <c r="J17" s="102"/>
      <c r="K17" s="102"/>
      <c r="L17" s="211" t="s">
        <v>0</v>
      </c>
      <c r="M17" s="206"/>
      <c r="N17" s="212"/>
      <c r="O17" s="40" t="s">
        <v>0</v>
      </c>
      <c r="P17" s="216"/>
      <c r="Q17" s="216"/>
      <c r="R17" s="216"/>
      <c r="S17" s="216"/>
      <c r="T17" s="216"/>
      <c r="U17" s="216"/>
    </row>
    <row r="18" spans="1:21" s="75" customFormat="1" ht="45" customHeight="1" x14ac:dyDescent="0.25">
      <c r="C18"/>
      <c r="D18" s="9"/>
      <c r="E18" s="8" t="s">
        <v>5</v>
      </c>
      <c r="F18" s="7" t="s">
        <v>6</v>
      </c>
      <c r="G18" s="7" t="s">
        <v>7</v>
      </c>
      <c r="H18" s="7" t="s">
        <v>8</v>
      </c>
      <c r="I18" s="8" t="s">
        <v>5</v>
      </c>
      <c r="J18" s="7" t="s">
        <v>6</v>
      </c>
      <c r="K18" s="7" t="s">
        <v>7</v>
      </c>
      <c r="L18" s="21" t="s">
        <v>5</v>
      </c>
      <c r="M18" s="47" t="s">
        <v>6</v>
      </c>
      <c r="N18" s="47" t="s">
        <v>7</v>
      </c>
      <c r="O18" s="8" t="s">
        <v>125</v>
      </c>
      <c r="P18" s="28"/>
      <c r="Q18" s="28"/>
      <c r="R18" s="28"/>
      <c r="S18" s="28"/>
      <c r="T18" s="28"/>
      <c r="U18" s="28"/>
    </row>
    <row r="19" spans="1:21" x14ac:dyDescent="0.25">
      <c r="A19" s="69" t="s">
        <v>10</v>
      </c>
      <c r="B19" s="69" t="s">
        <v>11</v>
      </c>
      <c r="D19" s="104"/>
      <c r="E19" s="105">
        <f>(E4-$D$4)/$D$4*100</f>
        <v>-1.2336661782256015</v>
      </c>
      <c r="F19" s="106"/>
      <c r="G19" s="111"/>
      <c r="H19" s="106"/>
      <c r="I19" s="105">
        <f>(I4-$D$4)/$D$4*100</f>
        <v>-14.730350317990245</v>
      </c>
      <c r="J19" s="106"/>
      <c r="K19" s="106"/>
      <c r="L19" s="105">
        <f>(L4-$D$4)/$D$4*100</f>
        <v>-6.9969182893484598</v>
      </c>
      <c r="M19" s="118"/>
      <c r="N19" s="119"/>
      <c r="O19" s="120">
        <f>(O4-$D$4)/$D$4*100</f>
        <v>-7.8678792090276035</v>
      </c>
      <c r="P19" s="120">
        <f>(P4-$D$4)/$D$4*100</f>
        <v>-15.097209843346377</v>
      </c>
      <c r="Q19" s="109"/>
      <c r="R19" s="110"/>
      <c r="S19" s="110"/>
      <c r="T19" s="109"/>
      <c r="U19" s="110"/>
    </row>
    <row r="20" spans="1:21" x14ac:dyDescent="0.25">
      <c r="A20" s="69" t="s">
        <v>12</v>
      </c>
      <c r="B20" s="69" t="s">
        <v>11</v>
      </c>
      <c r="D20" s="104"/>
      <c r="E20" s="105">
        <f>(E5-$D$5)/$D$5*100</f>
        <v>-1.3702937982997148</v>
      </c>
      <c r="F20" s="111"/>
      <c r="G20" s="112" t="e">
        <f>(G5-$D$5)/$D$5*100</f>
        <v>#VALUE!</v>
      </c>
      <c r="H20" s="112">
        <f>(H5-$D$5)/$D$5*100</f>
        <v>-0.96948813347504659</v>
      </c>
      <c r="I20" s="105">
        <f>(I5-$D$5)/$D$5*100</f>
        <v>-31.363231237017157</v>
      </c>
      <c r="J20" s="111"/>
      <c r="K20" s="112">
        <f>(K5-$D$5)/$D$5*100</f>
        <v>-33.656005702352182</v>
      </c>
      <c r="L20" s="105">
        <f>(L5-$D$5)/$D$5*100</f>
        <v>-12.066339368736797</v>
      </c>
      <c r="M20" s="90"/>
      <c r="N20" s="112">
        <f>(N5-$D$5)/$D$5*100</f>
        <v>-14.96810242658883</v>
      </c>
      <c r="O20" s="120">
        <f>(O5-$D$5)/$D$5*100</f>
        <v>-8.4155296585894703</v>
      </c>
      <c r="P20" s="120">
        <f>(P5-$D$5)/$D$5*100</f>
        <v>-18.44173517699798</v>
      </c>
      <c r="Q20" s="109"/>
      <c r="R20" s="110"/>
      <c r="S20" s="110"/>
      <c r="T20" s="109"/>
      <c r="U20" s="110"/>
    </row>
    <row r="21" spans="1:21" x14ac:dyDescent="0.25">
      <c r="A21" s="69" t="s">
        <v>12</v>
      </c>
      <c r="B21" s="69" t="s">
        <v>15</v>
      </c>
      <c r="D21" s="104"/>
      <c r="E21" s="105">
        <f>(E6-$D$6)/$D$6*100</f>
        <v>-1.1150928225067454</v>
      </c>
      <c r="F21" s="111"/>
      <c r="G21" s="112" t="e">
        <f>(G6-$D$6)/$D$6*100</f>
        <v>#VALUE!</v>
      </c>
      <c r="H21" s="112">
        <f>(H6-$D$6)/$D$6*100</f>
        <v>-1.4214479248173724</v>
      </c>
      <c r="I21" s="105">
        <f>(I6-$D$6)/$D$6*100</f>
        <v>-25.386989078713878</v>
      </c>
      <c r="J21" s="111"/>
      <c r="K21" s="112">
        <f>(K6-$D$6)/$D$6*100</f>
        <v>-27.264956009386164</v>
      </c>
      <c r="L21" s="105">
        <f>(L6-$D$6)/$D$6*100</f>
        <v>-9.9938819713014304</v>
      </c>
      <c r="M21" s="90"/>
      <c r="N21" s="112">
        <f>(N6-$D$6)/$D$6*100</f>
        <v>-11.771523600857387</v>
      </c>
      <c r="O21" s="120">
        <f>(O6-$D$6)/$D$6*100</f>
        <v>-7.4336209008451597</v>
      </c>
      <c r="P21" s="120">
        <f>(P6-$D$6)/$D$6*100</f>
        <v>-15.892573292125931</v>
      </c>
      <c r="Q21" s="109"/>
      <c r="R21" s="110"/>
      <c r="S21" s="110"/>
      <c r="T21" s="109"/>
      <c r="U21" s="110"/>
    </row>
    <row r="22" spans="1:21" x14ac:dyDescent="0.25">
      <c r="A22" s="69" t="s">
        <v>16</v>
      </c>
      <c r="B22" s="69" t="s">
        <v>11</v>
      </c>
      <c r="D22" s="104"/>
      <c r="E22" s="107"/>
      <c r="F22" s="5">
        <f>(F7-$D$7)/$D$7*100</f>
        <v>-0.77867753956951624</v>
      </c>
      <c r="G22" s="111"/>
      <c r="H22" s="106"/>
      <c r="I22" s="107"/>
      <c r="J22" s="112">
        <f>(J7-$D7)/$D7*100</f>
        <v>-2.5588972819464666</v>
      </c>
      <c r="K22" s="106"/>
      <c r="L22" s="94"/>
      <c r="M22" s="95"/>
      <c r="N22" s="96"/>
      <c r="O22" s="107"/>
      <c r="P22" s="109"/>
      <c r="Q22" s="109"/>
      <c r="R22" s="110"/>
      <c r="S22" s="109"/>
      <c r="T22" s="109"/>
      <c r="U22" s="110"/>
    </row>
    <row r="23" spans="1:21" x14ac:dyDescent="0.25">
      <c r="A23" s="69" t="s">
        <v>18</v>
      </c>
      <c r="B23" s="69" t="s">
        <v>11</v>
      </c>
      <c r="D23" s="104"/>
      <c r="E23" s="107"/>
      <c r="F23" s="5">
        <f>(F8-D8)/D8*100</f>
        <v>0.56084869192318265</v>
      </c>
      <c r="G23" s="106"/>
      <c r="H23" s="106"/>
      <c r="I23" s="107"/>
      <c r="J23" s="112">
        <f t="shared" ref="J23:J25" si="0">(J8-$D8)/$D8*100</f>
        <v>-1.1598924469857743</v>
      </c>
      <c r="K23" s="106"/>
      <c r="L23" s="94"/>
      <c r="M23" s="95"/>
      <c r="N23" s="96"/>
      <c r="O23" s="107"/>
      <c r="P23" s="115"/>
      <c r="Q23" s="115"/>
      <c r="R23" s="111"/>
      <c r="S23" s="109"/>
      <c r="T23" s="109"/>
      <c r="U23" s="111"/>
    </row>
    <row r="24" spans="1:21" x14ac:dyDescent="0.25">
      <c r="A24" s="69" t="s">
        <v>18</v>
      </c>
      <c r="B24" s="69" t="s">
        <v>15</v>
      </c>
      <c r="D24" s="104"/>
      <c r="E24" s="107"/>
      <c r="F24" s="5">
        <f>(F9-D9)/D9*100</f>
        <v>-0.1713212705111184</v>
      </c>
      <c r="G24" s="106"/>
      <c r="H24" s="106"/>
      <c r="I24" s="107"/>
      <c r="J24" s="112">
        <f t="shared" si="0"/>
        <v>-1.0883744384948599</v>
      </c>
      <c r="K24" s="106"/>
      <c r="L24" s="94"/>
      <c r="M24" s="95"/>
      <c r="N24" s="96"/>
      <c r="O24" s="107"/>
      <c r="P24" s="115"/>
      <c r="Q24" s="115"/>
      <c r="R24" s="111"/>
      <c r="S24" s="109"/>
      <c r="T24" s="109"/>
      <c r="U24" s="111"/>
    </row>
    <row r="25" spans="1:21" x14ac:dyDescent="0.25">
      <c r="A25" s="69" t="s">
        <v>21</v>
      </c>
      <c r="B25" s="69" t="s">
        <v>11</v>
      </c>
      <c r="D25" s="104"/>
      <c r="E25" s="107"/>
      <c r="F25" s="5">
        <f>(F10-D10)/D10*100</f>
        <v>0.10018259537284237</v>
      </c>
      <c r="G25" s="106"/>
      <c r="H25" s="106"/>
      <c r="I25" s="107"/>
      <c r="J25" s="112">
        <f t="shared" si="0"/>
        <v>-3.8022195100389338</v>
      </c>
      <c r="K25" s="106"/>
      <c r="L25" s="94"/>
      <c r="M25" s="95"/>
      <c r="N25" s="96"/>
      <c r="O25" s="107"/>
      <c r="P25" s="115"/>
      <c r="Q25" s="115"/>
      <c r="R25" s="111"/>
      <c r="S25" s="109"/>
      <c r="T25" s="109"/>
      <c r="U25" s="111"/>
    </row>
    <row r="26" spans="1:21" x14ac:dyDescent="0.25">
      <c r="A26" s="69" t="s">
        <v>21</v>
      </c>
      <c r="B26" s="69" t="s">
        <v>15</v>
      </c>
      <c r="D26" s="104"/>
      <c r="E26" s="107"/>
      <c r="F26" s="5">
        <f>(F11-D11)/D11*100</f>
        <v>-1.2345642407040704</v>
      </c>
      <c r="G26" s="106"/>
      <c r="H26" s="106"/>
      <c r="I26" s="107"/>
      <c r="J26" s="112">
        <f>(J11-$D11)/$D11*100</f>
        <v>-4.2107869262945474</v>
      </c>
      <c r="K26" s="106"/>
      <c r="L26" s="94"/>
      <c r="M26" s="95"/>
      <c r="N26" s="96"/>
      <c r="O26" s="107"/>
      <c r="P26" s="115"/>
      <c r="Q26" s="115"/>
      <c r="R26" s="111"/>
      <c r="S26" s="109"/>
      <c r="T26" s="109"/>
      <c r="U26" s="111"/>
    </row>
    <row r="27" spans="1:21" x14ac:dyDescent="0.25">
      <c r="J27" s="115"/>
      <c r="L27" s="115"/>
    </row>
    <row r="29" spans="1:21" x14ac:dyDescent="0.25">
      <c r="A29" s="132" t="s">
        <v>44</v>
      </c>
    </row>
    <row r="30" spans="1:21" x14ac:dyDescent="0.25">
      <c r="D30" s="102"/>
      <c r="E30" s="103" t="s">
        <v>0</v>
      </c>
      <c r="F30" s="102"/>
      <c r="G30" s="102"/>
      <c r="H30" s="102"/>
      <c r="I30" s="103" t="s">
        <v>0</v>
      </c>
      <c r="J30" s="102"/>
      <c r="K30" s="102"/>
      <c r="L30" s="211" t="s">
        <v>0</v>
      </c>
      <c r="M30" s="206"/>
      <c r="N30" s="212"/>
      <c r="O30" s="40" t="s">
        <v>0</v>
      </c>
    </row>
    <row r="31" spans="1:21" ht="78.75" x14ac:dyDescent="0.25">
      <c r="A31" s="75"/>
      <c r="B31" s="75"/>
      <c r="D31" s="9"/>
      <c r="E31" s="8" t="s">
        <v>5</v>
      </c>
      <c r="F31" s="7" t="s">
        <v>6</v>
      </c>
      <c r="G31" s="7" t="s">
        <v>7</v>
      </c>
      <c r="H31" s="7" t="s">
        <v>8</v>
      </c>
      <c r="I31" s="8" t="s">
        <v>5</v>
      </c>
      <c r="J31" s="7" t="s">
        <v>6</v>
      </c>
      <c r="K31" s="7" t="s">
        <v>7</v>
      </c>
      <c r="L31" s="21" t="s">
        <v>5</v>
      </c>
      <c r="M31" s="47" t="s">
        <v>6</v>
      </c>
      <c r="N31" s="47" t="s">
        <v>7</v>
      </c>
      <c r="O31" s="8" t="s">
        <v>125</v>
      </c>
    </row>
    <row r="32" spans="1:21" x14ac:dyDescent="0.25">
      <c r="A32" s="69" t="s">
        <v>10</v>
      </c>
      <c r="B32" s="69" t="s">
        <v>11</v>
      </c>
      <c r="D32" s="104"/>
      <c r="E32" s="105">
        <f>E4/$D4</f>
        <v>0.98766333821774399</v>
      </c>
      <c r="F32" s="104"/>
      <c r="G32" s="104"/>
      <c r="H32" s="104"/>
      <c r="I32" s="105">
        <f t="shared" ref="I32:O32" si="1">I4/$D4</f>
        <v>0.85269649682009752</v>
      </c>
      <c r="J32" s="104"/>
      <c r="K32" s="104"/>
      <c r="L32" s="105">
        <f t="shared" si="1"/>
        <v>0.93003081710651536</v>
      </c>
      <c r="M32" s="104"/>
      <c r="N32" s="104"/>
      <c r="O32" s="105">
        <f t="shared" si="1"/>
        <v>0.92132120790972394</v>
      </c>
      <c r="P32" s="105">
        <f>P4/$D4</f>
        <v>0.84902790156653618</v>
      </c>
    </row>
    <row r="33" spans="1:16" x14ac:dyDescent="0.25">
      <c r="A33" s="69" t="s">
        <v>12</v>
      </c>
      <c r="B33" s="69" t="s">
        <v>11</v>
      </c>
      <c r="D33" s="104"/>
      <c r="E33" s="105">
        <f t="shared" ref="E33:O39" si="2">E5/$D5</f>
        <v>0.98629706201700285</v>
      </c>
      <c r="F33" s="104"/>
      <c r="G33" s="105" t="e">
        <f t="shared" si="2"/>
        <v>#VALUE!</v>
      </c>
      <c r="H33" s="105">
        <f t="shared" si="2"/>
        <v>0.99030511866524951</v>
      </c>
      <c r="I33" s="105">
        <f t="shared" si="2"/>
        <v>0.68636768762982836</v>
      </c>
      <c r="J33" s="104"/>
      <c r="K33" s="105">
        <f t="shared" si="2"/>
        <v>0.66343994297647813</v>
      </c>
      <c r="L33" s="105">
        <f t="shared" si="2"/>
        <v>0.879336606312632</v>
      </c>
      <c r="M33" s="104"/>
      <c r="N33" s="105">
        <f t="shared" si="2"/>
        <v>0.85031897573411175</v>
      </c>
      <c r="O33" s="105">
        <f t="shared" si="2"/>
        <v>0.91584470341410529</v>
      </c>
      <c r="P33" s="105">
        <f t="shared" ref="P33" si="3">P5/$D5</f>
        <v>0.81558264823002014</v>
      </c>
    </row>
    <row r="34" spans="1:16" x14ac:dyDescent="0.25">
      <c r="A34" s="69" t="s">
        <v>12</v>
      </c>
      <c r="B34" s="69" t="s">
        <v>15</v>
      </c>
      <c r="D34" s="104"/>
      <c r="E34" s="105">
        <f t="shared" si="2"/>
        <v>0.98884907177493253</v>
      </c>
      <c r="F34" s="104"/>
      <c r="G34" s="105" t="e">
        <f t="shared" si="2"/>
        <v>#VALUE!</v>
      </c>
      <c r="H34" s="105">
        <f t="shared" si="2"/>
        <v>0.98578552075182624</v>
      </c>
      <c r="I34" s="105">
        <f t="shared" si="2"/>
        <v>0.74613010921286116</v>
      </c>
      <c r="J34" s="104"/>
      <c r="K34" s="105">
        <f t="shared" si="2"/>
        <v>0.72735043990613835</v>
      </c>
      <c r="L34" s="105">
        <f t="shared" si="2"/>
        <v>0.90006118028698567</v>
      </c>
      <c r="M34" s="104"/>
      <c r="N34" s="105">
        <f>N6/$D6</f>
        <v>0.88228476399142608</v>
      </c>
      <c r="O34" s="105">
        <f t="shared" si="2"/>
        <v>0.92566379099154839</v>
      </c>
      <c r="P34" s="105">
        <f t="shared" ref="P34" si="4">P6/$D6</f>
        <v>0.84107426707874067</v>
      </c>
    </row>
    <row r="35" spans="1:16" x14ac:dyDescent="0.25">
      <c r="A35" s="69" t="s">
        <v>16</v>
      </c>
      <c r="B35" s="69" t="s">
        <v>11</v>
      </c>
      <c r="D35" s="104"/>
      <c r="E35" s="104"/>
      <c r="F35" s="105">
        <f t="shared" si="2"/>
        <v>0.99221322460430483</v>
      </c>
      <c r="G35" s="104"/>
      <c r="H35" s="104"/>
      <c r="I35" s="104"/>
      <c r="J35" s="105">
        <f t="shared" si="2"/>
        <v>0.97441102718053529</v>
      </c>
      <c r="K35" s="104"/>
      <c r="L35" s="104"/>
      <c r="M35" s="104"/>
      <c r="N35" s="104"/>
      <c r="O35" s="104"/>
    </row>
    <row r="36" spans="1:16" x14ac:dyDescent="0.25">
      <c r="A36" s="69" t="s">
        <v>18</v>
      </c>
      <c r="B36" s="69" t="s">
        <v>11</v>
      </c>
      <c r="D36" s="104"/>
      <c r="E36" s="104"/>
      <c r="F36" s="105">
        <f t="shared" si="2"/>
        <v>1.0056084869192319</v>
      </c>
      <c r="G36" s="104"/>
      <c r="H36" s="104"/>
      <c r="I36" s="104"/>
      <c r="J36" s="105">
        <f t="shared" si="2"/>
        <v>0.98840107553014223</v>
      </c>
      <c r="K36" s="104"/>
      <c r="L36" s="104"/>
      <c r="M36" s="104"/>
      <c r="N36" s="104"/>
      <c r="O36" s="104"/>
    </row>
    <row r="37" spans="1:16" x14ac:dyDescent="0.25">
      <c r="A37" s="69" t="s">
        <v>18</v>
      </c>
      <c r="B37" s="69" t="s">
        <v>15</v>
      </c>
      <c r="D37" s="104"/>
      <c r="E37" s="104"/>
      <c r="F37" s="105">
        <f>F9/$D9</f>
        <v>0.99828678729488884</v>
      </c>
      <c r="G37" s="104"/>
      <c r="H37" s="104"/>
      <c r="I37" s="104"/>
      <c r="J37" s="105">
        <f t="shared" si="2"/>
        <v>0.98911625561505145</v>
      </c>
      <c r="K37" s="104"/>
      <c r="L37" s="104"/>
      <c r="M37" s="104"/>
      <c r="N37" s="104"/>
      <c r="O37" s="104"/>
    </row>
    <row r="38" spans="1:16" x14ac:dyDescent="0.25">
      <c r="A38" s="69" t="s">
        <v>21</v>
      </c>
      <c r="B38" s="69" t="s">
        <v>11</v>
      </c>
      <c r="D38" s="104"/>
      <c r="E38" s="104"/>
      <c r="F38" s="105">
        <f t="shared" si="2"/>
        <v>1.0010018259537283</v>
      </c>
      <c r="G38" s="104"/>
      <c r="H38" s="104"/>
      <c r="I38" s="104"/>
      <c r="J38" s="105">
        <f t="shared" si="2"/>
        <v>0.96197780489961071</v>
      </c>
      <c r="K38" s="104"/>
      <c r="L38" s="104"/>
      <c r="M38" s="104"/>
      <c r="N38" s="104"/>
      <c r="O38" s="104"/>
    </row>
    <row r="39" spans="1:16" x14ac:dyDescent="0.25">
      <c r="A39" s="69" t="s">
        <v>21</v>
      </c>
      <c r="B39" s="69" t="s">
        <v>15</v>
      </c>
      <c r="D39" s="104"/>
      <c r="E39" s="104"/>
      <c r="F39" s="105">
        <f t="shared" si="2"/>
        <v>0.98765435759295928</v>
      </c>
      <c r="G39" s="104"/>
      <c r="H39" s="104"/>
      <c r="I39" s="104"/>
      <c r="J39" s="105">
        <f t="shared" si="2"/>
        <v>0.95789213073705448</v>
      </c>
      <c r="K39" s="104"/>
      <c r="L39" s="104"/>
      <c r="M39" s="104"/>
      <c r="N39" s="104"/>
      <c r="O39" s="104"/>
    </row>
  </sheetData>
  <mergeCells count="16">
    <mergeCell ref="E1:H1"/>
    <mergeCell ref="I1:K1"/>
    <mergeCell ref="L1:N1"/>
    <mergeCell ref="P1:U1"/>
    <mergeCell ref="E2:H2"/>
    <mergeCell ref="I2:K2"/>
    <mergeCell ref="L2:N2"/>
    <mergeCell ref="P2:R2"/>
    <mergeCell ref="S2:U2"/>
    <mergeCell ref="L30:N30"/>
    <mergeCell ref="I16:K16"/>
    <mergeCell ref="L16:N16"/>
    <mergeCell ref="P16:U16"/>
    <mergeCell ref="L17:N17"/>
    <mergeCell ref="P17:R17"/>
    <mergeCell ref="S17:U17"/>
  </mergeCells>
  <conditionalFormatting sqref="L1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7:O27 E19:K27 O19:U2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:O26 E19:K26 P19:P21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O39 P32:P3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"/>
  <sheetViews>
    <sheetView workbookViewId="0">
      <pane xSplit="3" ySplit="3" topLeftCell="O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1" defaultRowHeight="15.75" x14ac:dyDescent="0.25"/>
  <cols>
    <col min="2" max="2" width="14.875" customWidth="1"/>
    <col min="3" max="3" width="10.875" customWidth="1"/>
    <col min="9" max="9" width="10.875" customWidth="1"/>
  </cols>
  <sheetData>
    <row r="1" spans="1:20" x14ac:dyDescent="0.25">
      <c r="C1" s="11"/>
      <c r="D1" s="207" t="s">
        <v>3</v>
      </c>
      <c r="E1" s="207"/>
      <c r="F1" s="207"/>
      <c r="G1" s="207"/>
      <c r="H1" s="208" t="s">
        <v>126</v>
      </c>
      <c r="I1" s="208"/>
      <c r="J1" s="208"/>
      <c r="K1" s="215" t="s">
        <v>124</v>
      </c>
      <c r="L1" s="215"/>
      <c r="M1" s="215"/>
      <c r="N1" s="163" t="s">
        <v>4</v>
      </c>
      <c r="O1" s="218"/>
      <c r="P1" s="216"/>
      <c r="Q1" s="216"/>
      <c r="R1" s="216"/>
      <c r="S1" s="216"/>
      <c r="T1" s="216"/>
    </row>
    <row r="2" spans="1:20" x14ac:dyDescent="0.25">
      <c r="A2" s="2"/>
      <c r="B2" s="2"/>
      <c r="C2" s="11"/>
      <c r="D2" s="6" t="s">
        <v>0</v>
      </c>
      <c r="E2" s="2"/>
      <c r="F2" s="2"/>
      <c r="G2" s="2"/>
      <c r="H2" s="6" t="s">
        <v>0</v>
      </c>
      <c r="I2" s="2"/>
      <c r="J2" s="2"/>
      <c r="K2" s="219" t="s">
        <v>0</v>
      </c>
      <c r="L2" s="217"/>
      <c r="M2" s="220"/>
      <c r="N2" s="163" t="s">
        <v>0</v>
      </c>
      <c r="O2" s="218"/>
      <c r="P2" s="216"/>
      <c r="Q2" s="216"/>
      <c r="R2" s="216"/>
      <c r="S2" s="216"/>
      <c r="T2" s="216"/>
    </row>
    <row r="3" spans="1:20" ht="78.75" x14ac:dyDescent="0.25">
      <c r="A3" s="7"/>
      <c r="B3" s="7" t="s">
        <v>1</v>
      </c>
      <c r="C3" s="9"/>
      <c r="D3" s="8" t="s">
        <v>5</v>
      </c>
      <c r="E3" s="7" t="s">
        <v>6</v>
      </c>
      <c r="F3" s="7" t="s">
        <v>7</v>
      </c>
      <c r="G3" s="7" t="s">
        <v>8</v>
      </c>
      <c r="H3" s="8" t="s">
        <v>5</v>
      </c>
      <c r="I3" s="7" t="s">
        <v>6</v>
      </c>
      <c r="J3" s="7" t="s">
        <v>7</v>
      </c>
      <c r="K3" s="21" t="s">
        <v>5</v>
      </c>
      <c r="L3" s="7" t="s">
        <v>6</v>
      </c>
      <c r="M3" s="7" t="s">
        <v>7</v>
      </c>
      <c r="N3" s="8" t="s">
        <v>125</v>
      </c>
      <c r="O3" s="16" t="s">
        <v>122</v>
      </c>
      <c r="P3" s="28"/>
      <c r="Q3" s="28"/>
      <c r="R3" s="28"/>
      <c r="S3" s="28"/>
      <c r="T3" s="28"/>
    </row>
    <row r="4" spans="1:20" x14ac:dyDescent="0.25">
      <c r="A4" s="2" t="s">
        <v>10</v>
      </c>
      <c r="B4" s="2" t="s">
        <v>11</v>
      </c>
      <c r="C4" s="10"/>
      <c r="D4" s="33">
        <v>39</v>
      </c>
      <c r="E4" s="153"/>
      <c r="F4" s="153"/>
      <c r="G4" s="153"/>
      <c r="H4" s="35">
        <v>0</v>
      </c>
      <c r="I4" s="149"/>
      <c r="J4" s="149"/>
      <c r="K4" s="35">
        <v>5</v>
      </c>
      <c r="L4" s="138"/>
      <c r="M4" s="185"/>
      <c r="N4" s="36">
        <v>3</v>
      </c>
      <c r="O4" s="196">
        <v>0</v>
      </c>
      <c r="P4" s="187"/>
      <c r="R4" s="30"/>
      <c r="S4" s="31"/>
      <c r="T4" s="22"/>
    </row>
    <row r="5" spans="1:20" x14ac:dyDescent="0.25">
      <c r="A5" s="2" t="s">
        <v>12</v>
      </c>
      <c r="B5" s="2" t="s">
        <v>11</v>
      </c>
      <c r="C5" s="10"/>
      <c r="D5" s="33">
        <v>43</v>
      </c>
      <c r="E5" s="34"/>
      <c r="F5" s="198"/>
      <c r="G5" s="26">
        <v>45</v>
      </c>
      <c r="H5" s="35">
        <v>0</v>
      </c>
      <c r="I5" s="34"/>
      <c r="J5" s="27">
        <v>0</v>
      </c>
      <c r="K5" s="35">
        <v>3</v>
      </c>
      <c r="L5" s="197"/>
      <c r="M5" s="37">
        <v>1</v>
      </c>
      <c r="N5" s="36">
        <v>10</v>
      </c>
      <c r="O5" s="194">
        <v>0</v>
      </c>
      <c r="P5" s="30"/>
      <c r="Q5" s="30"/>
      <c r="R5" s="30"/>
      <c r="S5" s="31"/>
      <c r="T5" s="22"/>
    </row>
    <row r="6" spans="1:20" x14ac:dyDescent="0.25">
      <c r="A6" s="2" t="s">
        <v>12</v>
      </c>
      <c r="B6" s="2" t="s">
        <v>15</v>
      </c>
      <c r="C6" s="10"/>
      <c r="D6" s="33">
        <v>41</v>
      </c>
      <c r="E6" s="34"/>
      <c r="F6" s="198"/>
      <c r="G6" s="26">
        <v>39</v>
      </c>
      <c r="H6" s="35">
        <v>0</v>
      </c>
      <c r="I6" s="34"/>
      <c r="J6" s="27">
        <v>0</v>
      </c>
      <c r="K6" s="35">
        <v>6</v>
      </c>
      <c r="L6" s="197"/>
      <c r="M6" s="37">
        <v>3</v>
      </c>
      <c r="N6" s="36">
        <v>13</v>
      </c>
      <c r="O6" s="194">
        <v>0</v>
      </c>
      <c r="P6" s="30"/>
      <c r="Q6" s="30"/>
      <c r="R6" s="30"/>
      <c r="S6" s="31"/>
      <c r="T6" s="22"/>
    </row>
    <row r="7" spans="1:20" x14ac:dyDescent="0.25">
      <c r="A7" s="2" t="s">
        <v>16</v>
      </c>
      <c r="B7" s="2" t="s">
        <v>11</v>
      </c>
      <c r="C7" s="10"/>
      <c r="D7" s="25"/>
      <c r="E7" s="201">
        <v>47</v>
      </c>
      <c r="G7" s="202"/>
      <c r="I7" s="27">
        <v>41</v>
      </c>
      <c r="J7" s="23"/>
      <c r="K7" s="13"/>
      <c r="L7" s="12"/>
      <c r="M7" s="29"/>
      <c r="N7" s="25"/>
      <c r="O7" s="32"/>
      <c r="P7" s="31"/>
      <c r="Q7" s="22"/>
      <c r="R7" s="31"/>
      <c r="S7" s="31"/>
      <c r="T7" s="22"/>
    </row>
    <row r="8" spans="1:20" x14ac:dyDescent="0.25">
      <c r="A8" s="2" t="s">
        <v>18</v>
      </c>
      <c r="B8" s="2" t="s">
        <v>11</v>
      </c>
      <c r="C8" s="10"/>
      <c r="D8" s="25"/>
      <c r="E8" s="201">
        <v>52</v>
      </c>
      <c r="G8" s="202"/>
      <c r="I8" s="27">
        <v>47</v>
      </c>
      <c r="J8" s="23"/>
      <c r="K8" s="13"/>
      <c r="L8" s="12"/>
      <c r="M8" s="29"/>
      <c r="N8" s="25"/>
      <c r="O8" s="32"/>
      <c r="P8" s="31"/>
      <c r="Q8" s="22"/>
      <c r="R8" s="31"/>
      <c r="S8" s="31"/>
      <c r="T8" s="22"/>
    </row>
    <row r="9" spans="1:20" x14ac:dyDescent="0.25">
      <c r="A9" s="2" t="s">
        <v>18</v>
      </c>
      <c r="B9" s="2" t="s">
        <v>15</v>
      </c>
      <c r="C9" s="10"/>
      <c r="D9" s="25"/>
      <c r="E9" s="201">
        <v>49</v>
      </c>
      <c r="G9" s="202"/>
      <c r="I9" s="27">
        <v>45</v>
      </c>
      <c r="J9" s="23"/>
      <c r="K9" s="13"/>
      <c r="L9" s="12"/>
      <c r="M9" s="29"/>
      <c r="N9" s="25"/>
      <c r="O9" s="32"/>
      <c r="P9" s="31"/>
      <c r="Q9" s="22"/>
      <c r="R9" s="31"/>
      <c r="S9" s="31"/>
      <c r="T9" s="22"/>
    </row>
    <row r="10" spans="1:20" x14ac:dyDescent="0.25">
      <c r="A10" s="2" t="s">
        <v>21</v>
      </c>
      <c r="B10" s="2" t="s">
        <v>11</v>
      </c>
      <c r="C10" s="10"/>
      <c r="D10" s="25"/>
      <c r="E10" s="201">
        <v>50</v>
      </c>
      <c r="G10" s="202"/>
      <c r="I10" s="27">
        <v>42</v>
      </c>
      <c r="J10" s="23"/>
      <c r="K10" s="13"/>
      <c r="L10" s="12"/>
      <c r="M10" s="29"/>
      <c r="N10" s="25"/>
      <c r="O10" s="32"/>
      <c r="P10" s="31"/>
      <c r="Q10" s="22"/>
      <c r="R10" s="31"/>
      <c r="S10" s="31"/>
      <c r="T10" s="22"/>
    </row>
    <row r="11" spans="1:20" x14ac:dyDescent="0.25">
      <c r="A11" s="2" t="s">
        <v>21</v>
      </c>
      <c r="B11" s="2" t="s">
        <v>15</v>
      </c>
      <c r="C11" s="10"/>
      <c r="D11" s="25"/>
      <c r="E11" s="201">
        <v>48</v>
      </c>
      <c r="G11" s="202"/>
      <c r="I11" s="27">
        <v>42</v>
      </c>
      <c r="J11" s="23"/>
      <c r="K11" s="13"/>
      <c r="L11" s="12"/>
      <c r="M11" s="29"/>
      <c r="N11" s="25"/>
      <c r="O11" s="32"/>
      <c r="P11" s="31"/>
      <c r="Q11" s="22"/>
      <c r="R11" s="31"/>
      <c r="S11" s="31"/>
      <c r="T11" s="22"/>
    </row>
    <row r="12" spans="1:20" x14ac:dyDescent="0.25"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mergeCells count="7">
    <mergeCell ref="D1:G1"/>
    <mergeCell ref="H1:J1"/>
    <mergeCell ref="K1:M1"/>
    <mergeCell ref="O1:T1"/>
    <mergeCell ref="K2:M2"/>
    <mergeCell ref="O2:Q2"/>
    <mergeCell ref="R2:T2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4"/>
  <sheetViews>
    <sheetView workbookViewId="0">
      <pane xSplit="3" ySplit="3" topLeftCell="O16" activePane="bottomRight" state="frozen"/>
      <selection pane="topRight" activeCell="D1" sqref="D1"/>
      <selection pane="bottomLeft" activeCell="A4" sqref="A4"/>
      <selection pane="bottomRight" activeCell="O32" sqref="O32"/>
    </sheetView>
  </sheetViews>
  <sheetFormatPr defaultColWidth="8.875" defaultRowHeight="15.75" x14ac:dyDescent="0.25"/>
  <cols>
    <col min="1" max="1" width="13" style="71" customWidth="1"/>
    <col min="2" max="2" width="17.875" style="71" customWidth="1"/>
    <col min="3" max="3" width="10.625" style="231" customWidth="1"/>
    <col min="4" max="14" width="15.375" style="71" customWidth="1"/>
    <col min="15" max="16384" width="8.875" style="71"/>
  </cols>
  <sheetData>
    <row r="1" spans="1:20" s="69" customFormat="1" x14ac:dyDescent="0.25">
      <c r="C1" s="221"/>
      <c r="D1" s="207" t="s">
        <v>3</v>
      </c>
      <c r="E1" s="207"/>
      <c r="F1" s="207"/>
      <c r="G1" s="207"/>
      <c r="H1" s="208" t="s">
        <v>126</v>
      </c>
      <c r="I1" s="208"/>
      <c r="J1" s="208"/>
      <c r="K1" s="208" t="s">
        <v>124</v>
      </c>
      <c r="L1" s="208"/>
      <c r="M1" s="208"/>
      <c r="N1" s="39" t="s">
        <v>4</v>
      </c>
      <c r="O1" s="210"/>
      <c r="P1" s="210"/>
      <c r="Q1" s="210"/>
      <c r="R1" s="210"/>
      <c r="S1" s="210"/>
      <c r="T1" s="210"/>
    </row>
    <row r="2" spans="1:20" s="69" customFormat="1" x14ac:dyDescent="0.25">
      <c r="A2" s="71"/>
      <c r="B2" s="71"/>
      <c r="C2" s="222"/>
      <c r="D2" s="211" t="s">
        <v>0</v>
      </c>
      <c r="E2" s="206"/>
      <c r="F2" s="206"/>
      <c r="G2" s="212"/>
      <c r="H2" s="211" t="s">
        <v>0</v>
      </c>
      <c r="I2" s="206"/>
      <c r="J2" s="212"/>
      <c r="K2" s="211" t="s">
        <v>0</v>
      </c>
      <c r="L2" s="206"/>
      <c r="M2" s="212"/>
      <c r="N2" s="73" t="s">
        <v>0</v>
      </c>
      <c r="O2" s="214"/>
      <c r="P2" s="214"/>
      <c r="Q2" s="214"/>
      <c r="R2" s="214"/>
      <c r="S2" s="214"/>
      <c r="T2" s="214"/>
    </row>
    <row r="3" spans="1:20" s="121" customFormat="1" ht="45" customHeight="1" x14ac:dyDescent="0.25">
      <c r="A3" s="7"/>
      <c r="B3" s="7" t="s">
        <v>1</v>
      </c>
      <c r="C3" s="229" t="s">
        <v>2</v>
      </c>
      <c r="D3" s="8" t="s">
        <v>5</v>
      </c>
      <c r="E3" s="7" t="s">
        <v>6</v>
      </c>
      <c r="F3" s="7" t="s">
        <v>7</v>
      </c>
      <c r="G3" s="7" t="s">
        <v>8</v>
      </c>
      <c r="H3" s="8" t="s">
        <v>5</v>
      </c>
      <c r="I3" s="7" t="s">
        <v>6</v>
      </c>
      <c r="J3" s="7" t="s">
        <v>7</v>
      </c>
      <c r="K3" s="21" t="s">
        <v>5</v>
      </c>
      <c r="L3" s="47" t="s">
        <v>6</v>
      </c>
      <c r="M3" s="47" t="s">
        <v>7</v>
      </c>
      <c r="N3" s="8" t="s">
        <v>125</v>
      </c>
      <c r="O3" s="16" t="s">
        <v>122</v>
      </c>
      <c r="P3" s="28"/>
      <c r="Q3" s="28"/>
      <c r="R3" s="28"/>
      <c r="S3" s="28"/>
      <c r="T3" s="28"/>
    </row>
    <row r="4" spans="1:20" x14ac:dyDescent="0.25">
      <c r="A4" s="102" t="s">
        <v>10</v>
      </c>
      <c r="B4" s="102" t="s">
        <v>11</v>
      </c>
      <c r="C4" s="230">
        <v>1.7189000000000001</v>
      </c>
      <c r="D4" s="122">
        <v>1.6546000000000001</v>
      </c>
      <c r="E4" s="123"/>
      <c r="F4" s="79"/>
      <c r="G4" s="79"/>
      <c r="H4" s="124">
        <v>1.0866</v>
      </c>
      <c r="I4" s="123"/>
      <c r="J4" s="123"/>
      <c r="K4" s="83">
        <v>1.4226000000000001</v>
      </c>
      <c r="L4" s="84"/>
      <c r="M4" s="85"/>
      <c r="N4" s="86">
        <v>1.3971</v>
      </c>
      <c r="O4" s="195">
        <v>1.0689</v>
      </c>
      <c r="P4" s="89"/>
      <c r="Q4" s="88"/>
      <c r="R4" s="88"/>
      <c r="S4" s="88"/>
      <c r="T4" s="97"/>
    </row>
    <row r="5" spans="1:20" x14ac:dyDescent="0.25">
      <c r="A5" s="102" t="s">
        <v>12</v>
      </c>
      <c r="B5" s="102" t="s">
        <v>11</v>
      </c>
      <c r="C5" s="230">
        <v>0.90680000000000005</v>
      </c>
      <c r="D5" s="122">
        <v>0.8639</v>
      </c>
      <c r="E5" s="125"/>
      <c r="F5" s="15" t="s">
        <v>45</v>
      </c>
      <c r="G5" s="15">
        <v>0.85589999999999999</v>
      </c>
      <c r="H5" s="124">
        <v>-0.55289999999999995</v>
      </c>
      <c r="I5" s="126"/>
      <c r="J5" s="127">
        <v>-0.65400000000000003</v>
      </c>
      <c r="K5" s="80">
        <v>0.3957</v>
      </c>
      <c r="L5" s="89"/>
      <c r="M5" s="92">
        <v>0.28220000000000001</v>
      </c>
      <c r="N5" s="86">
        <v>0.56369999999999998</v>
      </c>
      <c r="O5" s="195">
        <v>0.1225</v>
      </c>
      <c r="P5" s="89"/>
      <c r="Q5" s="88"/>
      <c r="R5" s="88"/>
      <c r="S5" s="88"/>
      <c r="T5" s="97"/>
    </row>
    <row r="6" spans="1:20" x14ac:dyDescent="0.25">
      <c r="A6" s="102" t="s">
        <v>12</v>
      </c>
      <c r="B6" s="102" t="s">
        <v>15</v>
      </c>
      <c r="C6" s="230">
        <v>-2.2757999999999998</v>
      </c>
      <c r="D6" s="122">
        <v>-2.3203</v>
      </c>
      <c r="E6" s="125"/>
      <c r="F6" s="15" t="s">
        <v>45</v>
      </c>
      <c r="G6" s="15">
        <v>-2.3306</v>
      </c>
      <c r="H6" s="124">
        <v>-3.3788999999999998</v>
      </c>
      <c r="I6" s="126"/>
      <c r="J6" s="127">
        <v>-3.4697</v>
      </c>
      <c r="K6" s="80">
        <v>-2.6604000000000001</v>
      </c>
      <c r="L6" s="90"/>
      <c r="M6" s="92">
        <v>-2.742</v>
      </c>
      <c r="N6" s="86">
        <v>-2.5747</v>
      </c>
      <c r="O6" s="195">
        <v>-2.9173</v>
      </c>
      <c r="P6" s="89"/>
      <c r="Q6" s="88"/>
      <c r="R6" s="88"/>
      <c r="S6" s="88"/>
      <c r="T6" s="97"/>
    </row>
    <row r="7" spans="1:20" x14ac:dyDescent="0.25">
      <c r="A7" s="102" t="s">
        <v>16</v>
      </c>
      <c r="B7" s="102" t="s">
        <v>11</v>
      </c>
      <c r="C7" s="230">
        <v>4.6010999999999997</v>
      </c>
      <c r="D7" s="128"/>
      <c r="E7" s="15">
        <v>4.5739999999999998</v>
      </c>
      <c r="F7" s="79"/>
      <c r="G7" s="79"/>
      <c r="H7" s="116"/>
      <c r="I7" s="127">
        <v>4.5174000000000003</v>
      </c>
      <c r="J7" s="126"/>
      <c r="K7" s="94"/>
      <c r="L7" s="95"/>
      <c r="M7" s="96"/>
      <c r="N7" s="94"/>
      <c r="O7" s="90"/>
      <c r="P7" s="90"/>
      <c r="Q7" s="90"/>
      <c r="R7" s="90"/>
      <c r="S7" s="97"/>
      <c r="T7" s="97"/>
    </row>
    <row r="8" spans="1:20" x14ac:dyDescent="0.25">
      <c r="A8" s="102" t="s">
        <v>18</v>
      </c>
      <c r="B8" s="102" t="s">
        <v>11</v>
      </c>
      <c r="C8" s="230">
        <v>1.8915999999999999</v>
      </c>
      <c r="D8" s="128"/>
      <c r="E8" s="15">
        <v>1.8777999999999999</v>
      </c>
      <c r="F8" s="123"/>
      <c r="G8" s="123"/>
      <c r="H8" s="116"/>
      <c r="I8" s="127">
        <v>1.8464</v>
      </c>
      <c r="J8" s="126"/>
      <c r="K8" s="94"/>
      <c r="L8" s="95"/>
      <c r="M8" s="96"/>
      <c r="N8" s="94"/>
      <c r="O8" s="90"/>
      <c r="P8" s="90"/>
      <c r="Q8" s="90"/>
      <c r="R8" s="90"/>
      <c r="S8" s="97"/>
      <c r="T8" s="97"/>
    </row>
    <row r="9" spans="1:20" x14ac:dyDescent="0.25">
      <c r="A9" s="102" t="s">
        <v>18</v>
      </c>
      <c r="B9" s="102" t="s">
        <v>15</v>
      </c>
      <c r="C9" s="230">
        <v>2.3277999999999999</v>
      </c>
      <c r="D9" s="128"/>
      <c r="E9" s="15">
        <v>2.3016000000000001</v>
      </c>
      <c r="F9" s="123"/>
      <c r="G9" s="123"/>
      <c r="H9" s="116"/>
      <c r="I9" s="127">
        <v>2.2826</v>
      </c>
      <c r="J9" s="126"/>
      <c r="K9" s="94"/>
      <c r="L9" s="95"/>
      <c r="M9" s="96"/>
      <c r="N9" s="94"/>
      <c r="O9" s="90"/>
      <c r="P9" s="90"/>
      <c r="Q9" s="90"/>
      <c r="R9" s="90"/>
      <c r="S9" s="97"/>
      <c r="T9" s="97"/>
    </row>
    <row r="10" spans="1:20" x14ac:dyDescent="0.25">
      <c r="A10" s="102" t="s">
        <v>21</v>
      </c>
      <c r="B10" s="102" t="s">
        <v>11</v>
      </c>
      <c r="C10" s="230">
        <v>6.3100000000000003E-2</v>
      </c>
      <c r="D10" s="128"/>
      <c r="E10" s="15">
        <v>-2.35E-2</v>
      </c>
      <c r="F10" s="123"/>
      <c r="G10" s="123"/>
      <c r="H10" s="116"/>
      <c r="I10" s="127">
        <v>-0.1099</v>
      </c>
      <c r="J10" s="126"/>
      <c r="K10" s="94"/>
      <c r="L10" s="95"/>
      <c r="M10" s="96"/>
      <c r="N10" s="94"/>
      <c r="O10" s="90"/>
      <c r="P10" s="90"/>
      <c r="Q10" s="90"/>
      <c r="R10" s="90"/>
      <c r="S10" s="97"/>
      <c r="T10" s="97"/>
    </row>
    <row r="11" spans="1:20" x14ac:dyDescent="0.25">
      <c r="A11" s="102" t="s">
        <v>21</v>
      </c>
      <c r="B11" s="102" t="s">
        <v>15</v>
      </c>
      <c r="C11" s="230">
        <v>0.94159999999999999</v>
      </c>
      <c r="D11" s="128"/>
      <c r="E11" s="15">
        <v>0.871</v>
      </c>
      <c r="F11" s="123"/>
      <c r="G11" s="123"/>
      <c r="H11" s="116"/>
      <c r="I11" s="127">
        <v>0.8085</v>
      </c>
      <c r="J11" s="126"/>
      <c r="K11" s="94"/>
      <c r="L11" s="95"/>
      <c r="M11" s="96"/>
      <c r="N11" s="94"/>
      <c r="O11" s="90"/>
      <c r="P11" s="90"/>
      <c r="Q11" s="90"/>
      <c r="R11" s="90"/>
      <c r="S11" s="97"/>
      <c r="T11" s="97"/>
    </row>
    <row r="12" spans="1:20" x14ac:dyDescent="0.25">
      <c r="C12" s="126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29"/>
      <c r="O12" s="130"/>
      <c r="P12" s="130"/>
      <c r="Q12" s="130"/>
      <c r="R12" s="130"/>
      <c r="S12" s="130"/>
      <c r="T12" s="130"/>
    </row>
    <row r="13" spans="1:20" x14ac:dyDescent="0.25">
      <c r="K13" s="69"/>
      <c r="L13" s="69"/>
      <c r="M13" s="69"/>
      <c r="N13" s="131"/>
      <c r="O13" s="130"/>
      <c r="P13" s="130"/>
      <c r="Q13" s="130"/>
      <c r="R13" s="130"/>
      <c r="S13" s="130"/>
      <c r="T13" s="130"/>
    </row>
    <row r="14" spans="1:20" x14ac:dyDescent="0.25">
      <c r="K14" s="69"/>
      <c r="L14" s="69"/>
      <c r="M14" s="69"/>
      <c r="N14" s="131"/>
      <c r="O14" s="130"/>
      <c r="P14" s="130"/>
      <c r="Q14" s="130"/>
      <c r="R14" s="130"/>
      <c r="S14" s="130"/>
      <c r="T14" s="130"/>
    </row>
    <row r="15" spans="1:20" x14ac:dyDescent="0.25">
      <c r="K15" s="69"/>
      <c r="L15" s="69"/>
      <c r="M15" s="69"/>
      <c r="N15" s="131"/>
      <c r="O15" s="130"/>
      <c r="P15" s="130"/>
      <c r="Q15" s="130"/>
      <c r="R15" s="130"/>
      <c r="S15" s="130"/>
      <c r="T15" s="130"/>
    </row>
    <row r="16" spans="1:20" s="69" customFormat="1" x14ac:dyDescent="0.25">
      <c r="A16" s="101" t="s">
        <v>25</v>
      </c>
      <c r="C16" s="98"/>
      <c r="D16" s="207" t="s">
        <v>3</v>
      </c>
      <c r="E16" s="207"/>
      <c r="F16" s="207"/>
      <c r="G16" s="207"/>
      <c r="H16" s="208" t="s">
        <v>120</v>
      </c>
      <c r="I16" s="208"/>
      <c r="J16" s="208"/>
      <c r="K16" s="208" t="s">
        <v>124</v>
      </c>
      <c r="L16" s="208"/>
      <c r="M16" s="208"/>
      <c r="N16" s="39" t="s">
        <v>4</v>
      </c>
      <c r="O16" s="210"/>
      <c r="P16" s="210"/>
      <c r="Q16" s="210"/>
      <c r="R16" s="210"/>
      <c r="S16" s="210"/>
      <c r="T16" s="210"/>
    </row>
    <row r="17" spans="1:20" s="69" customFormat="1" x14ac:dyDescent="0.25">
      <c r="C17" s="106"/>
      <c r="D17" s="103" t="s">
        <v>0</v>
      </c>
      <c r="E17" s="102"/>
      <c r="F17" s="102"/>
      <c r="G17" s="102"/>
      <c r="H17" s="103" t="s">
        <v>0</v>
      </c>
      <c r="I17" s="102"/>
      <c r="J17" s="102"/>
      <c r="K17" s="211" t="s">
        <v>0</v>
      </c>
      <c r="L17" s="206"/>
      <c r="M17" s="212"/>
      <c r="N17" s="73" t="s">
        <v>0</v>
      </c>
      <c r="O17" s="214"/>
      <c r="P17" s="214"/>
      <c r="Q17" s="214"/>
      <c r="R17" s="214"/>
      <c r="S17" s="214"/>
      <c r="T17" s="214"/>
    </row>
    <row r="18" spans="1:20" s="75" customFormat="1" ht="45" customHeight="1" x14ac:dyDescent="0.25">
      <c r="C18" s="225"/>
      <c r="D18" s="8" t="s">
        <v>5</v>
      </c>
      <c r="E18" s="7" t="s">
        <v>6</v>
      </c>
      <c r="F18" s="7" t="s">
        <v>7</v>
      </c>
      <c r="G18" s="7" t="s">
        <v>8</v>
      </c>
      <c r="H18" s="8" t="s">
        <v>5</v>
      </c>
      <c r="I18" s="7" t="s">
        <v>6</v>
      </c>
      <c r="J18" s="7" t="s">
        <v>7</v>
      </c>
      <c r="K18" s="21" t="s">
        <v>5</v>
      </c>
      <c r="L18" s="47" t="s">
        <v>6</v>
      </c>
      <c r="M18" s="47" t="s">
        <v>7</v>
      </c>
      <c r="N18" s="52" t="s">
        <v>125</v>
      </c>
      <c r="O18" s="74"/>
      <c r="P18" s="74"/>
      <c r="Q18" s="74"/>
      <c r="R18" s="74"/>
      <c r="S18" s="74"/>
      <c r="T18" s="74"/>
    </row>
    <row r="19" spans="1:20" s="69" customFormat="1" x14ac:dyDescent="0.25">
      <c r="A19" s="69" t="s">
        <v>10</v>
      </c>
      <c r="B19" s="69" t="s">
        <v>11</v>
      </c>
      <c r="C19" s="104"/>
      <c r="D19" s="105">
        <f>(ABS((D4-$C$4)/$C$4))*-1 *100</f>
        <v>-3.7407644423759394</v>
      </c>
      <c r="E19" s="106"/>
      <c r="F19" s="106"/>
      <c r="G19" s="106"/>
      <c r="H19" s="105">
        <f>(ABS((H4-$C$4)/$C$4))*-1 *100</f>
        <v>-36.785153295712377</v>
      </c>
      <c r="I19" s="106"/>
      <c r="J19" s="106"/>
      <c r="K19" s="105">
        <f>(ABS((K4-$C$4)/$C$4))*-1 *100</f>
        <v>-17.237768340217581</v>
      </c>
      <c r="L19" s="118"/>
      <c r="M19" s="119"/>
      <c r="N19" s="108">
        <f>(ABS((N4-$C$4)/$C$4))*-1 *100</f>
        <v>-18.721275234161386</v>
      </c>
      <c r="O19" s="108">
        <f>(ABS((O4-$C$4)/$C$4))*-1 *100</f>
        <v>-37.814881610332193</v>
      </c>
      <c r="P19" s="109"/>
      <c r="Q19" s="109"/>
      <c r="R19" s="110"/>
      <c r="S19" s="109"/>
      <c r="T19" s="109"/>
    </row>
    <row r="20" spans="1:20" s="69" customFormat="1" x14ac:dyDescent="0.25">
      <c r="A20" s="69" t="s">
        <v>12</v>
      </c>
      <c r="B20" s="69" t="s">
        <v>11</v>
      </c>
      <c r="C20" s="104"/>
      <c r="D20" s="105">
        <f>(ABS((D5-$C$5)/$C$5))*-1 *100</f>
        <v>-4.7309219232465862</v>
      </c>
      <c r="E20" s="111"/>
      <c r="F20" s="112" t="e">
        <f>(ABS((F5-$C$5)/$C$5))*-1 *100</f>
        <v>#VALUE!</v>
      </c>
      <c r="G20" s="112">
        <f>(ABS((G5-$C$5)/$C$5))*-1 *100</f>
        <v>-5.6131451257168123</v>
      </c>
      <c r="H20" s="105">
        <f>(ABS((H5-$C$5)/$C$5))*-1 *100</f>
        <v>-160.97265108072341</v>
      </c>
      <c r="I20" s="111"/>
      <c r="J20" s="112">
        <f>(ABS((J5-$C$5)/$C$5))*-1 *100</f>
        <v>-172.12174680194087</v>
      </c>
      <c r="K20" s="105">
        <f>(ABS((K5-$C$5)/$C$5))*-1 *100</f>
        <v>-56.363034847816508</v>
      </c>
      <c r="L20" s="90"/>
      <c r="M20" s="105">
        <f>(ABS((M5-$C$5)/$C$5))*-1 *100</f>
        <v>-68.879576532862814</v>
      </c>
      <c r="N20" s="108">
        <f>(ABS((N5-$C$5)/$C$5))*-1 *100</f>
        <v>-37.836347595941774</v>
      </c>
      <c r="O20" s="108">
        <f>(ABS((O5-$C$5)/$C$5))*-1 *100</f>
        <v>-86.490957212174678</v>
      </c>
      <c r="P20" s="109"/>
      <c r="Q20" s="109"/>
      <c r="R20" s="110"/>
      <c r="S20" s="109"/>
      <c r="T20" s="109"/>
    </row>
    <row r="21" spans="1:20" s="69" customFormat="1" x14ac:dyDescent="0.25">
      <c r="A21" s="69" t="s">
        <v>12</v>
      </c>
      <c r="B21" s="69" t="s">
        <v>15</v>
      </c>
      <c r="C21" s="104"/>
      <c r="D21" s="105">
        <f>(ABS((D6-$C$6)/$C$6))*-1 *100</f>
        <v>-1.9553563582037179</v>
      </c>
      <c r="E21" s="111"/>
      <c r="F21" s="112" t="e">
        <f>(ABS((F6-$C$6)/$C$6))*-1 *100</f>
        <v>#VALUE!</v>
      </c>
      <c r="G21" s="112">
        <f>(ABS((G6-$C$6)/$C$6))*-1 *100</f>
        <v>-2.4079444590913166</v>
      </c>
      <c r="H21" s="105">
        <f>(ABS((H6-$C$6)/$C$6))*-1 *100</f>
        <v>-48.47086738729238</v>
      </c>
      <c r="I21" s="111"/>
      <c r="J21" s="112">
        <f>(ABS((J6-$C$6)/$C$6))*-1 *100</f>
        <v>-52.46067316987434</v>
      </c>
      <c r="K21" s="105">
        <f>(ABS((K6-$C$6)/$C$6))*-1 *100</f>
        <v>-16.899551805958357</v>
      </c>
      <c r="L21" s="90"/>
      <c r="M21" s="105">
        <f>(ABS((M6-$C$6)/$C$6))*-1 *100</f>
        <v>-20.485104139203806</v>
      </c>
      <c r="N21" s="108">
        <f>(ABS((N6-$C$6)/$C$6))*-1 *100</f>
        <v>-13.133843044204244</v>
      </c>
      <c r="O21" s="108">
        <f>(ABS((O6-$C$6)/$C$6))*-1 *100</f>
        <v>-28.187889972756842</v>
      </c>
      <c r="P21" s="109"/>
      <c r="Q21" s="109"/>
      <c r="R21" s="110"/>
      <c r="S21" s="109"/>
      <c r="T21" s="109"/>
    </row>
    <row r="22" spans="1:20" s="69" customFormat="1" x14ac:dyDescent="0.25">
      <c r="A22" s="69" t="s">
        <v>16</v>
      </c>
      <c r="B22" s="69" t="s">
        <v>11</v>
      </c>
      <c r="C22" s="104"/>
      <c r="D22" s="107"/>
      <c r="E22" s="112">
        <f>(ABS((E7-$C7)/$C7))*-1 *100</f>
        <v>-0.58898958944599988</v>
      </c>
      <c r="F22" s="111"/>
      <c r="G22" s="106"/>
      <c r="H22" s="107"/>
      <c r="I22" s="112">
        <f>(ABS((I7-$C7)/$C7))*-1 *100</f>
        <v>-1.8191302079937286</v>
      </c>
      <c r="J22" s="106"/>
      <c r="K22" s="94"/>
      <c r="L22" s="95"/>
      <c r="M22" s="96"/>
      <c r="N22" s="107"/>
      <c r="O22" s="109"/>
      <c r="P22" s="109"/>
      <c r="Q22" s="109"/>
      <c r="R22" s="109"/>
      <c r="S22" s="109"/>
      <c r="T22" s="109"/>
    </row>
    <row r="23" spans="1:20" s="69" customFormat="1" x14ac:dyDescent="0.25">
      <c r="A23" s="69" t="s">
        <v>18</v>
      </c>
      <c r="B23" s="69" t="s">
        <v>11</v>
      </c>
      <c r="C23" s="104"/>
      <c r="D23" s="107"/>
      <c r="E23" s="112">
        <f t="shared" ref="E23:E25" si="0">(ABS((E8-$C8)/$C8))*-1 *100</f>
        <v>-0.72954112920279313</v>
      </c>
      <c r="F23" s="111"/>
      <c r="G23" s="106"/>
      <c r="H23" s="107"/>
      <c r="I23" s="112">
        <f>(ABS((I8-$C8)/$C8))*-1 *100</f>
        <v>-2.3895115246352248</v>
      </c>
      <c r="J23" s="106"/>
      <c r="K23" s="94"/>
      <c r="L23" s="95"/>
      <c r="M23" s="96"/>
      <c r="N23" s="107"/>
      <c r="O23" s="109"/>
      <c r="P23" s="109"/>
      <c r="Q23" s="109"/>
      <c r="R23" s="109"/>
      <c r="S23" s="109"/>
      <c r="T23" s="109"/>
    </row>
    <row r="24" spans="1:20" s="69" customFormat="1" x14ac:dyDescent="0.25">
      <c r="A24" s="69" t="s">
        <v>18</v>
      </c>
      <c r="B24" s="69" t="s">
        <v>15</v>
      </c>
      <c r="C24" s="104"/>
      <c r="D24" s="107"/>
      <c r="E24" s="112">
        <f t="shared" si="0"/>
        <v>-1.1255262479594372</v>
      </c>
      <c r="F24" s="111"/>
      <c r="G24" s="106"/>
      <c r="H24" s="107"/>
      <c r="I24" s="112">
        <f t="shared" ref="I24:I26" si="1">(ABS((I9-$C9)/$C9))*-1 *100</f>
        <v>-1.94174757281553</v>
      </c>
      <c r="J24" s="106"/>
      <c r="K24" s="94"/>
      <c r="L24" s="95"/>
      <c r="M24" s="96"/>
      <c r="N24" s="107"/>
      <c r="O24" s="109"/>
      <c r="P24" s="109"/>
      <c r="Q24" s="109"/>
      <c r="R24" s="109"/>
      <c r="S24" s="109"/>
      <c r="T24" s="109"/>
    </row>
    <row r="25" spans="1:20" s="69" customFormat="1" x14ac:dyDescent="0.25">
      <c r="A25" s="69" t="s">
        <v>21</v>
      </c>
      <c r="B25" s="69" t="s">
        <v>11</v>
      </c>
      <c r="C25" s="104"/>
      <c r="D25" s="107"/>
      <c r="E25" s="112">
        <f t="shared" si="0"/>
        <v>-137.24247226624408</v>
      </c>
      <c r="F25" s="111"/>
      <c r="G25" s="106"/>
      <c r="H25" s="107"/>
      <c r="I25" s="112">
        <f t="shared" si="1"/>
        <v>-274.16798732171156</v>
      </c>
      <c r="J25" s="106"/>
      <c r="K25" s="94"/>
      <c r="L25" s="95"/>
      <c r="M25" s="96"/>
      <c r="N25" s="107"/>
      <c r="O25" s="109"/>
      <c r="P25" s="109"/>
      <c r="Q25" s="109"/>
      <c r="R25" s="109"/>
      <c r="S25" s="109"/>
      <c r="T25" s="109"/>
    </row>
    <row r="26" spans="1:20" s="69" customFormat="1" x14ac:dyDescent="0.25">
      <c r="A26" s="69" t="s">
        <v>21</v>
      </c>
      <c r="B26" s="69" t="s">
        <v>15</v>
      </c>
      <c r="C26" s="104"/>
      <c r="D26" s="107"/>
      <c r="E26" s="112">
        <f>(ABS((E11-$C11)/$C11))*-1 *100</f>
        <v>-7.4978759558198815</v>
      </c>
      <c r="F26" s="111"/>
      <c r="G26" s="106"/>
      <c r="H26" s="107"/>
      <c r="I26" s="112">
        <f t="shared" si="1"/>
        <v>-14.135514018691589</v>
      </c>
      <c r="J26" s="106"/>
      <c r="K26" s="94"/>
      <c r="L26" s="95"/>
      <c r="M26" s="96"/>
      <c r="N26" s="107"/>
      <c r="O26" s="115"/>
      <c r="P26" s="115"/>
      <c r="Q26" s="109"/>
      <c r="R26" s="109"/>
      <c r="S26" s="109"/>
      <c r="T26" s="109"/>
    </row>
    <row r="29" spans="1:20" x14ac:dyDescent="0.25">
      <c r="A29" s="132" t="s">
        <v>50</v>
      </c>
      <c r="B29" s="69"/>
      <c r="C29" s="226"/>
      <c r="D29"/>
      <c r="E2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20" x14ac:dyDescent="0.25">
      <c r="A30" s="69"/>
      <c r="B30" s="69"/>
      <c r="C30" s="106"/>
      <c r="D30" s="103" t="s">
        <v>0</v>
      </c>
      <c r="E30" s="102"/>
      <c r="F30" s="102"/>
      <c r="G30" s="102"/>
      <c r="H30" s="103" t="s">
        <v>0</v>
      </c>
      <c r="I30" s="102"/>
      <c r="J30" s="102"/>
      <c r="K30" s="211" t="s">
        <v>0</v>
      </c>
      <c r="L30" s="206"/>
      <c r="M30" s="212"/>
      <c r="N30" s="163" t="s">
        <v>0</v>
      </c>
      <c r="O30" s="69"/>
    </row>
    <row r="31" spans="1:20" ht="78.75" x14ac:dyDescent="0.25">
      <c r="A31" s="75"/>
      <c r="B31" s="75"/>
      <c r="C31" s="225"/>
      <c r="D31" s="8" t="s">
        <v>5</v>
      </c>
      <c r="E31" s="7" t="s">
        <v>6</v>
      </c>
      <c r="F31" s="7" t="s">
        <v>7</v>
      </c>
      <c r="G31" s="7" t="s">
        <v>8</v>
      </c>
      <c r="H31" s="8" t="s">
        <v>5</v>
      </c>
      <c r="I31" s="7" t="s">
        <v>6</v>
      </c>
      <c r="J31" s="7" t="s">
        <v>7</v>
      </c>
      <c r="K31" s="21" t="s">
        <v>5</v>
      </c>
      <c r="L31" s="47" t="s">
        <v>6</v>
      </c>
      <c r="M31" s="47" t="s">
        <v>7</v>
      </c>
      <c r="N31" s="8" t="s">
        <v>125</v>
      </c>
      <c r="O31" s="69"/>
    </row>
    <row r="32" spans="1:20" x14ac:dyDescent="0.25">
      <c r="A32" s="69" t="s">
        <v>10</v>
      </c>
      <c r="B32" s="69" t="s">
        <v>11</v>
      </c>
      <c r="C32" s="104"/>
      <c r="D32" s="105">
        <f>D4/$C4</f>
        <v>0.96259235557624057</v>
      </c>
      <c r="E32" s="104"/>
      <c r="F32" s="104"/>
      <c r="G32" s="104"/>
      <c r="H32" s="105">
        <f t="shared" ref="H32:O32" si="2">H4/$C4</f>
        <v>0.63214846704287619</v>
      </c>
      <c r="I32" s="104"/>
      <c r="J32" s="104"/>
      <c r="K32" s="105">
        <f t="shared" si="2"/>
        <v>0.82762231659782415</v>
      </c>
      <c r="L32" s="104"/>
      <c r="M32" s="104"/>
      <c r="N32" s="105">
        <f t="shared" si="2"/>
        <v>0.81278724765838617</v>
      </c>
      <c r="O32" s="105">
        <f t="shared" si="2"/>
        <v>0.62185118389667804</v>
      </c>
    </row>
    <row r="33" spans="1:15" x14ac:dyDescent="0.25">
      <c r="A33" s="69" t="s">
        <v>12</v>
      </c>
      <c r="B33" s="69" t="s">
        <v>11</v>
      </c>
      <c r="C33" s="104"/>
      <c r="D33" s="105">
        <f t="shared" ref="D33:O39" si="3">D5/$C5</f>
        <v>0.95269078076753411</v>
      </c>
      <c r="E33" s="104"/>
      <c r="F33" s="105" t="e">
        <f t="shared" si="3"/>
        <v>#VALUE!</v>
      </c>
      <c r="G33" s="105">
        <f t="shared" si="3"/>
        <v>0.94386854874283188</v>
      </c>
      <c r="H33" s="105">
        <f t="shared" si="3"/>
        <v>-0.60972651080723417</v>
      </c>
      <c r="I33" s="104"/>
      <c r="J33" s="105">
        <f t="shared" si="3"/>
        <v>-0.72121746801940889</v>
      </c>
      <c r="K33" s="105">
        <f t="shared" si="3"/>
        <v>0.43636965152183499</v>
      </c>
      <c r="L33" s="104"/>
      <c r="M33" s="105">
        <f t="shared" si="3"/>
        <v>0.31120423467137187</v>
      </c>
      <c r="N33" s="105">
        <f t="shared" si="3"/>
        <v>0.62163652404058223</v>
      </c>
      <c r="O33" s="105">
        <f t="shared" si="3"/>
        <v>0.13509042787825318</v>
      </c>
    </row>
    <row r="34" spans="1:15" x14ac:dyDescent="0.25">
      <c r="A34" s="69" t="s">
        <v>12</v>
      </c>
      <c r="B34" s="69" t="s">
        <v>15</v>
      </c>
      <c r="C34" s="104"/>
      <c r="D34" s="105">
        <f t="shared" si="3"/>
        <v>1.0195535635820372</v>
      </c>
      <c r="E34" s="104"/>
      <c r="F34" s="105" t="e">
        <f t="shared" si="3"/>
        <v>#VALUE!</v>
      </c>
      <c r="G34" s="105">
        <f t="shared" si="3"/>
        <v>1.0240794445909132</v>
      </c>
      <c r="H34" s="105">
        <f t="shared" si="3"/>
        <v>1.4847086738729238</v>
      </c>
      <c r="I34" s="104"/>
      <c r="J34" s="105">
        <f t="shared" si="3"/>
        <v>1.5246067316987435</v>
      </c>
      <c r="K34" s="105">
        <f t="shared" si="3"/>
        <v>1.1689955180595837</v>
      </c>
      <c r="L34" s="104"/>
      <c r="M34" s="105">
        <f t="shared" si="3"/>
        <v>1.2048510413920381</v>
      </c>
      <c r="N34" s="105">
        <f t="shared" si="3"/>
        <v>1.1313384304420424</v>
      </c>
      <c r="O34" s="105">
        <f t="shared" si="3"/>
        <v>1.2818788997275685</v>
      </c>
    </row>
    <row r="35" spans="1:15" x14ac:dyDescent="0.25">
      <c r="A35" s="69" t="s">
        <v>16</v>
      </c>
      <c r="B35" s="69" t="s">
        <v>11</v>
      </c>
      <c r="C35" s="104"/>
      <c r="D35" s="104"/>
      <c r="E35" s="105">
        <f t="shared" si="3"/>
        <v>0.99411010410554002</v>
      </c>
      <c r="F35" s="104"/>
      <c r="G35" s="104"/>
      <c r="H35" s="104"/>
      <c r="I35" s="105">
        <f t="shared" si="3"/>
        <v>0.98180869792006276</v>
      </c>
      <c r="J35" s="104"/>
      <c r="K35" s="104"/>
      <c r="L35" s="104"/>
      <c r="M35" s="104"/>
      <c r="N35" s="104"/>
      <c r="O35" s="104"/>
    </row>
    <row r="36" spans="1:15" x14ac:dyDescent="0.25">
      <c r="A36" s="69" t="s">
        <v>18</v>
      </c>
      <c r="B36" s="69" t="s">
        <v>11</v>
      </c>
      <c r="C36" s="104"/>
      <c r="D36" s="104"/>
      <c r="E36" s="105">
        <f t="shared" si="3"/>
        <v>0.99270458870797207</v>
      </c>
      <c r="F36" s="104"/>
      <c r="G36" s="104"/>
      <c r="H36" s="104"/>
      <c r="I36" s="105">
        <f t="shared" si="3"/>
        <v>0.97610488475364776</v>
      </c>
      <c r="J36" s="104"/>
      <c r="K36" s="104"/>
      <c r="L36" s="104"/>
      <c r="M36" s="104"/>
      <c r="N36" s="104"/>
      <c r="O36" s="104"/>
    </row>
    <row r="37" spans="1:15" x14ac:dyDescent="0.25">
      <c r="A37" s="69" t="s">
        <v>18</v>
      </c>
      <c r="B37" s="69" t="s">
        <v>15</v>
      </c>
      <c r="C37" s="104"/>
      <c r="D37" s="104"/>
      <c r="E37" s="105">
        <f t="shared" si="3"/>
        <v>0.98874473752040559</v>
      </c>
      <c r="F37" s="104"/>
      <c r="G37" s="104"/>
      <c r="H37" s="104"/>
      <c r="I37" s="105">
        <f t="shared" si="3"/>
        <v>0.98058252427184467</v>
      </c>
      <c r="J37" s="104"/>
      <c r="K37" s="104"/>
      <c r="L37" s="104"/>
      <c r="M37" s="104"/>
      <c r="N37" s="104"/>
      <c r="O37" s="104"/>
    </row>
    <row r="38" spans="1:15" x14ac:dyDescent="0.25">
      <c r="A38" s="69" t="s">
        <v>21</v>
      </c>
      <c r="B38" s="69" t="s">
        <v>11</v>
      </c>
      <c r="C38" s="104"/>
      <c r="D38" s="104"/>
      <c r="E38" s="105">
        <f t="shared" si="3"/>
        <v>-0.37242472266244053</v>
      </c>
      <c r="F38" s="104"/>
      <c r="G38" s="104"/>
      <c r="H38" s="104"/>
      <c r="I38" s="105">
        <f t="shared" si="3"/>
        <v>-1.7416798732171155</v>
      </c>
      <c r="J38" s="104"/>
      <c r="K38" s="104"/>
      <c r="L38" s="104"/>
      <c r="M38" s="104"/>
      <c r="N38" s="104"/>
      <c r="O38" s="104"/>
    </row>
    <row r="39" spans="1:15" x14ac:dyDescent="0.25">
      <c r="A39" s="69" t="s">
        <v>21</v>
      </c>
      <c r="B39" s="69" t="s">
        <v>15</v>
      </c>
      <c r="C39" s="104"/>
      <c r="D39" s="104"/>
      <c r="E39" s="105">
        <f t="shared" si="3"/>
        <v>0.92502124044180123</v>
      </c>
      <c r="F39" s="104"/>
      <c r="G39" s="104"/>
      <c r="H39" s="104"/>
      <c r="I39" s="105">
        <f t="shared" si="3"/>
        <v>0.85864485981308414</v>
      </c>
      <c r="J39" s="104"/>
      <c r="K39" s="104"/>
      <c r="L39" s="104"/>
      <c r="M39" s="165"/>
      <c r="N39" s="104"/>
      <c r="O39" s="104"/>
    </row>
    <row r="40" spans="1:15" x14ac:dyDescent="0.25">
      <c r="J40" s="119"/>
      <c r="K40" s="119"/>
      <c r="L40" s="119"/>
      <c r="M40" s="119"/>
      <c r="N40" s="119"/>
      <c r="O40" s="119"/>
    </row>
    <row r="42" spans="1:15" x14ac:dyDescent="0.25">
      <c r="A42" s="132" t="s">
        <v>51</v>
      </c>
      <c r="B42" s="69"/>
      <c r="C42" s="226"/>
      <c r="D42"/>
      <c r="E42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x14ac:dyDescent="0.25">
      <c r="A43" s="69"/>
      <c r="B43" s="69"/>
      <c r="C43" s="106"/>
      <c r="D43" s="103" t="s">
        <v>0</v>
      </c>
      <c r="E43" s="102"/>
      <c r="F43" s="102"/>
      <c r="G43" s="102"/>
      <c r="H43" s="103" t="s">
        <v>0</v>
      </c>
      <c r="I43" s="102"/>
      <c r="J43" s="102"/>
      <c r="K43" s="211" t="s">
        <v>0</v>
      </c>
      <c r="L43" s="206"/>
      <c r="M43" s="212"/>
      <c r="N43" s="164" t="s">
        <v>0</v>
      </c>
      <c r="O43" s="69"/>
    </row>
    <row r="44" spans="1:15" ht="78.75" x14ac:dyDescent="0.25">
      <c r="A44" s="75"/>
      <c r="B44" s="75"/>
      <c r="C44" s="225"/>
      <c r="D44" s="8" t="s">
        <v>5</v>
      </c>
      <c r="E44" s="7" t="s">
        <v>6</v>
      </c>
      <c r="F44" s="7" t="s">
        <v>7</v>
      </c>
      <c r="G44" s="7" t="s">
        <v>8</v>
      </c>
      <c r="H44" s="8" t="s">
        <v>5</v>
      </c>
      <c r="I44" s="7" t="s">
        <v>6</v>
      </c>
      <c r="J44" s="7" t="s">
        <v>7</v>
      </c>
      <c r="K44" s="21" t="s">
        <v>5</v>
      </c>
      <c r="L44" s="47" t="s">
        <v>6</v>
      </c>
      <c r="M44" s="47" t="s">
        <v>7</v>
      </c>
      <c r="N44" s="8" t="s">
        <v>125</v>
      </c>
      <c r="O44" s="69"/>
    </row>
    <row r="45" spans="1:15" x14ac:dyDescent="0.25">
      <c r="A45" s="69" t="s">
        <v>10</v>
      </c>
      <c r="B45" s="69" t="s">
        <v>11</v>
      </c>
      <c r="C45" s="104"/>
      <c r="D45" s="227">
        <f>D4-$C4</f>
        <v>-6.4300000000000024E-2</v>
      </c>
      <c r="E45" s="228"/>
      <c r="F45" s="228"/>
      <c r="G45" s="228"/>
      <c r="H45" s="227">
        <f>H4-$C4</f>
        <v>-0.63230000000000008</v>
      </c>
      <c r="I45" s="228"/>
      <c r="J45" s="228"/>
      <c r="K45" s="227">
        <f t="shared" ref="K45:O45" si="4">K4-$C4</f>
        <v>-0.29630000000000001</v>
      </c>
      <c r="L45" s="228"/>
      <c r="M45" s="228"/>
      <c r="N45" s="227">
        <f t="shared" si="4"/>
        <v>-0.32180000000000009</v>
      </c>
      <c r="O45" s="227">
        <f t="shared" si="4"/>
        <v>-0.65000000000000013</v>
      </c>
    </row>
    <row r="46" spans="1:15" x14ac:dyDescent="0.25">
      <c r="A46" s="69" t="s">
        <v>12</v>
      </c>
      <c r="B46" s="69" t="s">
        <v>11</v>
      </c>
      <c r="C46" s="104"/>
      <c r="D46" s="227">
        <f t="shared" ref="D46:O52" si="5">D5-$C5</f>
        <v>-4.2900000000000049E-2</v>
      </c>
      <c r="E46" s="228"/>
      <c r="F46" s="227" t="e">
        <f t="shared" si="5"/>
        <v>#VALUE!</v>
      </c>
      <c r="G46" s="227">
        <f t="shared" si="5"/>
        <v>-5.0900000000000056E-2</v>
      </c>
      <c r="H46" s="227">
        <f t="shared" si="5"/>
        <v>-1.4597</v>
      </c>
      <c r="I46" s="228"/>
      <c r="J46" s="227">
        <f t="shared" si="5"/>
        <v>-1.5608</v>
      </c>
      <c r="K46" s="227">
        <f t="shared" si="5"/>
        <v>-0.51110000000000011</v>
      </c>
      <c r="L46" s="228"/>
      <c r="M46" s="227">
        <f t="shared" si="5"/>
        <v>-0.62460000000000004</v>
      </c>
      <c r="N46" s="227">
        <f t="shared" si="5"/>
        <v>-0.34310000000000007</v>
      </c>
      <c r="O46" s="227">
        <f t="shared" si="5"/>
        <v>-0.7843</v>
      </c>
    </row>
    <row r="47" spans="1:15" x14ac:dyDescent="0.25">
      <c r="A47" s="69" t="s">
        <v>12</v>
      </c>
      <c r="B47" s="69" t="s">
        <v>15</v>
      </c>
      <c r="C47" s="104"/>
      <c r="D47" s="227">
        <f t="shared" si="5"/>
        <v>-4.4500000000000206E-2</v>
      </c>
      <c r="E47" s="228"/>
      <c r="F47" s="227" t="e">
        <f t="shared" si="5"/>
        <v>#VALUE!</v>
      </c>
      <c r="G47" s="227">
        <f t="shared" si="5"/>
        <v>-5.4800000000000182E-2</v>
      </c>
      <c r="H47" s="227">
        <f t="shared" si="5"/>
        <v>-1.1031</v>
      </c>
      <c r="I47" s="228"/>
      <c r="J47" s="227">
        <f t="shared" si="5"/>
        <v>-1.1939000000000002</v>
      </c>
      <c r="K47" s="227">
        <f t="shared" si="5"/>
        <v>-0.38460000000000027</v>
      </c>
      <c r="L47" s="228"/>
      <c r="M47" s="227">
        <f t="shared" si="5"/>
        <v>-0.46620000000000017</v>
      </c>
      <c r="N47" s="227">
        <f t="shared" si="5"/>
        <v>-0.29890000000000017</v>
      </c>
      <c r="O47" s="227">
        <f t="shared" si="5"/>
        <v>-0.64150000000000018</v>
      </c>
    </row>
    <row r="48" spans="1:15" x14ac:dyDescent="0.25">
      <c r="A48" s="69" t="s">
        <v>16</v>
      </c>
      <c r="B48" s="69" t="s">
        <v>11</v>
      </c>
      <c r="C48" s="104"/>
      <c r="D48" s="228"/>
      <c r="E48" s="227">
        <f t="shared" si="5"/>
        <v>-2.7099999999999902E-2</v>
      </c>
      <c r="F48" s="228"/>
      <c r="G48" s="228"/>
      <c r="H48" s="228"/>
      <c r="I48" s="227">
        <f t="shared" si="5"/>
        <v>-8.3699999999999442E-2</v>
      </c>
      <c r="J48" s="228"/>
      <c r="K48" s="228"/>
      <c r="L48" s="228"/>
      <c r="M48" s="228"/>
      <c r="N48" s="228"/>
      <c r="O48" s="228"/>
    </row>
    <row r="49" spans="1:15" x14ac:dyDescent="0.25">
      <c r="A49" s="69" t="s">
        <v>18</v>
      </c>
      <c r="B49" s="69" t="s">
        <v>11</v>
      </c>
      <c r="C49" s="104"/>
      <c r="D49" s="228"/>
      <c r="E49" s="227">
        <f t="shared" si="5"/>
        <v>-1.3800000000000034E-2</v>
      </c>
      <c r="F49" s="228"/>
      <c r="G49" s="228"/>
      <c r="H49" s="228"/>
      <c r="I49" s="227">
        <f t="shared" si="5"/>
        <v>-4.5199999999999907E-2</v>
      </c>
      <c r="J49" s="228"/>
      <c r="K49" s="228"/>
      <c r="L49" s="228"/>
      <c r="M49" s="228"/>
      <c r="N49" s="228"/>
      <c r="O49" s="228"/>
    </row>
    <row r="50" spans="1:15" x14ac:dyDescent="0.25">
      <c r="A50" s="69" t="s">
        <v>18</v>
      </c>
      <c r="B50" s="69" t="s">
        <v>15</v>
      </c>
      <c r="C50" s="104"/>
      <c r="D50" s="228"/>
      <c r="E50" s="227">
        <f t="shared" si="5"/>
        <v>-2.6199999999999779E-2</v>
      </c>
      <c r="F50" s="228"/>
      <c r="G50" s="228"/>
      <c r="H50" s="228"/>
      <c r="I50" s="227">
        <f t="shared" si="5"/>
        <v>-4.5199999999999907E-2</v>
      </c>
      <c r="J50" s="228"/>
      <c r="K50" s="228"/>
      <c r="L50" s="228"/>
      <c r="M50" s="228"/>
      <c r="N50" s="228"/>
      <c r="O50" s="228"/>
    </row>
    <row r="51" spans="1:15" x14ac:dyDescent="0.25">
      <c r="A51" s="69" t="s">
        <v>21</v>
      </c>
      <c r="B51" s="69" t="s">
        <v>11</v>
      </c>
      <c r="C51" s="104"/>
      <c r="D51" s="228"/>
      <c r="E51" s="227">
        <f t="shared" si="5"/>
        <v>-8.660000000000001E-2</v>
      </c>
      <c r="F51" s="228"/>
      <c r="G51" s="228"/>
      <c r="H51" s="228"/>
      <c r="I51" s="227">
        <f t="shared" si="5"/>
        <v>-0.17299999999999999</v>
      </c>
      <c r="J51" s="228"/>
      <c r="K51" s="228"/>
      <c r="L51" s="228"/>
      <c r="M51" s="228"/>
      <c r="N51" s="228"/>
      <c r="O51" s="228"/>
    </row>
    <row r="52" spans="1:15" x14ac:dyDescent="0.25">
      <c r="A52" s="69" t="s">
        <v>21</v>
      </c>
      <c r="B52" s="69" t="s">
        <v>15</v>
      </c>
      <c r="C52" s="104"/>
      <c r="D52" s="228"/>
      <c r="E52" s="227">
        <f t="shared" si="5"/>
        <v>-7.0599999999999996E-2</v>
      </c>
      <c r="F52" s="228"/>
      <c r="G52" s="228"/>
      <c r="H52" s="228"/>
      <c r="I52" s="227">
        <f t="shared" si="5"/>
        <v>-0.1331</v>
      </c>
      <c r="J52" s="228"/>
      <c r="K52" s="228"/>
      <c r="L52" s="228"/>
      <c r="M52" s="228"/>
      <c r="N52" s="228"/>
      <c r="O52" s="228"/>
    </row>
    <row r="53" spans="1:15" x14ac:dyDescent="0.25">
      <c r="D53" s="119"/>
    </row>
    <row r="54" spans="1:15" x14ac:dyDescent="0.25">
      <c r="D54" s="119"/>
    </row>
  </sheetData>
  <mergeCells count="18">
    <mergeCell ref="O16:T16"/>
    <mergeCell ref="K17:M17"/>
    <mergeCell ref="O17:Q17"/>
    <mergeCell ref="R17:T17"/>
    <mergeCell ref="K43:M43"/>
    <mergeCell ref="K30:M30"/>
    <mergeCell ref="O1:T1"/>
    <mergeCell ref="D2:G2"/>
    <mergeCell ref="H2:J2"/>
    <mergeCell ref="K2:M2"/>
    <mergeCell ref="O2:Q2"/>
    <mergeCell ref="R2:T2"/>
    <mergeCell ref="D16:G16"/>
    <mergeCell ref="H16:J16"/>
    <mergeCell ref="K16:M16"/>
    <mergeCell ref="D1:G1"/>
    <mergeCell ref="H1:J1"/>
    <mergeCell ref="K1:M1"/>
  </mergeCells>
  <conditionalFormatting sqref="K1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I15 D27:I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I15 A27:I2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J26 N19:T2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O3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5:O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9"/>
  <sheetViews>
    <sheetView workbookViewId="0">
      <pane xSplit="4" ySplit="3" topLeftCell="P10" activePane="bottomRight" state="frozen"/>
      <selection pane="topRight" activeCell="E1" sqref="E1"/>
      <selection pane="bottomLeft" activeCell="A4" sqref="A4"/>
      <selection pane="bottomRight" activeCell="P32" sqref="P32"/>
    </sheetView>
  </sheetViews>
  <sheetFormatPr defaultColWidth="8.875" defaultRowHeight="15.75" x14ac:dyDescent="0.25"/>
  <cols>
    <col min="1" max="1" width="13" style="69" customWidth="1"/>
    <col min="2" max="2" width="17.875" style="69" customWidth="1"/>
    <col min="3" max="3" width="18" customWidth="1"/>
    <col min="4" max="4" width="10.625" style="69" customWidth="1"/>
    <col min="5" max="15" width="15.375" style="69" customWidth="1"/>
    <col min="16" max="16384" width="8.875" style="69"/>
  </cols>
  <sheetData>
    <row r="1" spans="1:21" x14ac:dyDescent="0.25">
      <c r="D1" s="70"/>
      <c r="E1" s="207" t="s">
        <v>3</v>
      </c>
      <c r="F1" s="207"/>
      <c r="G1" s="207"/>
      <c r="H1" s="207"/>
      <c r="I1" s="208" t="s">
        <v>126</v>
      </c>
      <c r="J1" s="208"/>
      <c r="K1" s="208"/>
      <c r="L1" s="208" t="s">
        <v>124</v>
      </c>
      <c r="M1" s="208"/>
      <c r="N1" s="208"/>
      <c r="O1" s="40" t="s">
        <v>4</v>
      </c>
      <c r="P1" s="218"/>
      <c r="Q1" s="216"/>
      <c r="R1" s="216"/>
      <c r="S1" s="216"/>
      <c r="T1" s="216"/>
      <c r="U1" s="216"/>
    </row>
    <row r="2" spans="1:21" x14ac:dyDescent="0.25">
      <c r="A2" s="71"/>
      <c r="B2" s="71"/>
      <c r="C2" s="161"/>
      <c r="D2" s="72"/>
      <c r="E2" s="211" t="s">
        <v>0</v>
      </c>
      <c r="F2" s="206"/>
      <c r="G2" s="206"/>
      <c r="H2" s="212"/>
      <c r="I2" s="211" t="s">
        <v>0</v>
      </c>
      <c r="J2" s="206"/>
      <c r="K2" s="212"/>
      <c r="L2" s="211" t="s">
        <v>0</v>
      </c>
      <c r="M2" s="206"/>
      <c r="N2" s="212"/>
      <c r="O2" s="40" t="s">
        <v>0</v>
      </c>
      <c r="P2" s="218"/>
      <c r="Q2" s="216"/>
      <c r="R2" s="216"/>
      <c r="S2" s="216"/>
      <c r="T2" s="216"/>
      <c r="U2" s="216"/>
    </row>
    <row r="3" spans="1:21" s="75" customFormat="1" ht="45" customHeight="1" x14ac:dyDescent="0.25">
      <c r="A3" s="7"/>
      <c r="B3" s="7" t="s">
        <v>1</v>
      </c>
      <c r="C3" s="177" t="s">
        <v>74</v>
      </c>
      <c r="D3" s="8" t="s">
        <v>2</v>
      </c>
      <c r="E3" s="8" t="s">
        <v>5</v>
      </c>
      <c r="F3" s="7" t="s">
        <v>6</v>
      </c>
      <c r="G3" s="7" t="s">
        <v>7</v>
      </c>
      <c r="H3" s="7" t="s">
        <v>8</v>
      </c>
      <c r="I3" s="8" t="s">
        <v>5</v>
      </c>
      <c r="J3" s="7" t="s">
        <v>6</v>
      </c>
      <c r="K3" s="7" t="s">
        <v>7</v>
      </c>
      <c r="L3" s="21" t="s">
        <v>5</v>
      </c>
      <c r="M3" s="47" t="s">
        <v>6</v>
      </c>
      <c r="N3" s="47" t="s">
        <v>7</v>
      </c>
      <c r="O3" s="8" t="s">
        <v>125</v>
      </c>
      <c r="P3" s="16" t="s">
        <v>122</v>
      </c>
      <c r="Q3" s="28"/>
      <c r="R3" s="28"/>
      <c r="S3" s="28"/>
      <c r="T3" s="28"/>
      <c r="U3" s="28"/>
    </row>
    <row r="4" spans="1:21" x14ac:dyDescent="0.25">
      <c r="A4" s="102" t="s">
        <v>10</v>
      </c>
      <c r="B4" s="102" t="s">
        <v>11</v>
      </c>
      <c r="C4" s="178">
        <v>75259</v>
      </c>
      <c r="D4" s="159">
        <v>203045.8</v>
      </c>
      <c r="E4" s="133">
        <v>197205.9</v>
      </c>
      <c r="F4" s="134"/>
      <c r="G4" s="134"/>
      <c r="H4" s="134"/>
      <c r="I4" s="135">
        <v>148150.39999999999</v>
      </c>
      <c r="J4" s="136"/>
      <c r="K4" s="136"/>
      <c r="L4" s="137">
        <v>175207.6</v>
      </c>
      <c r="M4" s="138"/>
      <c r="N4" s="139"/>
      <c r="O4" s="140">
        <v>172617.7</v>
      </c>
      <c r="P4" s="196">
        <v>146818.29999999999</v>
      </c>
      <c r="Q4" s="88"/>
      <c r="R4" s="88"/>
      <c r="S4" s="88"/>
      <c r="T4" s="88"/>
      <c r="U4" s="88"/>
    </row>
    <row r="5" spans="1:21" x14ac:dyDescent="0.25">
      <c r="A5" s="102" t="s">
        <v>12</v>
      </c>
      <c r="B5" s="102" t="s">
        <v>11</v>
      </c>
      <c r="C5" s="178">
        <v>4663</v>
      </c>
      <c r="D5" s="159">
        <v>7664.9279999999999</v>
      </c>
      <c r="E5" s="133">
        <v>7515.2219999999998</v>
      </c>
      <c r="F5" s="141"/>
      <c r="G5" s="26" t="s">
        <v>45</v>
      </c>
      <c r="H5" s="26">
        <v>7458.2079999999996</v>
      </c>
      <c r="I5" s="135">
        <v>3643.8209999999999</v>
      </c>
      <c r="J5" s="136"/>
      <c r="K5" s="142">
        <v>3458.3119999999999</v>
      </c>
      <c r="L5" s="143">
        <v>5919.6180000000004</v>
      </c>
      <c r="M5" s="144"/>
      <c r="N5" s="145">
        <v>5593.1949999999997</v>
      </c>
      <c r="O5" s="140">
        <v>6451.1180000000004</v>
      </c>
      <c r="P5" s="196">
        <v>5163.6220000000003</v>
      </c>
      <c r="Q5" s="88"/>
      <c r="R5" s="88"/>
      <c r="S5" s="88"/>
      <c r="T5" s="88"/>
      <c r="U5" s="88"/>
    </row>
    <row r="6" spans="1:21" x14ac:dyDescent="0.25">
      <c r="A6" s="102" t="s">
        <v>12</v>
      </c>
      <c r="B6" s="102" t="s">
        <v>15</v>
      </c>
      <c r="C6" s="178">
        <v>9665</v>
      </c>
      <c r="D6" s="159">
        <v>2592.989</v>
      </c>
      <c r="E6" s="133">
        <v>2547.4609999999998</v>
      </c>
      <c r="F6" s="141"/>
      <c r="G6" s="26" t="s">
        <v>45</v>
      </c>
      <c r="H6" s="26">
        <v>2532.375</v>
      </c>
      <c r="I6" s="143">
        <v>1462.07</v>
      </c>
      <c r="J6" s="136"/>
      <c r="K6" s="142">
        <v>1398.5060000000001</v>
      </c>
      <c r="L6" s="143">
        <v>2125.4380000000001</v>
      </c>
      <c r="M6" s="144"/>
      <c r="N6" s="145">
        <v>2035.521</v>
      </c>
      <c r="O6" s="140">
        <v>2229.0810000000001</v>
      </c>
      <c r="P6" s="196">
        <v>1867.239</v>
      </c>
      <c r="Q6" s="88"/>
      <c r="R6" s="88"/>
      <c r="S6" s="88"/>
      <c r="T6" s="88"/>
      <c r="U6" s="88"/>
    </row>
    <row r="7" spans="1:21" x14ac:dyDescent="0.25">
      <c r="A7" s="102" t="s">
        <v>16</v>
      </c>
      <c r="B7" s="102" t="s">
        <v>11</v>
      </c>
      <c r="C7" s="178">
        <v>45005</v>
      </c>
      <c r="D7" s="159">
        <v>531902.19999999995</v>
      </c>
      <c r="E7" s="146"/>
      <c r="F7" s="26">
        <v>525557.6</v>
      </c>
      <c r="G7" s="134"/>
      <c r="H7" s="134"/>
      <c r="I7" s="147"/>
      <c r="J7" s="142">
        <v>510481.6</v>
      </c>
      <c r="K7" s="136"/>
      <c r="L7" s="148"/>
      <c r="M7" s="149"/>
      <c r="N7" s="150"/>
      <c r="O7" s="147"/>
      <c r="P7" s="94"/>
      <c r="Q7" s="90"/>
      <c r="R7" s="90"/>
      <c r="S7" s="90"/>
      <c r="T7" s="110"/>
      <c r="U7" s="110"/>
    </row>
    <row r="8" spans="1:21" x14ac:dyDescent="0.25">
      <c r="A8" s="102" t="s">
        <v>18</v>
      </c>
      <c r="B8" s="102" t="s">
        <v>11</v>
      </c>
      <c r="C8" s="178">
        <v>38573</v>
      </c>
      <c r="D8" s="159">
        <v>108366.2</v>
      </c>
      <c r="E8" s="146"/>
      <c r="F8" s="26">
        <v>107269.7</v>
      </c>
      <c r="G8" s="134"/>
      <c r="H8" s="134"/>
      <c r="I8" s="147"/>
      <c r="J8" s="142">
        <v>105243.7</v>
      </c>
      <c r="K8" s="136"/>
      <c r="L8" s="148"/>
      <c r="M8" s="149"/>
      <c r="N8" s="150"/>
      <c r="O8" s="147"/>
      <c r="P8" s="94"/>
      <c r="Q8" s="90"/>
      <c r="R8" s="90"/>
      <c r="S8" s="90"/>
      <c r="T8" s="110"/>
      <c r="U8" s="110"/>
    </row>
    <row r="9" spans="1:21" x14ac:dyDescent="0.25">
      <c r="A9" s="102" t="s">
        <v>18</v>
      </c>
      <c r="B9" s="102" t="s">
        <v>15</v>
      </c>
      <c r="C9" s="178">
        <v>74379</v>
      </c>
      <c r="D9" s="159">
        <v>267057</v>
      </c>
      <c r="E9" s="146"/>
      <c r="F9" s="26">
        <v>264113</v>
      </c>
      <c r="G9" s="134"/>
      <c r="H9" s="134"/>
      <c r="I9" s="147"/>
      <c r="J9" s="142">
        <v>261911.5</v>
      </c>
      <c r="K9" s="136"/>
      <c r="L9" s="148"/>
      <c r="M9" s="149"/>
      <c r="N9" s="150"/>
      <c r="O9" s="147"/>
      <c r="P9" s="94"/>
      <c r="Q9" s="90"/>
      <c r="R9" s="90"/>
      <c r="S9" s="90"/>
      <c r="T9" s="110"/>
      <c r="U9" s="110"/>
    </row>
    <row r="10" spans="1:21" x14ac:dyDescent="0.25">
      <c r="A10" s="102" t="s">
        <v>21</v>
      </c>
      <c r="B10" s="102" t="s">
        <v>11</v>
      </c>
      <c r="C10" s="178">
        <v>7792</v>
      </c>
      <c r="D10" s="159">
        <v>8063.4080000000004</v>
      </c>
      <c r="E10" s="146"/>
      <c r="F10" s="26">
        <v>7749.3819999999996</v>
      </c>
      <c r="G10" s="134"/>
      <c r="H10" s="134"/>
      <c r="I10" s="147"/>
      <c r="J10" s="142">
        <v>7427.87</v>
      </c>
      <c r="K10" s="136"/>
      <c r="L10" s="148"/>
      <c r="M10" s="149"/>
      <c r="N10" s="150"/>
      <c r="O10" s="147"/>
      <c r="P10" s="94"/>
      <c r="Q10" s="90"/>
      <c r="R10" s="90"/>
      <c r="S10" s="90"/>
      <c r="T10" s="110"/>
      <c r="U10" s="110"/>
    </row>
    <row r="11" spans="1:21" x14ac:dyDescent="0.25">
      <c r="A11" s="102" t="s">
        <v>21</v>
      </c>
      <c r="B11" s="102" t="s">
        <v>15</v>
      </c>
      <c r="C11" s="178">
        <v>9950</v>
      </c>
      <c r="D11" s="159">
        <v>16932.150000000001</v>
      </c>
      <c r="E11" s="146"/>
      <c r="F11" s="26">
        <v>16352.54</v>
      </c>
      <c r="G11" s="134"/>
      <c r="H11" s="134"/>
      <c r="I11" s="147"/>
      <c r="J11" s="142">
        <v>15909.71</v>
      </c>
      <c r="K11" s="136"/>
      <c r="L11" s="148"/>
      <c r="M11" s="149"/>
      <c r="N11" s="150"/>
      <c r="O11" s="147"/>
      <c r="P11" s="94"/>
      <c r="Q11" s="90"/>
      <c r="R11" s="90"/>
      <c r="S11" s="90"/>
      <c r="T11" s="110"/>
      <c r="U11" s="110"/>
    </row>
    <row r="12" spans="1:21" x14ac:dyDescent="0.25"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P12" s="109"/>
      <c r="Q12" s="109"/>
      <c r="R12" s="109"/>
      <c r="S12" s="109"/>
      <c r="T12" s="109"/>
      <c r="U12" s="109"/>
    </row>
    <row r="13" spans="1:21" x14ac:dyDescent="0.25">
      <c r="P13" s="109"/>
      <c r="Q13" s="109"/>
      <c r="R13" s="109"/>
      <c r="S13" s="109"/>
      <c r="T13" s="109"/>
      <c r="U13" s="109"/>
    </row>
    <row r="14" spans="1:21" x14ac:dyDescent="0.25">
      <c r="P14" s="109"/>
      <c r="Q14" s="109"/>
      <c r="R14" s="109"/>
      <c r="S14" s="109"/>
      <c r="T14" s="109"/>
      <c r="U14" s="109"/>
    </row>
    <row r="15" spans="1:21" x14ac:dyDescent="0.25">
      <c r="P15" s="109"/>
      <c r="Q15" s="109"/>
      <c r="R15" s="109"/>
      <c r="S15" s="109"/>
      <c r="T15" s="109"/>
      <c r="U15" s="109"/>
    </row>
    <row r="16" spans="1:21" x14ac:dyDescent="0.25">
      <c r="A16" s="101" t="s">
        <v>22</v>
      </c>
      <c r="L16" s="208" t="s">
        <v>124</v>
      </c>
      <c r="M16" s="208"/>
      <c r="N16" s="208"/>
      <c r="O16" s="40" t="s">
        <v>4</v>
      </c>
      <c r="P16" s="218"/>
      <c r="Q16" s="216"/>
      <c r="R16" s="216"/>
      <c r="S16" s="216"/>
      <c r="T16" s="216"/>
      <c r="U16" s="216"/>
    </row>
    <row r="17" spans="1:21" x14ac:dyDescent="0.25">
      <c r="D17" s="102"/>
      <c r="E17" s="103" t="s">
        <v>0</v>
      </c>
      <c r="F17" s="102"/>
      <c r="G17" s="102"/>
      <c r="H17" s="102"/>
      <c r="I17" s="103" t="s">
        <v>0</v>
      </c>
      <c r="J17" s="102"/>
      <c r="K17" s="102"/>
      <c r="L17" s="211" t="s">
        <v>0</v>
      </c>
      <c r="M17" s="206"/>
      <c r="N17" s="212"/>
      <c r="O17" s="40" t="s">
        <v>0</v>
      </c>
      <c r="P17" s="218"/>
      <c r="Q17" s="216"/>
      <c r="R17" s="216"/>
      <c r="S17" s="216"/>
      <c r="T17" s="216"/>
      <c r="U17" s="216"/>
    </row>
    <row r="18" spans="1:21" s="75" customFormat="1" ht="45" customHeight="1" x14ac:dyDescent="0.25">
      <c r="C18"/>
      <c r="D18" s="9"/>
      <c r="E18" s="8" t="s">
        <v>5</v>
      </c>
      <c r="F18" s="7" t="s">
        <v>6</v>
      </c>
      <c r="G18" s="7" t="s">
        <v>7</v>
      </c>
      <c r="H18" s="7" t="s">
        <v>8</v>
      </c>
      <c r="I18" s="8" t="s">
        <v>5</v>
      </c>
      <c r="J18" s="7" t="s">
        <v>6</v>
      </c>
      <c r="K18" s="7" t="s">
        <v>7</v>
      </c>
      <c r="L18" s="21" t="s">
        <v>5</v>
      </c>
      <c r="M18" s="47" t="s">
        <v>6</v>
      </c>
      <c r="N18" s="47" t="s">
        <v>7</v>
      </c>
      <c r="O18" s="8" t="s">
        <v>125</v>
      </c>
      <c r="P18" s="9"/>
      <c r="Q18" s="28"/>
      <c r="R18" s="28"/>
      <c r="S18" s="28"/>
      <c r="T18" s="28"/>
      <c r="U18" s="28"/>
    </row>
    <row r="19" spans="1:21" x14ac:dyDescent="0.25">
      <c r="A19" s="69" t="s">
        <v>10</v>
      </c>
      <c r="B19" s="69" t="s">
        <v>11</v>
      </c>
      <c r="D19" s="104"/>
      <c r="E19" s="105">
        <f>(E4-$D$4)/$D$4*100</f>
        <v>-2.8761491249757416</v>
      </c>
      <c r="F19" s="106"/>
      <c r="G19" s="111"/>
      <c r="H19" s="106"/>
      <c r="I19" s="105">
        <f>(I4-$D$4)/$D$4*100</f>
        <v>-27.035969224677388</v>
      </c>
      <c r="J19" s="106"/>
      <c r="K19" s="106"/>
      <c r="L19" s="105">
        <f>(L4-$D$4)/$D$4*100</f>
        <v>-13.71030575367724</v>
      </c>
      <c r="M19" s="118"/>
      <c r="N19" s="119"/>
      <c r="O19" s="120">
        <f>(O4-$D$4)/$D$4*100</f>
        <v>-14.985830783005596</v>
      </c>
      <c r="P19" s="120">
        <f>(P4-$D$4)/$D$4*100</f>
        <v>-27.692028104004123</v>
      </c>
      <c r="Q19" s="109"/>
      <c r="R19" s="110"/>
      <c r="S19" s="110"/>
      <c r="T19" s="109"/>
      <c r="U19" s="110"/>
    </row>
    <row r="20" spans="1:21" x14ac:dyDescent="0.25">
      <c r="A20" s="69" t="s">
        <v>12</v>
      </c>
      <c r="B20" s="69" t="s">
        <v>11</v>
      </c>
      <c r="D20" s="104"/>
      <c r="E20" s="105">
        <f>(E5-$D$5)/$D$5*100</f>
        <v>-1.953129892413864</v>
      </c>
      <c r="F20" s="111"/>
      <c r="G20" s="112" t="e">
        <f>(G5-$D$5)/$D$5*100</f>
        <v>#VALUE!</v>
      </c>
      <c r="H20" s="112">
        <f>(H5-$D$5)/$D$5*100</f>
        <v>-2.6969594495864833</v>
      </c>
      <c r="I20" s="105">
        <f>(I5-$D$5)/$D$5*100</f>
        <v>-52.461119008554292</v>
      </c>
      <c r="J20" s="111"/>
      <c r="K20" s="112">
        <f>(K5-$D$5)/$D$5*100</f>
        <v>-54.881350483657506</v>
      </c>
      <c r="L20" s="105">
        <f>(L5-$D$5)/$D$5*100</f>
        <v>-22.770076900918045</v>
      </c>
      <c r="M20" s="90"/>
      <c r="N20" s="112">
        <f>(N5-$D$5)/$D$5*100</f>
        <v>-27.028733994631132</v>
      </c>
      <c r="O20" s="120">
        <f>(O5-$D$5)/$D$5*100</f>
        <v>-15.835895653553425</v>
      </c>
      <c r="P20" s="120">
        <f>(P5-$D$5)/$D$5*100</f>
        <v>-32.633131061374613</v>
      </c>
      <c r="Q20" s="109"/>
      <c r="R20" s="110"/>
      <c r="S20" s="110"/>
      <c r="T20" s="109"/>
      <c r="U20" s="110"/>
    </row>
    <row r="21" spans="1:21" x14ac:dyDescent="0.25">
      <c r="A21" s="69" t="s">
        <v>12</v>
      </c>
      <c r="B21" s="69" t="s">
        <v>15</v>
      </c>
      <c r="D21" s="104"/>
      <c r="E21" s="105">
        <f>(E6-$D$6)/$D$6*100</f>
        <v>-1.7558115364160916</v>
      </c>
      <c r="F21" s="111"/>
      <c r="G21" s="112" t="e">
        <f>(G6-$D$6)/$D$6*100</f>
        <v>#VALUE!</v>
      </c>
      <c r="H21" s="112">
        <f>(H6-$D$6)/$D$6*100</f>
        <v>-2.337611150683633</v>
      </c>
      <c r="I21" s="105">
        <f>(I6-$D$6)/$D$6*100</f>
        <v>-43.614492772626498</v>
      </c>
      <c r="J21" s="111"/>
      <c r="K21" s="112">
        <f>(K6-$D$6)/$D$6*100</f>
        <v>-46.06587224241985</v>
      </c>
      <c r="L21" s="105">
        <f>(L6-$D$6)/$D$6*100</f>
        <v>-18.031353006125361</v>
      </c>
      <c r="M21" s="90"/>
      <c r="N21" s="112">
        <f>(N6-$D$6)/$D$6*100</f>
        <v>-21.499049938121605</v>
      </c>
      <c r="O21" s="120">
        <f>(O6-$D$6)/$D$6*100</f>
        <v>-14.034305583247747</v>
      </c>
      <c r="P21" s="120">
        <f>(P6-$D$6)/$D$6*100</f>
        <v>-27.988934777586792</v>
      </c>
      <c r="Q21" s="109"/>
      <c r="R21" s="110"/>
      <c r="S21" s="110"/>
      <c r="T21" s="109"/>
      <c r="U21" s="110"/>
    </row>
    <row r="22" spans="1:21" x14ac:dyDescent="0.25">
      <c r="A22" s="69" t="s">
        <v>16</v>
      </c>
      <c r="B22" s="69" t="s">
        <v>11</v>
      </c>
      <c r="D22" s="104"/>
      <c r="E22" s="107"/>
      <c r="F22" s="5">
        <f>(F7-$D$7)/$D$7*100</f>
        <v>-1.1928132652957588</v>
      </c>
      <c r="G22" s="111"/>
      <c r="H22" s="106"/>
      <c r="I22" s="107"/>
      <c r="J22" s="112">
        <f>(J7-$D7)/$D7*100</f>
        <v>-4.0271689043587289</v>
      </c>
      <c r="K22" s="106"/>
      <c r="L22" s="94"/>
      <c r="M22" s="95"/>
      <c r="N22" s="96"/>
      <c r="O22" s="107"/>
      <c r="P22" s="113"/>
      <c r="Q22" s="109"/>
      <c r="R22" s="110"/>
      <c r="S22" s="109"/>
      <c r="T22" s="109"/>
      <c r="U22" s="110"/>
    </row>
    <row r="23" spans="1:21" x14ac:dyDescent="0.25">
      <c r="A23" s="69" t="s">
        <v>18</v>
      </c>
      <c r="B23" s="69" t="s">
        <v>11</v>
      </c>
      <c r="D23" s="104"/>
      <c r="E23" s="107"/>
      <c r="F23" s="5">
        <f>(F8-D8)/D8*100</f>
        <v>-1.0118468673811576</v>
      </c>
      <c r="G23" s="106"/>
      <c r="H23" s="106"/>
      <c r="I23" s="107"/>
      <c r="J23" s="112">
        <f t="shared" ref="J23:J25" si="0">(J8-$D8)/$D8*100</f>
        <v>-2.8814335097105923</v>
      </c>
      <c r="K23" s="106"/>
      <c r="L23" s="94"/>
      <c r="M23" s="95"/>
      <c r="N23" s="96"/>
      <c r="O23" s="107"/>
      <c r="P23" s="113"/>
      <c r="Q23" s="109"/>
      <c r="R23" s="110"/>
      <c r="S23" s="109"/>
      <c r="T23" s="109"/>
      <c r="U23" s="110"/>
    </row>
    <row r="24" spans="1:21" x14ac:dyDescent="0.25">
      <c r="A24" s="69" t="s">
        <v>18</v>
      </c>
      <c r="B24" s="69" t="s">
        <v>15</v>
      </c>
      <c r="D24" s="104"/>
      <c r="E24" s="107"/>
      <c r="F24" s="5">
        <f>(F9-D9)/D9*100</f>
        <v>-1.102386381933445</v>
      </c>
      <c r="G24" s="106"/>
      <c r="H24" s="106"/>
      <c r="I24" s="107"/>
      <c r="J24" s="112">
        <f t="shared" si="0"/>
        <v>-1.926742231059287</v>
      </c>
      <c r="K24" s="106"/>
      <c r="L24" s="94"/>
      <c r="M24" s="95"/>
      <c r="N24" s="96"/>
      <c r="O24" s="107"/>
      <c r="P24" s="113"/>
      <c r="Q24" s="109"/>
      <c r="R24" s="110"/>
      <c r="S24" s="109"/>
      <c r="T24" s="109"/>
      <c r="U24" s="110"/>
    </row>
    <row r="25" spans="1:21" x14ac:dyDescent="0.25">
      <c r="A25" s="69" t="s">
        <v>21</v>
      </c>
      <c r="B25" s="69" t="s">
        <v>11</v>
      </c>
      <c r="D25" s="104"/>
      <c r="E25" s="107"/>
      <c r="F25" s="5">
        <f>(F10-D10)/D10*100</f>
        <v>-3.8944575296202393</v>
      </c>
      <c r="G25" s="106"/>
      <c r="H25" s="106"/>
      <c r="I25" s="107"/>
      <c r="J25" s="112">
        <f t="shared" si="0"/>
        <v>-7.8817542160833298</v>
      </c>
      <c r="K25" s="106"/>
      <c r="L25" s="94"/>
      <c r="M25" s="95"/>
      <c r="N25" s="96"/>
      <c r="O25" s="107"/>
      <c r="P25" s="113"/>
      <c r="Q25" s="109"/>
      <c r="R25" s="110"/>
      <c r="S25" s="109"/>
      <c r="T25" s="109"/>
      <c r="U25" s="110"/>
    </row>
    <row r="26" spans="1:21" x14ac:dyDescent="0.25">
      <c r="A26" s="69" t="s">
        <v>21</v>
      </c>
      <c r="B26" s="69" t="s">
        <v>15</v>
      </c>
      <c r="D26" s="104"/>
      <c r="E26" s="107"/>
      <c r="F26" s="5">
        <f>(F11-D11)/D11*100</f>
        <v>-3.4231329157844721</v>
      </c>
      <c r="G26" s="106"/>
      <c r="H26" s="106"/>
      <c r="I26" s="107"/>
      <c r="J26" s="112">
        <f>(J11-$D11)/$D11*100</f>
        <v>-6.0384534746030614</v>
      </c>
      <c r="K26" s="106"/>
      <c r="L26" s="94"/>
      <c r="M26" s="95"/>
      <c r="N26" s="96"/>
      <c r="O26" s="107"/>
      <c r="P26" s="113"/>
      <c r="Q26" s="109"/>
      <c r="R26" s="110"/>
      <c r="S26" s="109"/>
      <c r="T26" s="109"/>
      <c r="U26" s="110"/>
    </row>
    <row r="27" spans="1:21" x14ac:dyDescent="0.25">
      <c r="P27" s="109"/>
      <c r="Q27" s="109"/>
      <c r="R27" s="109"/>
      <c r="S27" s="109"/>
      <c r="T27" s="109"/>
      <c r="U27" s="109"/>
    </row>
    <row r="28" spans="1:21" x14ac:dyDescent="0.25">
      <c r="F28" s="182"/>
      <c r="P28" s="109"/>
      <c r="Q28" s="109"/>
      <c r="R28" s="109"/>
      <c r="S28" s="109"/>
      <c r="T28" s="109"/>
      <c r="U28" s="109"/>
    </row>
    <row r="29" spans="1:21" x14ac:dyDescent="0.25">
      <c r="A29" s="132" t="s">
        <v>44</v>
      </c>
    </row>
    <row r="30" spans="1:21" x14ac:dyDescent="0.25">
      <c r="D30" s="102"/>
      <c r="E30" s="103" t="s">
        <v>0</v>
      </c>
      <c r="F30" s="102"/>
      <c r="G30" s="102"/>
      <c r="H30" s="102"/>
      <c r="I30" s="103" t="s">
        <v>0</v>
      </c>
      <c r="J30" s="102"/>
      <c r="K30" s="102"/>
      <c r="L30" s="211" t="s">
        <v>0</v>
      </c>
      <c r="M30" s="206"/>
      <c r="N30" s="212"/>
      <c r="O30" s="40" t="s">
        <v>0</v>
      </c>
    </row>
    <row r="31" spans="1:21" ht="78.75" x14ac:dyDescent="0.25">
      <c r="A31" s="75"/>
      <c r="B31" s="75"/>
      <c r="D31" s="9"/>
      <c r="E31" s="8" t="s">
        <v>5</v>
      </c>
      <c r="F31" s="7" t="s">
        <v>6</v>
      </c>
      <c r="G31" s="7" t="s">
        <v>7</v>
      </c>
      <c r="H31" s="7" t="s">
        <v>8</v>
      </c>
      <c r="I31" s="8" t="s">
        <v>5</v>
      </c>
      <c r="J31" s="7" t="s">
        <v>6</v>
      </c>
      <c r="K31" s="7" t="s">
        <v>7</v>
      </c>
      <c r="L31" s="21" t="s">
        <v>5</v>
      </c>
      <c r="M31" s="47" t="s">
        <v>6</v>
      </c>
      <c r="N31" s="47" t="s">
        <v>7</v>
      </c>
      <c r="O31" s="8" t="s">
        <v>125</v>
      </c>
    </row>
    <row r="32" spans="1:21" x14ac:dyDescent="0.25">
      <c r="A32" s="69" t="s">
        <v>10</v>
      </c>
      <c r="B32" s="69" t="s">
        <v>11</v>
      </c>
      <c r="D32" s="104"/>
      <c r="E32" s="105">
        <f>E4/$D4</f>
        <v>0.97123850875024254</v>
      </c>
      <c r="F32" s="104"/>
      <c r="G32" s="104"/>
      <c r="H32" s="104"/>
      <c r="I32" s="105">
        <f t="shared" ref="I32:O32" si="1">I4/$D4</f>
        <v>0.72964030775322608</v>
      </c>
      <c r="J32" s="104"/>
      <c r="K32" s="104"/>
      <c r="L32" s="105">
        <f t="shared" si="1"/>
        <v>0.86289694246322757</v>
      </c>
      <c r="M32" s="104"/>
      <c r="N32" s="104"/>
      <c r="O32" s="105">
        <f t="shared" si="1"/>
        <v>0.85014169216994406</v>
      </c>
      <c r="P32" s="105">
        <f>P4/$D4</f>
        <v>0.72307971895995882</v>
      </c>
    </row>
    <row r="33" spans="1:16" x14ac:dyDescent="0.25">
      <c r="A33" s="69" t="s">
        <v>12</v>
      </c>
      <c r="B33" s="69" t="s">
        <v>11</v>
      </c>
      <c r="D33" s="104"/>
      <c r="E33" s="105">
        <f>E5/$D5</f>
        <v>0.98046870107586137</v>
      </c>
      <c r="F33" s="104"/>
      <c r="G33" s="105" t="e">
        <f t="shared" ref="G33:I34" si="2">G5/$D5</f>
        <v>#VALUE!</v>
      </c>
      <c r="H33" s="105">
        <f t="shared" si="2"/>
        <v>0.97303040550413511</v>
      </c>
      <c r="I33" s="105">
        <f t="shared" si="2"/>
        <v>0.47538880991445714</v>
      </c>
      <c r="J33" s="104"/>
      <c r="K33" s="105">
        <f>K5/$D5</f>
        <v>0.45118649516342491</v>
      </c>
      <c r="L33" s="105">
        <f>L5/$D5</f>
        <v>0.77229923099081954</v>
      </c>
      <c r="M33" s="104"/>
      <c r="N33" s="105">
        <f t="shared" ref="N33:P34" si="3">N5/$D5</f>
        <v>0.72971266005368862</v>
      </c>
      <c r="O33" s="105">
        <f t="shared" si="3"/>
        <v>0.84164104346446578</v>
      </c>
      <c r="P33" s="105">
        <f t="shared" si="3"/>
        <v>0.6736686893862539</v>
      </c>
    </row>
    <row r="34" spans="1:16" x14ac:dyDescent="0.25">
      <c r="A34" s="69" t="s">
        <v>12</v>
      </c>
      <c r="B34" s="69" t="s">
        <v>15</v>
      </c>
      <c r="D34" s="104"/>
      <c r="E34" s="105">
        <f>E6/$D6</f>
        <v>0.98244188463583904</v>
      </c>
      <c r="F34" s="104"/>
      <c r="G34" s="105" t="e">
        <f t="shared" si="2"/>
        <v>#VALUE!</v>
      </c>
      <c r="H34" s="105">
        <f t="shared" si="2"/>
        <v>0.97662388849316362</v>
      </c>
      <c r="I34" s="105">
        <f t="shared" si="2"/>
        <v>0.56385507227373499</v>
      </c>
      <c r="J34" s="104"/>
      <c r="K34" s="105">
        <f>K6/$D6</f>
        <v>0.53934127757580153</v>
      </c>
      <c r="L34" s="105">
        <f>L6/$D6</f>
        <v>0.81968646993874639</v>
      </c>
      <c r="M34" s="104"/>
      <c r="N34" s="105">
        <f t="shared" si="3"/>
        <v>0.78500950061878394</v>
      </c>
      <c r="O34" s="105">
        <f t="shared" si="3"/>
        <v>0.85965694416752259</v>
      </c>
      <c r="P34" s="105">
        <f t="shared" si="3"/>
        <v>0.72011065222413206</v>
      </c>
    </row>
    <row r="35" spans="1:16" x14ac:dyDescent="0.25">
      <c r="A35" s="69" t="s">
        <v>16</v>
      </c>
      <c r="B35" s="69" t="s">
        <v>11</v>
      </c>
      <c r="D35" s="104"/>
      <c r="E35" s="104"/>
      <c r="F35" s="105">
        <f>F7/$D7</f>
        <v>0.98807186734704244</v>
      </c>
      <c r="G35" s="104"/>
      <c r="H35" s="104"/>
      <c r="I35" s="104"/>
      <c r="J35" s="105">
        <f>J7/$D7</f>
        <v>0.95972831095641276</v>
      </c>
      <c r="K35" s="104"/>
      <c r="L35" s="104"/>
      <c r="M35" s="104"/>
      <c r="N35" s="104"/>
      <c r="O35" s="104"/>
    </row>
    <row r="36" spans="1:16" x14ac:dyDescent="0.25">
      <c r="A36" s="69" t="s">
        <v>18</v>
      </c>
      <c r="B36" s="69" t="s">
        <v>11</v>
      </c>
      <c r="D36" s="104"/>
      <c r="E36" s="104"/>
      <c r="F36" s="105">
        <f>F8/$D8</f>
        <v>0.98988153132618839</v>
      </c>
      <c r="G36" s="104"/>
      <c r="H36" s="104"/>
      <c r="I36" s="104"/>
      <c r="J36" s="105">
        <f>J8/$D8</f>
        <v>0.97118566490289404</v>
      </c>
      <c r="K36" s="104"/>
      <c r="L36" s="104"/>
      <c r="M36" s="104"/>
      <c r="N36" s="104"/>
      <c r="O36" s="104"/>
    </row>
    <row r="37" spans="1:16" x14ac:dyDescent="0.25">
      <c r="A37" s="69" t="s">
        <v>18</v>
      </c>
      <c r="B37" s="69" t="s">
        <v>15</v>
      </c>
      <c r="D37" s="104"/>
      <c r="E37" s="104"/>
      <c r="F37" s="105">
        <f>F9/$D9</f>
        <v>0.9889761361806656</v>
      </c>
      <c r="G37" s="104"/>
      <c r="H37" s="104"/>
      <c r="I37" s="104"/>
      <c r="J37" s="105">
        <f>J9/$D9</f>
        <v>0.98073257768940714</v>
      </c>
      <c r="K37" s="104"/>
      <c r="L37" s="104"/>
      <c r="M37" s="104"/>
      <c r="N37" s="104"/>
      <c r="O37" s="104"/>
    </row>
    <row r="38" spans="1:16" x14ac:dyDescent="0.25">
      <c r="A38" s="69" t="s">
        <v>21</v>
      </c>
      <c r="B38" s="69" t="s">
        <v>11</v>
      </c>
      <c r="D38" s="104"/>
      <c r="E38" s="104"/>
      <c r="F38" s="105">
        <f>F10/$D10</f>
        <v>0.96105542470379757</v>
      </c>
      <c r="G38" s="104"/>
      <c r="H38" s="104"/>
      <c r="I38" s="104"/>
      <c r="J38" s="105">
        <f>J10/$D10</f>
        <v>0.92118245783916675</v>
      </c>
      <c r="K38" s="104"/>
      <c r="L38" s="104"/>
      <c r="M38" s="104"/>
      <c r="N38" s="104"/>
      <c r="O38" s="104"/>
    </row>
    <row r="39" spans="1:16" x14ac:dyDescent="0.25">
      <c r="A39" s="69" t="s">
        <v>21</v>
      </c>
      <c r="B39" s="69" t="s">
        <v>15</v>
      </c>
      <c r="D39" s="104"/>
      <c r="E39" s="104"/>
      <c r="F39" s="105">
        <f>F11/$D11</f>
        <v>0.96576867084215523</v>
      </c>
      <c r="G39" s="104"/>
      <c r="H39" s="104"/>
      <c r="I39" s="104"/>
      <c r="J39" s="105">
        <f>J11/$D11</f>
        <v>0.93961546525396944</v>
      </c>
      <c r="K39" s="104"/>
      <c r="L39" s="104"/>
      <c r="M39" s="104"/>
      <c r="N39" s="104"/>
      <c r="O39" s="104"/>
    </row>
  </sheetData>
  <mergeCells count="15">
    <mergeCell ref="L30:N30"/>
    <mergeCell ref="E1:H1"/>
    <mergeCell ref="I1:K1"/>
    <mergeCell ref="L1:N1"/>
    <mergeCell ref="P1:U1"/>
    <mergeCell ref="E2:H2"/>
    <mergeCell ref="I2:K2"/>
    <mergeCell ref="L2:N2"/>
    <mergeCell ref="P2:R2"/>
    <mergeCell ref="S2:U2"/>
    <mergeCell ref="L16:N16"/>
    <mergeCell ref="P16:U16"/>
    <mergeCell ref="L17:N17"/>
    <mergeCell ref="P17:R17"/>
    <mergeCell ref="S17:U17"/>
  </mergeCells>
  <conditionalFormatting sqref="L19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9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0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:O26 E19:K26 P19:P21 F28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K26 O19:U26 F2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2:O39 P32:P3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"/>
  <sheetViews>
    <sheetView workbookViewId="0">
      <pane xSplit="1" topLeftCell="B1" activePane="topRight" state="frozen"/>
      <selection activeCell="O4" sqref="O4"/>
      <selection pane="topRight" activeCell="O6" sqref="O6"/>
    </sheetView>
  </sheetViews>
  <sheetFormatPr defaultColWidth="11" defaultRowHeight="15.75" x14ac:dyDescent="0.25"/>
  <cols>
    <col min="2" max="2" width="14.875" customWidth="1"/>
    <col min="3" max="3" width="10.875" customWidth="1"/>
    <col min="9" max="9" width="10.875" customWidth="1"/>
  </cols>
  <sheetData>
    <row r="1" spans="1:20" x14ac:dyDescent="0.25">
      <c r="C1" s="11"/>
      <c r="D1" s="207" t="s">
        <v>3</v>
      </c>
      <c r="E1" s="207"/>
      <c r="F1" s="207"/>
      <c r="G1" s="207"/>
      <c r="H1" s="208" t="s">
        <v>126</v>
      </c>
      <c r="I1" s="208"/>
      <c r="J1" s="208"/>
      <c r="K1" s="215" t="s">
        <v>124</v>
      </c>
      <c r="L1" s="215"/>
      <c r="M1" s="215"/>
      <c r="N1" s="40" t="s">
        <v>4</v>
      </c>
      <c r="O1" s="218"/>
      <c r="P1" s="216"/>
      <c r="Q1" s="216"/>
      <c r="R1" s="216"/>
      <c r="S1" s="216"/>
      <c r="T1" s="216"/>
    </row>
    <row r="2" spans="1:20" x14ac:dyDescent="0.25">
      <c r="A2" s="2"/>
      <c r="B2" s="2"/>
      <c r="C2" s="11"/>
      <c r="D2" s="6" t="s">
        <v>0</v>
      </c>
      <c r="E2" s="2"/>
      <c r="F2" s="2"/>
      <c r="G2" s="2"/>
      <c r="H2" s="6" t="s">
        <v>0</v>
      </c>
      <c r="I2" s="2"/>
      <c r="J2" s="2"/>
      <c r="K2" s="219" t="s">
        <v>0</v>
      </c>
      <c r="L2" s="217"/>
      <c r="M2" s="220"/>
      <c r="N2" s="40" t="s">
        <v>0</v>
      </c>
      <c r="O2" s="218"/>
      <c r="P2" s="216"/>
      <c r="Q2" s="216"/>
      <c r="R2" s="216"/>
      <c r="S2" s="216"/>
      <c r="T2" s="216"/>
    </row>
    <row r="3" spans="1:20" ht="78.75" x14ac:dyDescent="0.25">
      <c r="A3" s="7"/>
      <c r="B3" s="7" t="s">
        <v>1</v>
      </c>
      <c r="C3" s="9"/>
      <c r="D3" s="8" t="s">
        <v>5</v>
      </c>
      <c r="E3" s="7" t="s">
        <v>6</v>
      </c>
      <c r="F3" s="7" t="s">
        <v>7</v>
      </c>
      <c r="G3" s="7" t="s">
        <v>8</v>
      </c>
      <c r="H3" s="8" t="s">
        <v>5</v>
      </c>
      <c r="I3" s="7" t="s">
        <v>6</v>
      </c>
      <c r="J3" s="7" t="s">
        <v>7</v>
      </c>
      <c r="K3" s="21" t="s">
        <v>5</v>
      </c>
      <c r="L3" s="7" t="s">
        <v>6</v>
      </c>
      <c r="M3" s="7" t="s">
        <v>7</v>
      </c>
      <c r="N3" s="8" t="s">
        <v>125</v>
      </c>
      <c r="O3" s="16" t="s">
        <v>122</v>
      </c>
      <c r="P3" s="28"/>
      <c r="Q3" s="28"/>
      <c r="R3" s="28"/>
      <c r="S3" s="28"/>
      <c r="T3" s="28"/>
    </row>
    <row r="4" spans="1:20" x14ac:dyDescent="0.25">
      <c r="A4" s="2" t="s">
        <v>10</v>
      </c>
      <c r="B4" s="2" t="s">
        <v>11</v>
      </c>
      <c r="C4" s="10"/>
      <c r="D4" s="33">
        <v>30</v>
      </c>
      <c r="E4" s="153"/>
      <c r="F4" s="153"/>
      <c r="G4" s="153"/>
      <c r="H4" s="35">
        <v>0</v>
      </c>
      <c r="I4" s="149"/>
      <c r="J4" s="149"/>
      <c r="K4" s="35">
        <v>1</v>
      </c>
      <c r="L4" s="138"/>
      <c r="M4" s="185"/>
      <c r="N4" s="36">
        <v>1</v>
      </c>
      <c r="O4" s="196">
        <v>0</v>
      </c>
      <c r="P4" s="186"/>
      <c r="R4" s="30"/>
      <c r="S4" s="31"/>
      <c r="T4" s="22"/>
    </row>
    <row r="5" spans="1:20" x14ac:dyDescent="0.25">
      <c r="A5" s="2" t="s">
        <v>12</v>
      </c>
      <c r="B5" s="2" t="s">
        <v>11</v>
      </c>
      <c r="C5" s="10"/>
      <c r="D5" s="33">
        <v>42</v>
      </c>
      <c r="E5" s="34"/>
      <c r="F5" s="198"/>
      <c r="G5" s="26">
        <v>38</v>
      </c>
      <c r="H5" s="35">
        <v>0</v>
      </c>
      <c r="I5" s="34"/>
      <c r="J5" s="27">
        <v>0</v>
      </c>
      <c r="K5" s="35">
        <v>1</v>
      </c>
      <c r="L5" s="197"/>
      <c r="M5" s="37">
        <v>0</v>
      </c>
      <c r="N5" s="36">
        <v>4</v>
      </c>
      <c r="O5" s="194">
        <v>0</v>
      </c>
      <c r="P5" s="30"/>
      <c r="Q5" s="30"/>
      <c r="R5" s="30"/>
      <c r="S5" s="31"/>
      <c r="T5" s="22"/>
    </row>
    <row r="6" spans="1:20" x14ac:dyDescent="0.25">
      <c r="A6" s="2" t="s">
        <v>12</v>
      </c>
      <c r="B6" s="2" t="s">
        <v>15</v>
      </c>
      <c r="C6" s="10"/>
      <c r="D6" s="33">
        <v>42</v>
      </c>
      <c r="E6" s="34"/>
      <c r="F6" s="198"/>
      <c r="G6" s="26">
        <v>40</v>
      </c>
      <c r="H6" s="35">
        <v>0</v>
      </c>
      <c r="I6" s="34"/>
      <c r="J6" s="27">
        <v>0</v>
      </c>
      <c r="K6" s="35">
        <v>3</v>
      </c>
      <c r="L6" s="197"/>
      <c r="M6" s="37">
        <v>1</v>
      </c>
      <c r="N6" s="36">
        <v>7</v>
      </c>
      <c r="O6" s="194">
        <v>0</v>
      </c>
      <c r="P6" s="30"/>
      <c r="Q6" s="30"/>
      <c r="R6" s="30"/>
      <c r="S6" s="31"/>
      <c r="T6" s="22"/>
    </row>
    <row r="7" spans="1:20" x14ac:dyDescent="0.25">
      <c r="A7" s="2" t="s">
        <v>16</v>
      </c>
      <c r="B7" s="2" t="s">
        <v>11</v>
      </c>
      <c r="C7" s="10"/>
      <c r="D7" s="25"/>
      <c r="E7" s="201">
        <v>47</v>
      </c>
      <c r="G7" s="202"/>
      <c r="I7" s="27">
        <v>39</v>
      </c>
      <c r="J7" s="23"/>
      <c r="K7" s="13"/>
      <c r="L7" s="12"/>
      <c r="M7" s="29"/>
      <c r="N7" s="25"/>
      <c r="O7" s="32"/>
      <c r="P7" s="31"/>
      <c r="Q7" s="22"/>
      <c r="R7" s="31"/>
      <c r="S7" s="31"/>
      <c r="T7" s="22"/>
    </row>
    <row r="8" spans="1:20" x14ac:dyDescent="0.25">
      <c r="A8" s="2" t="s">
        <v>18</v>
      </c>
      <c r="B8" s="2" t="s">
        <v>11</v>
      </c>
      <c r="C8" s="10"/>
      <c r="D8" s="25"/>
      <c r="E8" s="201">
        <v>47</v>
      </c>
      <c r="G8" s="202"/>
      <c r="I8" s="27">
        <v>43</v>
      </c>
      <c r="J8" s="23"/>
      <c r="K8" s="13"/>
      <c r="L8" s="12"/>
      <c r="M8" s="29"/>
      <c r="N8" s="25"/>
      <c r="O8" s="32"/>
      <c r="P8" s="31"/>
      <c r="Q8" s="22"/>
      <c r="R8" s="31"/>
      <c r="S8" s="31"/>
      <c r="T8" s="22"/>
    </row>
    <row r="9" spans="1:20" x14ac:dyDescent="0.25">
      <c r="A9" s="2" t="s">
        <v>18</v>
      </c>
      <c r="B9" s="2" t="s">
        <v>15</v>
      </c>
      <c r="C9" s="10"/>
      <c r="D9" s="25"/>
      <c r="E9" s="201">
        <v>47</v>
      </c>
      <c r="G9" s="202"/>
      <c r="I9" s="27">
        <v>45</v>
      </c>
      <c r="J9" s="23"/>
      <c r="K9" s="13"/>
      <c r="L9" s="12"/>
      <c r="M9" s="29"/>
      <c r="N9" s="25"/>
      <c r="O9" s="32"/>
      <c r="P9" s="31"/>
      <c r="Q9" s="22"/>
      <c r="R9" s="31"/>
      <c r="S9" s="31"/>
      <c r="T9" s="22"/>
    </row>
    <row r="10" spans="1:20" x14ac:dyDescent="0.25">
      <c r="A10" s="2" t="s">
        <v>21</v>
      </c>
      <c r="B10" s="2" t="s">
        <v>11</v>
      </c>
      <c r="C10" s="10"/>
      <c r="D10" s="25"/>
      <c r="E10" s="201">
        <v>45</v>
      </c>
      <c r="G10" s="202"/>
      <c r="I10" s="27">
        <v>39</v>
      </c>
      <c r="J10" s="23"/>
      <c r="K10" s="13"/>
      <c r="L10" s="12"/>
      <c r="M10" s="29"/>
      <c r="N10" s="25"/>
      <c r="O10" s="32"/>
      <c r="P10" s="31"/>
      <c r="Q10" s="22"/>
      <c r="R10" s="31"/>
      <c r="S10" s="31"/>
      <c r="T10" s="22"/>
    </row>
    <row r="11" spans="1:20" x14ac:dyDescent="0.25">
      <c r="A11" s="2" t="s">
        <v>21</v>
      </c>
      <c r="B11" s="2" t="s">
        <v>15</v>
      </c>
      <c r="C11" s="10"/>
      <c r="D11" s="25"/>
      <c r="E11" s="201">
        <v>44</v>
      </c>
      <c r="G11" s="202"/>
      <c r="I11" s="27">
        <v>41</v>
      </c>
      <c r="J11" s="23"/>
      <c r="K11" s="13"/>
      <c r="L11" s="12"/>
      <c r="M11" s="29"/>
      <c r="N11" s="25"/>
      <c r="O11" s="32"/>
      <c r="P11" s="31"/>
      <c r="Q11" s="22"/>
      <c r="R11" s="31"/>
      <c r="S11" s="31"/>
      <c r="T11" s="22"/>
    </row>
    <row r="12" spans="1:20" x14ac:dyDescent="0.25"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mergeCells count="7">
    <mergeCell ref="D1:G1"/>
    <mergeCell ref="H1:J1"/>
    <mergeCell ref="K1:M1"/>
    <mergeCell ref="O1:T1"/>
    <mergeCell ref="K2:M2"/>
    <mergeCell ref="O2:Q2"/>
    <mergeCell ref="R2:T2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workbookViewId="0">
      <selection activeCell="F2" sqref="F2"/>
    </sheetView>
  </sheetViews>
  <sheetFormatPr defaultColWidth="11" defaultRowHeight="15.75" x14ac:dyDescent="0.25"/>
  <cols>
    <col min="1" max="1" width="11" customWidth="1"/>
    <col min="2" max="2" width="16.625" customWidth="1"/>
    <col min="4" max="4" width="23.875" bestFit="1" customWidth="1"/>
    <col min="5" max="5" width="9.125" bestFit="1" customWidth="1"/>
    <col min="6" max="6" width="10" customWidth="1"/>
    <col min="7" max="7" width="6.625" customWidth="1"/>
    <col min="8" max="8" width="8.375" bestFit="1" customWidth="1"/>
    <col min="9" max="9" width="16" customWidth="1"/>
    <col min="10" max="10" width="17.875" customWidth="1"/>
    <col min="11" max="11" width="25.375" customWidth="1"/>
    <col min="12" max="12" width="13.5" customWidth="1"/>
    <col min="13" max="13" width="17.875" customWidth="1"/>
    <col min="14" max="14" width="16.125" customWidth="1"/>
    <col min="15" max="15" width="15.125" customWidth="1"/>
    <col min="16" max="16" width="17.125" bestFit="1" customWidth="1"/>
    <col min="18" max="18" width="32.625" customWidth="1"/>
  </cols>
  <sheetData>
    <row r="1" spans="1:19" s="75" customFormat="1" ht="30.95" customHeight="1" x14ac:dyDescent="0.25">
      <c r="A1" s="189" t="s">
        <v>52</v>
      </c>
      <c r="B1" s="189" t="s">
        <v>54</v>
      </c>
      <c r="C1" s="189" t="s">
        <v>53</v>
      </c>
      <c r="D1" s="189" t="s">
        <v>64</v>
      </c>
      <c r="E1" s="190" t="s">
        <v>98</v>
      </c>
      <c r="F1" s="190" t="s">
        <v>99</v>
      </c>
      <c r="G1" s="189" t="s">
        <v>59</v>
      </c>
      <c r="H1" s="190" t="s">
        <v>100</v>
      </c>
      <c r="I1" s="190" t="s">
        <v>101</v>
      </c>
      <c r="J1" s="189" t="s">
        <v>118</v>
      </c>
      <c r="K1" s="189" t="s">
        <v>51</v>
      </c>
      <c r="L1" s="189" t="s">
        <v>55</v>
      </c>
      <c r="M1" s="189" t="s">
        <v>56</v>
      </c>
      <c r="N1" s="190" t="s">
        <v>57</v>
      </c>
      <c r="O1" s="190" t="s">
        <v>58</v>
      </c>
      <c r="P1" s="189" t="s">
        <v>119</v>
      </c>
    </row>
    <row r="2" spans="1:19" s="75" customFormat="1" ht="126" x14ac:dyDescent="0.25">
      <c r="A2" s="189"/>
      <c r="B2" s="189"/>
      <c r="C2" s="189"/>
      <c r="D2" s="189"/>
      <c r="E2" s="189"/>
      <c r="F2" s="189"/>
      <c r="G2" s="189"/>
      <c r="H2" s="189"/>
      <c r="I2" s="189"/>
      <c r="J2" s="174" t="s">
        <v>102</v>
      </c>
      <c r="K2" s="174"/>
      <c r="L2" s="174"/>
      <c r="M2" s="189"/>
      <c r="N2" s="190" t="s">
        <v>65</v>
      </c>
      <c r="O2" s="190" t="s">
        <v>65</v>
      </c>
      <c r="P2" s="189" t="s">
        <v>97</v>
      </c>
    </row>
    <row r="3" spans="1:19" x14ac:dyDescent="0.25">
      <c r="A3" s="168" t="s">
        <v>10</v>
      </c>
      <c r="B3" s="168" t="s">
        <v>11</v>
      </c>
      <c r="C3" s="168" t="s">
        <v>2</v>
      </c>
      <c r="D3" s="168" t="s">
        <v>63</v>
      </c>
      <c r="E3" s="168">
        <v>2014</v>
      </c>
      <c r="F3" s="168">
        <v>2021</v>
      </c>
      <c r="G3" s="168">
        <v>25</v>
      </c>
      <c r="H3" s="170">
        <v>2046</v>
      </c>
      <c r="I3" s="168">
        <v>75259</v>
      </c>
      <c r="J3" s="170">
        <v>1</v>
      </c>
      <c r="K3" s="170">
        <v>0</v>
      </c>
      <c r="L3" s="168">
        <v>1</v>
      </c>
      <c r="M3" s="168">
        <v>50</v>
      </c>
      <c r="N3" s="193" t="s">
        <v>110</v>
      </c>
      <c r="O3" s="171" t="s">
        <v>103</v>
      </c>
      <c r="P3" s="169">
        <v>132394</v>
      </c>
      <c r="Q3" s="184"/>
    </row>
    <row r="4" spans="1:19" x14ac:dyDescent="0.25">
      <c r="A4" s="168" t="s">
        <v>12</v>
      </c>
      <c r="B4" s="168" t="s">
        <v>11</v>
      </c>
      <c r="C4" s="168" t="s">
        <v>2</v>
      </c>
      <c r="D4" s="168" t="s">
        <v>63</v>
      </c>
      <c r="E4" s="168">
        <v>2017</v>
      </c>
      <c r="F4" s="168">
        <v>2021</v>
      </c>
      <c r="G4" s="168">
        <v>25</v>
      </c>
      <c r="H4" s="168">
        <v>2046</v>
      </c>
      <c r="I4" s="168">
        <v>4663</v>
      </c>
      <c r="J4" s="170">
        <v>1</v>
      </c>
      <c r="K4" s="170">
        <v>0</v>
      </c>
      <c r="L4" s="168">
        <v>1</v>
      </c>
      <c r="M4" s="168">
        <v>50</v>
      </c>
      <c r="N4" s="193" t="s">
        <v>111</v>
      </c>
      <c r="O4" s="171" t="s">
        <v>104</v>
      </c>
      <c r="P4" s="169">
        <v>6118.1769999999997</v>
      </c>
      <c r="Q4" s="184"/>
    </row>
    <row r="5" spans="1:19" x14ac:dyDescent="0.25">
      <c r="A5" s="168" t="s">
        <v>12</v>
      </c>
      <c r="B5" s="168" t="s">
        <v>15</v>
      </c>
      <c r="C5" s="168" t="s">
        <v>2</v>
      </c>
      <c r="D5" s="168" t="s">
        <v>63</v>
      </c>
      <c r="E5" s="168">
        <v>2015</v>
      </c>
      <c r="F5" s="168">
        <v>2021</v>
      </c>
      <c r="G5" s="168">
        <v>25</v>
      </c>
      <c r="H5" s="168">
        <v>2046</v>
      </c>
      <c r="I5" s="168">
        <v>9665</v>
      </c>
      <c r="J5" s="170">
        <v>1</v>
      </c>
      <c r="K5" s="170">
        <v>0</v>
      </c>
      <c r="L5" s="168">
        <v>1</v>
      </c>
      <c r="M5" s="168">
        <v>50</v>
      </c>
      <c r="N5" s="193" t="s">
        <v>112</v>
      </c>
      <c r="O5" s="171" t="s">
        <v>105</v>
      </c>
      <c r="P5" s="169">
        <v>4628.942</v>
      </c>
      <c r="Q5" s="184"/>
    </row>
    <row r="6" spans="1:19" x14ac:dyDescent="0.25">
      <c r="A6" s="168" t="s">
        <v>16</v>
      </c>
      <c r="B6" s="168" t="s">
        <v>11</v>
      </c>
      <c r="C6" s="168" t="s">
        <v>2</v>
      </c>
      <c r="D6" s="168" t="s">
        <v>63</v>
      </c>
      <c r="E6" s="168">
        <v>2017</v>
      </c>
      <c r="F6" s="168">
        <v>2021</v>
      </c>
      <c r="G6" s="168">
        <v>25</v>
      </c>
      <c r="H6" s="168">
        <v>2046</v>
      </c>
      <c r="I6" s="168">
        <v>45005</v>
      </c>
      <c r="J6" s="170">
        <v>1</v>
      </c>
      <c r="K6" s="170">
        <v>0</v>
      </c>
      <c r="L6" s="168">
        <v>1</v>
      </c>
      <c r="M6" s="168">
        <v>50</v>
      </c>
      <c r="N6" s="193" t="s">
        <v>113</v>
      </c>
      <c r="O6" s="171" t="s">
        <v>106</v>
      </c>
      <c r="P6" s="169">
        <v>174231.3</v>
      </c>
      <c r="Q6" s="184"/>
    </row>
    <row r="7" spans="1:19" x14ac:dyDescent="0.25">
      <c r="A7" s="168" t="s">
        <v>18</v>
      </c>
      <c r="B7" s="168" t="s">
        <v>11</v>
      </c>
      <c r="C7" s="168" t="s">
        <v>2</v>
      </c>
      <c r="D7" s="168" t="s">
        <v>63</v>
      </c>
      <c r="E7" s="168">
        <v>2017</v>
      </c>
      <c r="F7" s="168">
        <v>2021</v>
      </c>
      <c r="G7" s="168">
        <v>25</v>
      </c>
      <c r="H7" s="168">
        <v>2046</v>
      </c>
      <c r="I7" s="168">
        <v>38573</v>
      </c>
      <c r="J7" s="170">
        <v>1</v>
      </c>
      <c r="K7" s="170">
        <v>0</v>
      </c>
      <c r="L7" s="168">
        <v>1</v>
      </c>
      <c r="M7" s="168">
        <v>50</v>
      </c>
      <c r="N7" s="193" t="s">
        <v>114</v>
      </c>
      <c r="O7" s="171" t="s">
        <v>107</v>
      </c>
      <c r="P7" s="169">
        <v>67233.820000000007</v>
      </c>
      <c r="Q7" s="184"/>
    </row>
    <row r="8" spans="1:19" x14ac:dyDescent="0.25">
      <c r="A8" s="168" t="s">
        <v>18</v>
      </c>
      <c r="B8" s="168" t="s">
        <v>15</v>
      </c>
      <c r="C8" s="168" t="s">
        <v>2</v>
      </c>
      <c r="D8" s="168" t="s">
        <v>63</v>
      </c>
      <c r="E8" s="168">
        <v>2015</v>
      </c>
      <c r="F8" s="168">
        <v>2021</v>
      </c>
      <c r="G8" s="168">
        <v>25</v>
      </c>
      <c r="H8" s="168">
        <v>2046</v>
      </c>
      <c r="I8" s="168">
        <v>74379</v>
      </c>
      <c r="J8" s="170">
        <v>1</v>
      </c>
      <c r="K8" s="170">
        <v>0</v>
      </c>
      <c r="L8" s="168">
        <v>1</v>
      </c>
      <c r="M8" s="168">
        <v>50</v>
      </c>
      <c r="N8" s="193" t="s">
        <v>115</v>
      </c>
      <c r="O8" s="171" t="s">
        <v>107</v>
      </c>
      <c r="P8" s="169">
        <v>150711</v>
      </c>
      <c r="Q8" s="184"/>
    </row>
    <row r="9" spans="1:19" x14ac:dyDescent="0.25">
      <c r="A9" s="168" t="s">
        <v>21</v>
      </c>
      <c r="B9" s="168" t="s">
        <v>11</v>
      </c>
      <c r="C9" s="168" t="s">
        <v>2</v>
      </c>
      <c r="D9" s="168" t="s">
        <v>63</v>
      </c>
      <c r="E9" s="168">
        <v>2017</v>
      </c>
      <c r="F9" s="168">
        <v>2021</v>
      </c>
      <c r="G9" s="168">
        <v>25</v>
      </c>
      <c r="H9" s="168">
        <v>2046</v>
      </c>
      <c r="I9" s="168">
        <v>7792</v>
      </c>
      <c r="J9" s="170">
        <v>1</v>
      </c>
      <c r="K9" s="170">
        <v>0</v>
      </c>
      <c r="L9" s="168">
        <v>1</v>
      </c>
      <c r="M9" s="168">
        <v>50</v>
      </c>
      <c r="N9" s="193" t="s">
        <v>116</v>
      </c>
      <c r="O9" s="171" t="s">
        <v>108</v>
      </c>
      <c r="P9" s="169">
        <v>7861.6450000000004</v>
      </c>
      <c r="Q9" s="184"/>
    </row>
    <row r="10" spans="1:19" x14ac:dyDescent="0.25">
      <c r="A10" s="168" t="s">
        <v>21</v>
      </c>
      <c r="B10" s="168" t="s">
        <v>15</v>
      </c>
      <c r="C10" s="168" t="s">
        <v>2</v>
      </c>
      <c r="D10" s="168" t="s">
        <v>63</v>
      </c>
      <c r="E10" s="168">
        <v>2015</v>
      </c>
      <c r="F10" s="168">
        <v>2021</v>
      </c>
      <c r="G10" s="168">
        <v>25</v>
      </c>
      <c r="H10" s="168">
        <v>2046</v>
      </c>
      <c r="I10" s="168">
        <v>9950</v>
      </c>
      <c r="J10" s="170">
        <v>1</v>
      </c>
      <c r="K10" s="170">
        <v>0</v>
      </c>
      <c r="L10" s="170">
        <v>1</v>
      </c>
      <c r="M10" s="168">
        <v>50</v>
      </c>
      <c r="N10" s="193" t="s">
        <v>117</v>
      </c>
      <c r="O10" s="171" t="s">
        <v>109</v>
      </c>
      <c r="P10" s="169">
        <v>13490.59</v>
      </c>
      <c r="Q10" s="184"/>
    </row>
    <row r="11" spans="1:19" x14ac:dyDescent="0.25">
      <c r="A11" s="168" t="s">
        <v>10</v>
      </c>
      <c r="B11" s="168" t="s">
        <v>11</v>
      </c>
      <c r="C11" s="168" t="s">
        <v>3</v>
      </c>
      <c r="D11" s="168" t="s">
        <v>60</v>
      </c>
      <c r="E11" s="168">
        <v>2014</v>
      </c>
      <c r="F11" s="168">
        <v>2021</v>
      </c>
      <c r="G11" s="168">
        <v>25</v>
      </c>
      <c r="H11" s="168">
        <v>2046</v>
      </c>
      <c r="I11" s="168">
        <v>75259</v>
      </c>
      <c r="J11" s="172">
        <v>0.96796925048046112</v>
      </c>
      <c r="K11" s="172">
        <v>-5.500000000000016E-2</v>
      </c>
      <c r="L11" s="172">
        <v>0.98766333821774399</v>
      </c>
      <c r="M11" s="168">
        <v>39</v>
      </c>
      <c r="N11" s="193" t="s">
        <v>110</v>
      </c>
      <c r="O11" s="171" t="s">
        <v>103</v>
      </c>
      <c r="P11" s="169">
        <v>130760.7</v>
      </c>
      <c r="Q11" s="184"/>
      <c r="S11" s="166"/>
    </row>
    <row r="12" spans="1:19" x14ac:dyDescent="0.25">
      <c r="A12" s="168" t="s">
        <v>12</v>
      </c>
      <c r="B12" s="168" t="s">
        <v>11</v>
      </c>
      <c r="C12" s="168" t="s">
        <v>3</v>
      </c>
      <c r="D12" s="168" t="s">
        <v>60</v>
      </c>
      <c r="E12" s="168">
        <v>2017</v>
      </c>
      <c r="F12" s="168">
        <v>2021</v>
      </c>
      <c r="G12" s="168">
        <v>25</v>
      </c>
      <c r="H12" s="168">
        <v>2046</v>
      </c>
      <c r="I12" s="168">
        <v>4663</v>
      </c>
      <c r="J12" s="175">
        <v>0.9443894933509176</v>
      </c>
      <c r="K12" s="175">
        <v>-5.0600000000000089E-2</v>
      </c>
      <c r="L12" s="172">
        <v>0.98629706201700285</v>
      </c>
      <c r="M12" s="168">
        <v>41</v>
      </c>
      <c r="N12" s="193" t="s">
        <v>111</v>
      </c>
      <c r="O12" s="171" t="s">
        <v>104</v>
      </c>
      <c r="P12" s="169">
        <v>6034.34</v>
      </c>
      <c r="Q12" s="184"/>
      <c r="S12" s="166"/>
    </row>
    <row r="13" spans="1:19" x14ac:dyDescent="0.25">
      <c r="A13" s="168" t="s">
        <v>12</v>
      </c>
      <c r="B13" s="168" t="s">
        <v>15</v>
      </c>
      <c r="C13" s="168" t="s">
        <v>3</v>
      </c>
      <c r="D13" s="168" t="s">
        <v>60</v>
      </c>
      <c r="E13" s="168">
        <v>2015</v>
      </c>
      <c r="F13" s="168">
        <v>2021</v>
      </c>
      <c r="G13" s="168">
        <v>25</v>
      </c>
      <c r="H13" s="168">
        <v>2046</v>
      </c>
      <c r="I13" s="168">
        <v>9665</v>
      </c>
      <c r="J13" s="175">
        <v>1.0239325296948825</v>
      </c>
      <c r="K13" s="175">
        <v>-5.4200000000000248E-2</v>
      </c>
      <c r="L13" s="172">
        <v>0.98884907177493253</v>
      </c>
      <c r="M13" s="168">
        <v>41</v>
      </c>
      <c r="N13" s="193" t="s">
        <v>112</v>
      </c>
      <c r="O13" s="171" t="s">
        <v>105</v>
      </c>
      <c r="P13" s="169">
        <v>4577.3249999999998</v>
      </c>
      <c r="Q13" s="184"/>
      <c r="S13" s="166"/>
    </row>
    <row r="14" spans="1:19" x14ac:dyDescent="0.25">
      <c r="A14" s="168" t="s">
        <v>12</v>
      </c>
      <c r="B14" s="168" t="s">
        <v>11</v>
      </c>
      <c r="C14" s="168" t="s">
        <v>3</v>
      </c>
      <c r="D14" s="168" t="s">
        <v>61</v>
      </c>
      <c r="E14" s="168">
        <v>2017</v>
      </c>
      <c r="F14" s="168">
        <v>2021</v>
      </c>
      <c r="G14" s="168">
        <v>25</v>
      </c>
      <c r="H14" s="168">
        <v>2046</v>
      </c>
      <c r="I14" s="168">
        <v>4663</v>
      </c>
      <c r="J14" s="175">
        <v>0.94845587427189793</v>
      </c>
      <c r="K14" s="175">
        <v>-4.6900000000000053E-2</v>
      </c>
      <c r="L14" s="172">
        <v>0.99030511866524951</v>
      </c>
      <c r="M14" s="168">
        <v>43</v>
      </c>
      <c r="N14" s="193" t="s">
        <v>111</v>
      </c>
      <c r="O14" s="171" t="s">
        <v>104</v>
      </c>
      <c r="P14" s="169">
        <v>6058.8620000000001</v>
      </c>
      <c r="Q14" s="184"/>
      <c r="S14" s="166"/>
    </row>
    <row r="15" spans="1:19" x14ac:dyDescent="0.25">
      <c r="A15" s="168" t="s">
        <v>12</v>
      </c>
      <c r="B15" s="168" t="s">
        <v>15</v>
      </c>
      <c r="C15" s="168" t="s">
        <v>3</v>
      </c>
      <c r="D15" s="168" t="s">
        <v>61</v>
      </c>
      <c r="E15" s="168">
        <v>2015</v>
      </c>
      <c r="F15" s="168">
        <v>2021</v>
      </c>
      <c r="G15" s="168">
        <v>25</v>
      </c>
      <c r="H15" s="168">
        <v>2046</v>
      </c>
      <c r="I15" s="168">
        <v>9665</v>
      </c>
      <c r="J15" s="175">
        <v>1.0261403276372147</v>
      </c>
      <c r="K15" s="175">
        <v>-5.9200000000000141E-2</v>
      </c>
      <c r="L15" s="172">
        <v>0.98578552075182624</v>
      </c>
      <c r="M15" s="168">
        <v>39</v>
      </c>
      <c r="N15" s="193" t="s">
        <v>112</v>
      </c>
      <c r="O15" s="171" t="s">
        <v>105</v>
      </c>
      <c r="P15" s="169">
        <v>4563.1440000000002</v>
      </c>
      <c r="Q15" s="184"/>
      <c r="S15" s="166"/>
    </row>
    <row r="16" spans="1:19" x14ac:dyDescent="0.25">
      <c r="A16" s="168" t="s">
        <v>16</v>
      </c>
      <c r="B16" s="168" t="s">
        <v>11</v>
      </c>
      <c r="C16" s="168" t="s">
        <v>3</v>
      </c>
      <c r="D16" s="168" t="s">
        <v>62</v>
      </c>
      <c r="E16" s="168">
        <v>2017</v>
      </c>
      <c r="F16" s="168">
        <v>2021</v>
      </c>
      <c r="G16" s="168">
        <v>25</v>
      </c>
      <c r="H16" s="168">
        <v>2046</v>
      </c>
      <c r="I16" s="168">
        <v>45005</v>
      </c>
      <c r="J16" s="172">
        <v>0.99655120057263102</v>
      </c>
      <c r="K16" s="172">
        <v>-1.5899999999999359E-2</v>
      </c>
      <c r="L16" s="172">
        <v>0.99221322460430483</v>
      </c>
      <c r="M16" s="168">
        <v>47</v>
      </c>
      <c r="N16" s="193" t="s">
        <v>113</v>
      </c>
      <c r="O16" s="171" t="s">
        <v>106</v>
      </c>
      <c r="P16" s="169">
        <v>172874.6</v>
      </c>
      <c r="Q16" s="184"/>
      <c r="S16" s="166"/>
    </row>
    <row r="17" spans="1:19" x14ac:dyDescent="0.25">
      <c r="A17" s="168" t="s">
        <v>18</v>
      </c>
      <c r="B17" s="168" t="s">
        <v>11</v>
      </c>
      <c r="C17" s="168" t="s">
        <v>3</v>
      </c>
      <c r="D17" s="168" t="s">
        <v>62</v>
      </c>
      <c r="E17" s="168">
        <v>2017</v>
      </c>
      <c r="F17" s="168">
        <v>2021</v>
      </c>
      <c r="G17" s="168">
        <v>25</v>
      </c>
      <c r="H17" s="168">
        <v>2046</v>
      </c>
      <c r="I17" s="168">
        <v>38573</v>
      </c>
      <c r="J17" s="172">
        <v>0.98685946487941323</v>
      </c>
      <c r="K17" s="172">
        <v>-2.4899999999999922E-2</v>
      </c>
      <c r="L17" s="172">
        <v>1.0056084869192319</v>
      </c>
      <c r="M17" s="168">
        <v>52</v>
      </c>
      <c r="N17" s="193" t="s">
        <v>114</v>
      </c>
      <c r="O17" s="171" t="s">
        <v>107</v>
      </c>
      <c r="P17" s="169">
        <v>67610.899999999994</v>
      </c>
      <c r="Q17" s="184"/>
      <c r="S17" s="166"/>
    </row>
    <row r="18" spans="1:19" x14ac:dyDescent="0.25">
      <c r="A18" s="168" t="s">
        <v>18</v>
      </c>
      <c r="B18" s="168" t="s">
        <v>15</v>
      </c>
      <c r="C18" s="168" t="s">
        <v>3</v>
      </c>
      <c r="D18" s="168" t="s">
        <v>62</v>
      </c>
      <c r="E18" s="168">
        <v>2015</v>
      </c>
      <c r="F18" s="168">
        <v>2021</v>
      </c>
      <c r="G18" s="168">
        <v>25</v>
      </c>
      <c r="H18" s="168">
        <v>2046</v>
      </c>
      <c r="I18" s="168">
        <v>74379</v>
      </c>
      <c r="J18" s="172">
        <v>1.0017198383351964</v>
      </c>
      <c r="K18" s="172">
        <v>4.0000000000000036E-3</v>
      </c>
      <c r="L18" s="172">
        <v>0.99828678729488884</v>
      </c>
      <c r="M18" s="168">
        <v>49</v>
      </c>
      <c r="N18" s="193" t="s">
        <v>115</v>
      </c>
      <c r="O18" s="171" t="s">
        <v>107</v>
      </c>
      <c r="P18" s="169">
        <v>150452.79999999999</v>
      </c>
      <c r="Q18" s="184"/>
      <c r="S18" s="166"/>
    </row>
    <row r="19" spans="1:19" x14ac:dyDescent="0.25">
      <c r="A19" s="168" t="s">
        <v>21</v>
      </c>
      <c r="B19" s="168" t="s">
        <v>11</v>
      </c>
      <c r="C19" s="168" t="s">
        <v>3</v>
      </c>
      <c r="D19" s="168" t="s">
        <v>62</v>
      </c>
      <c r="E19" s="168">
        <v>2017</v>
      </c>
      <c r="F19" s="168">
        <v>2021</v>
      </c>
      <c r="G19" s="168">
        <v>25</v>
      </c>
      <c r="H19" s="168">
        <v>2046</v>
      </c>
      <c r="I19" s="168">
        <v>7792</v>
      </c>
      <c r="J19" s="172">
        <v>0.13418530351437699</v>
      </c>
      <c r="K19" s="172">
        <v>-2.7100000000000003E-2</v>
      </c>
      <c r="L19" s="172">
        <v>1.0010018259537283</v>
      </c>
      <c r="M19" s="168">
        <v>50</v>
      </c>
      <c r="N19" s="193" t="s">
        <v>116</v>
      </c>
      <c r="O19" s="171" t="s">
        <v>108</v>
      </c>
      <c r="P19" s="169">
        <v>7869.5209999999997</v>
      </c>
      <c r="Q19" s="184"/>
      <c r="S19" s="166"/>
    </row>
    <row r="20" spans="1:19" x14ac:dyDescent="0.25">
      <c r="A20" s="168" t="s">
        <v>21</v>
      </c>
      <c r="B20" s="168" t="s">
        <v>15</v>
      </c>
      <c r="C20" s="168" t="s">
        <v>3</v>
      </c>
      <c r="D20" s="168" t="s">
        <v>62</v>
      </c>
      <c r="E20" s="168">
        <v>2015</v>
      </c>
      <c r="F20" s="168">
        <v>2021</v>
      </c>
      <c r="G20" s="168">
        <v>25</v>
      </c>
      <c r="H20" s="168">
        <v>2046</v>
      </c>
      <c r="I20" s="168">
        <v>9950</v>
      </c>
      <c r="J20" s="172">
        <v>0.93221941992433799</v>
      </c>
      <c r="K20" s="172">
        <v>-6.4500000000000002E-2</v>
      </c>
      <c r="L20" s="172">
        <v>0.98765435759295928</v>
      </c>
      <c r="M20" s="168">
        <v>48</v>
      </c>
      <c r="N20" s="193" t="s">
        <v>117</v>
      </c>
      <c r="O20" s="171" t="s">
        <v>109</v>
      </c>
      <c r="P20" s="169">
        <v>13324.04</v>
      </c>
      <c r="Q20" s="184"/>
      <c r="S20" s="166"/>
    </row>
    <row r="21" spans="1:19" x14ac:dyDescent="0.25">
      <c r="A21" s="168" t="s">
        <v>10</v>
      </c>
      <c r="B21" s="168" t="s">
        <v>11</v>
      </c>
      <c r="C21" s="168" t="s">
        <v>127</v>
      </c>
      <c r="D21" s="168" t="s">
        <v>60</v>
      </c>
      <c r="E21" s="168">
        <v>2014</v>
      </c>
      <c r="F21" s="168">
        <v>2021</v>
      </c>
      <c r="G21" s="168">
        <v>25</v>
      </c>
      <c r="H21" s="168">
        <v>2046</v>
      </c>
      <c r="I21" s="168">
        <v>75259</v>
      </c>
      <c r="J21" s="172">
        <v>0.82895579756566296</v>
      </c>
      <c r="K21" s="172">
        <v>-0.29370000000000007</v>
      </c>
      <c r="L21" s="172">
        <v>0.93003081710651536</v>
      </c>
      <c r="M21" s="168">
        <v>5</v>
      </c>
      <c r="N21" s="193" t="s">
        <v>110</v>
      </c>
      <c r="O21" s="171" t="s">
        <v>103</v>
      </c>
      <c r="P21" s="169">
        <v>123130.5</v>
      </c>
      <c r="Q21" s="184"/>
      <c r="S21" s="166"/>
    </row>
    <row r="22" spans="1:19" x14ac:dyDescent="0.25">
      <c r="A22" s="168" t="s">
        <v>12</v>
      </c>
      <c r="B22" s="168" t="s">
        <v>11</v>
      </c>
      <c r="C22" s="168" t="s">
        <v>127</v>
      </c>
      <c r="D22" s="168" t="s">
        <v>60</v>
      </c>
      <c r="E22" s="168">
        <v>2017</v>
      </c>
      <c r="F22" s="168">
        <v>2021</v>
      </c>
      <c r="G22" s="168">
        <v>25</v>
      </c>
      <c r="H22" s="168">
        <v>2046</v>
      </c>
      <c r="I22" s="168">
        <v>4663</v>
      </c>
      <c r="J22" s="175">
        <v>0.44125728101989231</v>
      </c>
      <c r="K22" s="175">
        <v>-0.50839999999999996</v>
      </c>
      <c r="L22" s="172">
        <v>0.879336606312632</v>
      </c>
      <c r="M22" s="168">
        <v>1</v>
      </c>
      <c r="N22" s="193" t="s">
        <v>111</v>
      </c>
      <c r="O22" s="171" t="s">
        <v>104</v>
      </c>
      <c r="P22" s="169">
        <v>5379.9369999999999</v>
      </c>
      <c r="Q22" s="184"/>
      <c r="S22" s="166"/>
    </row>
    <row r="23" spans="1:19" x14ac:dyDescent="0.25">
      <c r="A23" s="168" t="s">
        <v>12</v>
      </c>
      <c r="B23" s="168" t="s">
        <v>15</v>
      </c>
      <c r="C23" s="168" t="s">
        <v>127</v>
      </c>
      <c r="D23" s="168" t="s">
        <v>60</v>
      </c>
      <c r="E23" s="168">
        <v>2015</v>
      </c>
      <c r="F23" s="168">
        <v>2021</v>
      </c>
      <c r="G23" s="168">
        <v>25</v>
      </c>
      <c r="H23" s="168">
        <v>2046</v>
      </c>
      <c r="I23" s="168">
        <v>9665</v>
      </c>
      <c r="J23" s="175">
        <v>1.1693381021768889</v>
      </c>
      <c r="K23" s="175">
        <v>-0.38350000000000017</v>
      </c>
      <c r="L23" s="172">
        <v>0.90006118028698567</v>
      </c>
      <c r="M23" s="168">
        <v>6</v>
      </c>
      <c r="N23" s="193" t="s">
        <v>112</v>
      </c>
      <c r="O23" s="171" t="s">
        <v>105</v>
      </c>
      <c r="P23" s="169">
        <v>4166.3310000000001</v>
      </c>
      <c r="Q23" s="184"/>
      <c r="S23" s="166"/>
    </row>
    <row r="24" spans="1:19" x14ac:dyDescent="0.25">
      <c r="A24" s="168" t="s">
        <v>12</v>
      </c>
      <c r="B24" s="168" t="s">
        <v>11</v>
      </c>
      <c r="C24" s="168" t="s">
        <v>127</v>
      </c>
      <c r="D24" s="168" t="s">
        <v>61</v>
      </c>
      <c r="E24" s="168">
        <v>2017</v>
      </c>
      <c r="F24" s="168">
        <v>2021</v>
      </c>
      <c r="G24" s="168">
        <v>25</v>
      </c>
      <c r="H24" s="168">
        <v>2046</v>
      </c>
      <c r="I24" s="168">
        <v>4663</v>
      </c>
      <c r="J24" s="175">
        <v>0.31014397186504011</v>
      </c>
      <c r="K24" s="175">
        <v>-0.62770000000000004</v>
      </c>
      <c r="L24" s="172">
        <v>0.85031897573411175</v>
      </c>
      <c r="M24" s="168">
        <v>0</v>
      </c>
      <c r="N24" s="193" t="s">
        <v>111</v>
      </c>
      <c r="O24" s="171" t="s">
        <v>104</v>
      </c>
      <c r="P24" s="169">
        <v>5202.402</v>
      </c>
      <c r="Q24" s="184"/>
      <c r="S24" s="166"/>
    </row>
    <row r="25" spans="1:19" x14ac:dyDescent="0.25">
      <c r="A25" s="168" t="s">
        <v>12</v>
      </c>
      <c r="B25" s="168" t="s">
        <v>15</v>
      </c>
      <c r="C25" s="168" t="s">
        <v>127</v>
      </c>
      <c r="D25" s="168" t="s">
        <v>61</v>
      </c>
      <c r="E25" s="168">
        <v>2015</v>
      </c>
      <c r="F25" s="168">
        <v>2021</v>
      </c>
      <c r="G25" s="168">
        <v>25</v>
      </c>
      <c r="H25" s="168">
        <v>2046</v>
      </c>
      <c r="I25" s="168">
        <v>9665</v>
      </c>
      <c r="J25" s="175">
        <v>1.2095641806861837</v>
      </c>
      <c r="K25" s="175">
        <v>-0.47460000000000013</v>
      </c>
      <c r="L25" s="172">
        <v>0.88228476399142608</v>
      </c>
      <c r="M25" s="168">
        <v>3</v>
      </c>
      <c r="N25" s="193" t="s">
        <v>112</v>
      </c>
      <c r="O25" s="171" t="s">
        <v>105</v>
      </c>
      <c r="P25" s="169">
        <v>4084.0450000000001</v>
      </c>
      <c r="Q25" s="184"/>
      <c r="S25" s="166"/>
    </row>
    <row r="26" spans="1:19" x14ac:dyDescent="0.25">
      <c r="A26" s="168" t="s">
        <v>16</v>
      </c>
      <c r="B26" s="168" t="s">
        <v>11</v>
      </c>
      <c r="C26" s="168" t="s">
        <v>127</v>
      </c>
      <c r="D26" s="168" t="s">
        <v>62</v>
      </c>
      <c r="E26" s="168">
        <v>2017</v>
      </c>
      <c r="F26" s="168">
        <v>2021</v>
      </c>
      <c r="G26" s="168">
        <v>25</v>
      </c>
      <c r="H26" s="168">
        <v>2046</v>
      </c>
      <c r="I26" s="168">
        <v>45005</v>
      </c>
      <c r="J26" s="172">
        <v>0.98084723336876134</v>
      </c>
      <c r="K26" s="172">
        <v>-8.8299999999999379E-2</v>
      </c>
      <c r="L26" s="172">
        <v>0.97441102718053529</v>
      </c>
      <c r="M26" s="168">
        <v>41</v>
      </c>
      <c r="N26" s="193" t="s">
        <v>113</v>
      </c>
      <c r="O26" s="171" t="s">
        <v>106</v>
      </c>
      <c r="P26" s="169">
        <v>169772.9</v>
      </c>
      <c r="Q26" s="184"/>
      <c r="S26" s="166"/>
    </row>
    <row r="27" spans="1:19" x14ac:dyDescent="0.25">
      <c r="A27" s="168" t="s">
        <v>18</v>
      </c>
      <c r="B27" s="168" t="s">
        <v>11</v>
      </c>
      <c r="C27" s="168" t="s">
        <v>127</v>
      </c>
      <c r="D27" s="168" t="s">
        <v>62</v>
      </c>
      <c r="E27" s="168">
        <v>2017</v>
      </c>
      <c r="F27" s="168">
        <v>2021</v>
      </c>
      <c r="G27" s="168">
        <v>25</v>
      </c>
      <c r="H27" s="168">
        <v>2046</v>
      </c>
      <c r="I27" s="168">
        <v>38573</v>
      </c>
      <c r="J27" s="172">
        <v>0.96680563618132886</v>
      </c>
      <c r="K27" s="172">
        <v>-6.2899999999999956E-2</v>
      </c>
      <c r="L27" s="172">
        <v>0.98840107553014223</v>
      </c>
      <c r="M27" s="168">
        <v>47</v>
      </c>
      <c r="N27" s="193" t="s">
        <v>114</v>
      </c>
      <c r="O27" s="171" t="s">
        <v>107</v>
      </c>
      <c r="P27" s="169">
        <v>66453.98</v>
      </c>
      <c r="Q27" s="184"/>
      <c r="S27" s="166"/>
    </row>
    <row r="28" spans="1:19" x14ac:dyDescent="0.25">
      <c r="A28" s="168" t="s">
        <v>18</v>
      </c>
      <c r="B28" s="168" t="s">
        <v>15</v>
      </c>
      <c r="C28" s="168" t="s">
        <v>127</v>
      </c>
      <c r="D28" s="168" t="s">
        <v>62</v>
      </c>
      <c r="E28" s="168">
        <v>2015</v>
      </c>
      <c r="F28" s="168">
        <v>2021</v>
      </c>
      <c r="G28" s="168">
        <v>25</v>
      </c>
      <c r="H28" s="168">
        <v>2046</v>
      </c>
      <c r="I28" s="168">
        <v>74379</v>
      </c>
      <c r="J28" s="172">
        <v>0.98985295382234062</v>
      </c>
      <c r="K28" s="172">
        <v>-2.3600000000000065E-2</v>
      </c>
      <c r="L28" s="172">
        <v>0.98911625561505145</v>
      </c>
      <c r="M28" s="168">
        <v>45</v>
      </c>
      <c r="N28" s="193" t="s">
        <v>115</v>
      </c>
      <c r="O28" s="171" t="s">
        <v>107</v>
      </c>
      <c r="P28" s="169">
        <v>149070.70000000001</v>
      </c>
      <c r="Q28" s="184"/>
      <c r="S28" s="166"/>
    </row>
    <row r="29" spans="1:19" x14ac:dyDescent="0.25">
      <c r="A29" s="168" t="s">
        <v>21</v>
      </c>
      <c r="B29" s="168" t="s">
        <v>11</v>
      </c>
      <c r="C29" s="168" t="s">
        <v>127</v>
      </c>
      <c r="D29" s="168" t="s">
        <v>62</v>
      </c>
      <c r="E29" s="168">
        <v>2017</v>
      </c>
      <c r="F29" s="168">
        <v>2021</v>
      </c>
      <c r="G29" s="168">
        <v>25</v>
      </c>
      <c r="H29" s="168">
        <v>2046</v>
      </c>
      <c r="I29" s="168">
        <v>7792</v>
      </c>
      <c r="J29" s="172">
        <v>-2.6070287539936103</v>
      </c>
      <c r="K29" s="172">
        <v>-0.1129</v>
      </c>
      <c r="L29" s="172">
        <v>0.96197780489961071</v>
      </c>
      <c r="M29" s="168">
        <v>42</v>
      </c>
      <c r="N29" s="193" t="s">
        <v>116</v>
      </c>
      <c r="O29" s="171" t="s">
        <v>108</v>
      </c>
      <c r="P29" s="169">
        <v>7562.7280000000001</v>
      </c>
      <c r="Q29" s="184"/>
      <c r="S29" s="166"/>
    </row>
    <row r="30" spans="1:19" x14ac:dyDescent="0.25">
      <c r="A30" s="168" t="s">
        <v>21</v>
      </c>
      <c r="B30" s="168" t="s">
        <v>15</v>
      </c>
      <c r="C30" s="168" t="s">
        <v>127</v>
      </c>
      <c r="D30" s="168" t="s">
        <v>62</v>
      </c>
      <c r="E30" s="168">
        <v>2015</v>
      </c>
      <c r="F30" s="168">
        <v>2021</v>
      </c>
      <c r="G30" s="168">
        <v>25</v>
      </c>
      <c r="H30" s="168">
        <v>2046</v>
      </c>
      <c r="I30" s="168">
        <v>9950</v>
      </c>
      <c r="J30" s="172">
        <v>0.81000420344682644</v>
      </c>
      <c r="K30" s="172">
        <v>-0.18079999999999996</v>
      </c>
      <c r="L30" s="172">
        <v>0.95789213073705448</v>
      </c>
      <c r="M30" s="168">
        <v>42</v>
      </c>
      <c r="N30" s="193" t="s">
        <v>117</v>
      </c>
      <c r="O30" s="171" t="s">
        <v>109</v>
      </c>
      <c r="P30" s="169">
        <v>12922.53</v>
      </c>
      <c r="Q30" s="184"/>
      <c r="S30" s="166"/>
    </row>
    <row r="31" spans="1:19" x14ac:dyDescent="0.25">
      <c r="A31" s="168" t="s">
        <v>10</v>
      </c>
      <c r="B31" s="168" t="s">
        <v>11</v>
      </c>
      <c r="C31" s="168" t="s">
        <v>4</v>
      </c>
      <c r="D31" s="168" t="s">
        <v>60</v>
      </c>
      <c r="E31" s="168">
        <v>2014</v>
      </c>
      <c r="F31" s="168">
        <v>2021</v>
      </c>
      <c r="G31" s="168">
        <v>25</v>
      </c>
      <c r="H31" s="168">
        <v>2046</v>
      </c>
      <c r="I31" s="168">
        <v>75259</v>
      </c>
      <c r="J31" s="172">
        <v>0.8143381282394736</v>
      </c>
      <c r="K31" s="172">
        <v>-0.31879999999999997</v>
      </c>
      <c r="L31" s="172">
        <v>0.92132120790972394</v>
      </c>
      <c r="M31" s="168">
        <v>3</v>
      </c>
      <c r="N31" s="193" t="s">
        <v>110</v>
      </c>
      <c r="O31" s="171" t="s">
        <v>103</v>
      </c>
      <c r="P31" s="169">
        <v>121977.4</v>
      </c>
      <c r="Q31" s="184"/>
      <c r="S31" s="166"/>
    </row>
    <row r="32" spans="1:19" x14ac:dyDescent="0.25">
      <c r="A32" s="168" t="s">
        <v>12</v>
      </c>
      <c r="B32" s="168" t="s">
        <v>11</v>
      </c>
      <c r="C32" s="168" t="s">
        <v>4</v>
      </c>
      <c r="D32" s="168" t="s">
        <v>61</v>
      </c>
      <c r="E32" s="168">
        <v>2017</v>
      </c>
      <c r="F32" s="168">
        <v>2021</v>
      </c>
      <c r="G32" s="168">
        <v>25</v>
      </c>
      <c r="H32" s="168">
        <v>2046</v>
      </c>
      <c r="I32" s="168">
        <v>4663</v>
      </c>
      <c r="J32" s="175">
        <v>0.6125947906363336</v>
      </c>
      <c r="K32" s="175">
        <v>-0.35250000000000004</v>
      </c>
      <c r="L32" s="172">
        <v>0.91584470341410529</v>
      </c>
      <c r="M32" s="168">
        <v>8</v>
      </c>
      <c r="N32" s="193" t="s">
        <v>111</v>
      </c>
      <c r="O32" s="171" t="s">
        <v>104</v>
      </c>
      <c r="P32" s="169">
        <v>5603.3</v>
      </c>
      <c r="Q32" s="184"/>
      <c r="S32" s="166"/>
    </row>
    <row r="33" spans="1:19" x14ac:dyDescent="0.25">
      <c r="A33" s="168" t="s">
        <v>12</v>
      </c>
      <c r="B33" s="168" t="s">
        <v>15</v>
      </c>
      <c r="C33" s="168" t="s">
        <v>4</v>
      </c>
      <c r="D33" s="168" t="s">
        <v>61</v>
      </c>
      <c r="E33" s="168">
        <v>2015</v>
      </c>
      <c r="F33" s="168">
        <v>2021</v>
      </c>
      <c r="G33" s="168">
        <v>25</v>
      </c>
      <c r="H33" s="168">
        <v>2046</v>
      </c>
      <c r="I33" s="168">
        <v>9665</v>
      </c>
      <c r="J33" s="175">
        <v>1.1338367112641852</v>
      </c>
      <c r="K33" s="175">
        <v>-0.30310000000000015</v>
      </c>
      <c r="L33" s="172">
        <v>0.92566379099154839</v>
      </c>
      <c r="M33" s="168">
        <v>13</v>
      </c>
      <c r="N33" s="193" t="s">
        <v>112</v>
      </c>
      <c r="O33" s="171" t="s">
        <v>105</v>
      </c>
      <c r="P33" s="169">
        <v>4284.8440000000001</v>
      </c>
      <c r="Q33" s="184"/>
      <c r="S33" s="166"/>
    </row>
    <row r="34" spans="1:19" x14ac:dyDescent="0.25">
      <c r="A34" s="168"/>
      <c r="B34" s="168"/>
      <c r="C34" s="168"/>
      <c r="D34" s="168"/>
      <c r="E34" s="168"/>
      <c r="F34" s="168"/>
      <c r="G34" s="168"/>
      <c r="H34" s="168"/>
      <c r="I34" s="168"/>
      <c r="J34" s="175"/>
      <c r="K34" s="175"/>
      <c r="L34" s="172"/>
      <c r="M34" s="168"/>
      <c r="N34" s="193"/>
      <c r="O34" s="171"/>
      <c r="P34" s="169"/>
      <c r="Q34" s="184"/>
      <c r="S34" s="166"/>
    </row>
    <row r="35" spans="1:19" x14ac:dyDescent="0.25">
      <c r="A35" s="168" t="s">
        <v>10</v>
      </c>
      <c r="B35" s="168" t="s">
        <v>11</v>
      </c>
      <c r="C35" s="168" t="s">
        <v>2</v>
      </c>
      <c r="D35" s="168" t="s">
        <v>63</v>
      </c>
      <c r="E35" s="168">
        <v>2014</v>
      </c>
      <c r="F35" s="168">
        <v>2021</v>
      </c>
      <c r="G35" s="168">
        <v>50</v>
      </c>
      <c r="H35" s="168">
        <v>2071</v>
      </c>
      <c r="I35" s="168">
        <v>75259</v>
      </c>
      <c r="J35" s="191">
        <v>1</v>
      </c>
      <c r="K35" s="191">
        <v>0</v>
      </c>
      <c r="L35" s="191">
        <v>1</v>
      </c>
      <c r="M35" s="168">
        <v>50</v>
      </c>
      <c r="N35" s="193" t="s">
        <v>110</v>
      </c>
      <c r="O35" s="171" t="s">
        <v>103</v>
      </c>
      <c r="P35" s="169">
        <v>203045.8</v>
      </c>
      <c r="R35" s="166"/>
      <c r="S35" s="166"/>
    </row>
    <row r="36" spans="1:19" x14ac:dyDescent="0.25">
      <c r="A36" s="168" t="s">
        <v>12</v>
      </c>
      <c r="B36" s="168" t="s">
        <v>11</v>
      </c>
      <c r="C36" s="168" t="s">
        <v>2</v>
      </c>
      <c r="D36" s="168" t="s">
        <v>63</v>
      </c>
      <c r="E36" s="168">
        <v>2017</v>
      </c>
      <c r="F36" s="168">
        <v>2021</v>
      </c>
      <c r="G36" s="168">
        <v>50</v>
      </c>
      <c r="H36" s="168">
        <v>2071</v>
      </c>
      <c r="I36" s="168">
        <v>4663</v>
      </c>
      <c r="J36" s="191">
        <v>1</v>
      </c>
      <c r="K36" s="191">
        <v>0</v>
      </c>
      <c r="L36" s="191">
        <v>1</v>
      </c>
      <c r="M36" s="168">
        <v>50</v>
      </c>
      <c r="N36" s="193" t="s">
        <v>111</v>
      </c>
      <c r="O36" s="171" t="s">
        <v>104</v>
      </c>
      <c r="P36" s="169">
        <v>7664.9279999999999</v>
      </c>
      <c r="R36" s="166"/>
      <c r="S36" s="166"/>
    </row>
    <row r="37" spans="1:19" x14ac:dyDescent="0.25">
      <c r="A37" s="168" t="s">
        <v>12</v>
      </c>
      <c r="B37" s="168" t="s">
        <v>15</v>
      </c>
      <c r="C37" s="168" t="s">
        <v>2</v>
      </c>
      <c r="D37" s="168" t="s">
        <v>63</v>
      </c>
      <c r="E37" s="168">
        <v>2015</v>
      </c>
      <c r="F37" s="168">
        <v>2021</v>
      </c>
      <c r="G37" s="168">
        <v>50</v>
      </c>
      <c r="H37" s="168">
        <v>2071</v>
      </c>
      <c r="I37" s="168">
        <v>9665</v>
      </c>
      <c r="J37" s="191">
        <v>1</v>
      </c>
      <c r="K37" s="191">
        <v>0</v>
      </c>
      <c r="L37" s="191">
        <v>1</v>
      </c>
      <c r="M37" s="168">
        <v>50</v>
      </c>
      <c r="N37" s="193" t="s">
        <v>112</v>
      </c>
      <c r="O37" s="171" t="s">
        <v>105</v>
      </c>
      <c r="P37" s="169">
        <v>2592.989</v>
      </c>
      <c r="R37" s="166"/>
      <c r="S37" s="166"/>
    </row>
    <row r="38" spans="1:19" x14ac:dyDescent="0.25">
      <c r="A38" s="168" t="s">
        <v>16</v>
      </c>
      <c r="B38" s="168" t="s">
        <v>11</v>
      </c>
      <c r="C38" s="168" t="s">
        <v>2</v>
      </c>
      <c r="D38" s="168" t="s">
        <v>63</v>
      </c>
      <c r="E38" s="168">
        <v>2017</v>
      </c>
      <c r="F38" s="168">
        <v>2021</v>
      </c>
      <c r="G38" s="168">
        <v>50</v>
      </c>
      <c r="H38" s="168">
        <v>2071</v>
      </c>
      <c r="I38" s="168">
        <v>45005</v>
      </c>
      <c r="J38" s="191">
        <v>1</v>
      </c>
      <c r="K38" s="191">
        <v>0</v>
      </c>
      <c r="L38" s="191">
        <v>1</v>
      </c>
      <c r="M38" s="168">
        <v>50</v>
      </c>
      <c r="N38" s="193" t="s">
        <v>113</v>
      </c>
      <c r="O38" s="171" t="s">
        <v>106</v>
      </c>
      <c r="P38" s="169">
        <v>531902.19999999995</v>
      </c>
      <c r="R38" s="166"/>
      <c r="S38" s="166"/>
    </row>
    <row r="39" spans="1:19" x14ac:dyDescent="0.25">
      <c r="A39" s="168" t="s">
        <v>18</v>
      </c>
      <c r="B39" s="168" t="s">
        <v>11</v>
      </c>
      <c r="C39" s="168" t="s">
        <v>2</v>
      </c>
      <c r="D39" s="168" t="s">
        <v>63</v>
      </c>
      <c r="E39" s="168">
        <v>2017</v>
      </c>
      <c r="F39" s="168">
        <v>2021</v>
      </c>
      <c r="G39" s="168">
        <v>50</v>
      </c>
      <c r="H39" s="168">
        <v>2071</v>
      </c>
      <c r="I39" s="168">
        <v>38573</v>
      </c>
      <c r="J39" s="191">
        <v>1</v>
      </c>
      <c r="K39" s="191">
        <v>0</v>
      </c>
      <c r="L39" s="191">
        <v>1</v>
      </c>
      <c r="M39" s="168">
        <v>50</v>
      </c>
      <c r="N39" s="193" t="s">
        <v>114</v>
      </c>
      <c r="O39" s="171" t="s">
        <v>107</v>
      </c>
      <c r="P39" s="169">
        <v>108366.2</v>
      </c>
      <c r="R39" s="166"/>
      <c r="S39" s="166"/>
    </row>
    <row r="40" spans="1:19" x14ac:dyDescent="0.25">
      <c r="A40" s="168" t="s">
        <v>18</v>
      </c>
      <c r="B40" s="168" t="s">
        <v>15</v>
      </c>
      <c r="C40" s="168" t="s">
        <v>2</v>
      </c>
      <c r="D40" s="168" t="s">
        <v>63</v>
      </c>
      <c r="E40" s="168">
        <v>2015</v>
      </c>
      <c r="F40" s="168">
        <v>2021</v>
      </c>
      <c r="G40" s="168">
        <v>50</v>
      </c>
      <c r="H40" s="168">
        <v>2071</v>
      </c>
      <c r="I40" s="168">
        <v>74379</v>
      </c>
      <c r="J40" s="191">
        <v>1</v>
      </c>
      <c r="K40" s="191">
        <v>0</v>
      </c>
      <c r="L40" s="191">
        <v>1</v>
      </c>
      <c r="M40" s="168">
        <v>50</v>
      </c>
      <c r="N40" s="193" t="s">
        <v>115</v>
      </c>
      <c r="O40" s="171" t="s">
        <v>107</v>
      </c>
      <c r="P40" s="169">
        <v>267057</v>
      </c>
      <c r="R40" s="166"/>
      <c r="S40" s="166"/>
    </row>
    <row r="41" spans="1:19" x14ac:dyDescent="0.25">
      <c r="A41" s="168" t="s">
        <v>21</v>
      </c>
      <c r="B41" s="168" t="s">
        <v>11</v>
      </c>
      <c r="C41" s="168" t="s">
        <v>2</v>
      </c>
      <c r="D41" s="168" t="s">
        <v>63</v>
      </c>
      <c r="E41" s="168">
        <v>2017</v>
      </c>
      <c r="F41" s="168">
        <v>2021</v>
      </c>
      <c r="G41" s="168">
        <v>50</v>
      </c>
      <c r="H41" s="168">
        <v>2071</v>
      </c>
      <c r="I41" s="168">
        <v>7792</v>
      </c>
      <c r="J41" s="191">
        <v>1</v>
      </c>
      <c r="K41" s="191">
        <v>0</v>
      </c>
      <c r="L41" s="191">
        <v>1</v>
      </c>
      <c r="M41" s="168">
        <v>50</v>
      </c>
      <c r="N41" s="193" t="s">
        <v>116</v>
      </c>
      <c r="O41" s="171" t="s">
        <v>108</v>
      </c>
      <c r="P41" s="169">
        <v>8063.4080000000004</v>
      </c>
      <c r="R41" s="166"/>
      <c r="S41" s="166"/>
    </row>
    <row r="42" spans="1:19" x14ac:dyDescent="0.25">
      <c r="A42" s="168" t="s">
        <v>21</v>
      </c>
      <c r="B42" s="168" t="s">
        <v>15</v>
      </c>
      <c r="C42" s="168" t="s">
        <v>2</v>
      </c>
      <c r="D42" s="168" t="s">
        <v>63</v>
      </c>
      <c r="E42" s="168">
        <v>2015</v>
      </c>
      <c r="F42" s="168">
        <v>2021</v>
      </c>
      <c r="G42" s="168">
        <v>50</v>
      </c>
      <c r="H42" s="168">
        <v>2071</v>
      </c>
      <c r="I42" s="168">
        <v>9950</v>
      </c>
      <c r="J42" s="191">
        <v>1</v>
      </c>
      <c r="K42" s="191">
        <v>0</v>
      </c>
      <c r="L42" s="191">
        <v>1</v>
      </c>
      <c r="M42" s="168">
        <v>50</v>
      </c>
      <c r="N42" s="193" t="s">
        <v>117</v>
      </c>
      <c r="O42" s="171" t="s">
        <v>109</v>
      </c>
      <c r="P42" s="169">
        <v>16932.150000000001</v>
      </c>
      <c r="R42" s="166"/>
      <c r="S42" s="166"/>
    </row>
    <row r="43" spans="1:19" x14ac:dyDescent="0.25">
      <c r="A43" s="168" t="s">
        <v>10</v>
      </c>
      <c r="B43" s="168" t="s">
        <v>11</v>
      </c>
      <c r="C43" s="168" t="s">
        <v>3</v>
      </c>
      <c r="D43" s="168" t="s">
        <v>60</v>
      </c>
      <c r="E43" s="168">
        <v>2014</v>
      </c>
      <c r="F43" s="168">
        <v>2021</v>
      </c>
      <c r="G43" s="168">
        <v>50</v>
      </c>
      <c r="H43" s="168">
        <v>2071</v>
      </c>
      <c r="I43" s="168">
        <v>75259</v>
      </c>
      <c r="J43" s="172">
        <v>0.96259235557624057</v>
      </c>
      <c r="K43" s="172">
        <v>-6.4300000000000024E-2</v>
      </c>
      <c r="L43" s="172">
        <v>0.97123850875024254</v>
      </c>
      <c r="M43" s="168">
        <v>30</v>
      </c>
      <c r="N43" s="193" t="s">
        <v>110</v>
      </c>
      <c r="O43" s="171" t="s">
        <v>103</v>
      </c>
      <c r="P43" s="169">
        <v>197205.9</v>
      </c>
      <c r="R43" s="166"/>
      <c r="S43" s="166"/>
    </row>
    <row r="44" spans="1:19" x14ac:dyDescent="0.25">
      <c r="A44" s="168" t="s">
        <v>12</v>
      </c>
      <c r="B44" s="168" t="s">
        <v>11</v>
      </c>
      <c r="C44" s="168" t="s">
        <v>3</v>
      </c>
      <c r="D44" s="168" t="s">
        <v>60</v>
      </c>
      <c r="E44" s="168">
        <v>2017</v>
      </c>
      <c r="F44" s="168">
        <v>2021</v>
      </c>
      <c r="G44" s="168">
        <v>50</v>
      </c>
      <c r="H44" s="168">
        <v>2071</v>
      </c>
      <c r="I44" s="168">
        <v>4663</v>
      </c>
      <c r="J44" s="175">
        <v>0.95269078076753411</v>
      </c>
      <c r="K44" s="175">
        <v>-4.2900000000000049E-2</v>
      </c>
      <c r="L44" s="172">
        <v>0.98046870107586137</v>
      </c>
      <c r="M44" s="168">
        <v>42</v>
      </c>
      <c r="N44" s="193" t="s">
        <v>111</v>
      </c>
      <c r="O44" s="171" t="s">
        <v>104</v>
      </c>
      <c r="P44" s="169">
        <v>7515.2219999999998</v>
      </c>
      <c r="R44" s="166"/>
      <c r="S44" s="166"/>
    </row>
    <row r="45" spans="1:19" x14ac:dyDescent="0.25">
      <c r="A45" s="168" t="s">
        <v>12</v>
      </c>
      <c r="B45" s="168" t="s">
        <v>15</v>
      </c>
      <c r="C45" s="168" t="s">
        <v>3</v>
      </c>
      <c r="D45" s="168" t="s">
        <v>60</v>
      </c>
      <c r="E45" s="168">
        <v>2015</v>
      </c>
      <c r="F45" s="168">
        <v>2021</v>
      </c>
      <c r="G45" s="168">
        <v>50</v>
      </c>
      <c r="H45" s="168">
        <v>2071</v>
      </c>
      <c r="I45" s="168">
        <v>9665</v>
      </c>
      <c r="J45" s="175">
        <v>1.0195535635820372</v>
      </c>
      <c r="K45" s="175">
        <v>-4.4500000000000206E-2</v>
      </c>
      <c r="L45" s="172">
        <v>0.98244188463583904</v>
      </c>
      <c r="M45" s="168">
        <v>42</v>
      </c>
      <c r="N45" s="193" t="s">
        <v>112</v>
      </c>
      <c r="O45" s="171" t="s">
        <v>105</v>
      </c>
      <c r="P45" s="169">
        <v>2547.4609999999998</v>
      </c>
      <c r="R45" s="166"/>
      <c r="S45" s="166"/>
    </row>
    <row r="46" spans="1:19" x14ac:dyDescent="0.25">
      <c r="A46" s="168" t="s">
        <v>12</v>
      </c>
      <c r="B46" s="168" t="s">
        <v>11</v>
      </c>
      <c r="C46" s="168" t="s">
        <v>3</v>
      </c>
      <c r="D46" s="168" t="s">
        <v>61</v>
      </c>
      <c r="E46" s="168">
        <v>2017</v>
      </c>
      <c r="F46" s="168">
        <v>2021</v>
      </c>
      <c r="G46" s="168">
        <v>50</v>
      </c>
      <c r="H46" s="168">
        <v>2071</v>
      </c>
      <c r="I46" s="168">
        <v>4663</v>
      </c>
      <c r="J46" s="175">
        <v>0.94386854874283188</v>
      </c>
      <c r="K46" s="175">
        <v>-5.0900000000000056E-2</v>
      </c>
      <c r="L46" s="172">
        <v>0.97303040550413511</v>
      </c>
      <c r="M46" s="168">
        <v>38</v>
      </c>
      <c r="N46" s="193" t="s">
        <v>111</v>
      </c>
      <c r="O46" s="171" t="s">
        <v>104</v>
      </c>
      <c r="P46" s="169">
        <v>7458.2079999999996</v>
      </c>
      <c r="R46" s="166"/>
      <c r="S46" s="166"/>
    </row>
    <row r="47" spans="1:19" x14ac:dyDescent="0.25">
      <c r="A47" s="168" t="s">
        <v>12</v>
      </c>
      <c r="B47" s="168" t="s">
        <v>15</v>
      </c>
      <c r="C47" s="168" t="s">
        <v>3</v>
      </c>
      <c r="D47" s="168" t="s">
        <v>61</v>
      </c>
      <c r="E47" s="168">
        <v>2015</v>
      </c>
      <c r="F47" s="168">
        <v>2021</v>
      </c>
      <c r="G47" s="168">
        <v>50</v>
      </c>
      <c r="H47" s="168">
        <v>2071</v>
      </c>
      <c r="I47" s="168">
        <v>9665</v>
      </c>
      <c r="J47" s="175">
        <v>1.0240794445909132</v>
      </c>
      <c r="K47" s="175">
        <v>-5.4800000000000182E-2</v>
      </c>
      <c r="L47" s="172">
        <v>0.97662388849316362</v>
      </c>
      <c r="M47" s="168">
        <v>40</v>
      </c>
      <c r="N47" s="193" t="s">
        <v>112</v>
      </c>
      <c r="O47" s="171" t="s">
        <v>105</v>
      </c>
      <c r="P47" s="169">
        <v>2532.375</v>
      </c>
      <c r="R47" s="166"/>
      <c r="S47" s="166"/>
    </row>
    <row r="48" spans="1:19" x14ac:dyDescent="0.25">
      <c r="A48" s="168" t="s">
        <v>16</v>
      </c>
      <c r="B48" s="168" t="s">
        <v>11</v>
      </c>
      <c r="C48" s="168" t="s">
        <v>3</v>
      </c>
      <c r="D48" s="168" t="s">
        <v>62</v>
      </c>
      <c r="E48" s="168">
        <v>2017</v>
      </c>
      <c r="F48" s="168">
        <v>2021</v>
      </c>
      <c r="G48" s="168">
        <v>50</v>
      </c>
      <c r="H48" s="168">
        <v>2071</v>
      </c>
      <c r="I48" s="168">
        <v>45005</v>
      </c>
      <c r="J48" s="172">
        <v>0.99411010410554002</v>
      </c>
      <c r="K48" s="172">
        <v>-2.7099999999999902E-2</v>
      </c>
      <c r="L48" s="172">
        <v>0.98807186734704244</v>
      </c>
      <c r="M48" s="168">
        <v>47</v>
      </c>
      <c r="N48" s="193" t="s">
        <v>113</v>
      </c>
      <c r="O48" s="171" t="s">
        <v>106</v>
      </c>
      <c r="P48" s="169">
        <v>525557.6</v>
      </c>
      <c r="R48" s="166"/>
      <c r="S48" s="166"/>
    </row>
    <row r="49" spans="1:19" x14ac:dyDescent="0.25">
      <c r="A49" s="168" t="s">
        <v>18</v>
      </c>
      <c r="B49" s="168" t="s">
        <v>11</v>
      </c>
      <c r="C49" s="168" t="s">
        <v>3</v>
      </c>
      <c r="D49" s="168" t="s">
        <v>62</v>
      </c>
      <c r="E49" s="168">
        <v>2017</v>
      </c>
      <c r="F49" s="168">
        <v>2021</v>
      </c>
      <c r="G49" s="168">
        <v>50</v>
      </c>
      <c r="H49" s="168">
        <v>2071</v>
      </c>
      <c r="I49" s="168">
        <v>38573</v>
      </c>
      <c r="J49" s="172">
        <v>0.99270458870797207</v>
      </c>
      <c r="K49" s="172">
        <v>-1.3800000000000034E-2</v>
      </c>
      <c r="L49" s="172">
        <v>0.98988153132618839</v>
      </c>
      <c r="M49" s="168">
        <v>47</v>
      </c>
      <c r="N49" s="193" t="s">
        <v>114</v>
      </c>
      <c r="O49" s="171" t="s">
        <v>107</v>
      </c>
      <c r="P49" s="169">
        <v>107269.7</v>
      </c>
      <c r="R49" s="166"/>
      <c r="S49" s="166"/>
    </row>
    <row r="50" spans="1:19" x14ac:dyDescent="0.25">
      <c r="A50" s="168" t="s">
        <v>18</v>
      </c>
      <c r="B50" s="168" t="s">
        <v>15</v>
      </c>
      <c r="C50" s="168" t="s">
        <v>3</v>
      </c>
      <c r="D50" s="168" t="s">
        <v>62</v>
      </c>
      <c r="E50" s="168">
        <v>2015</v>
      </c>
      <c r="F50" s="168">
        <v>2021</v>
      </c>
      <c r="G50" s="168">
        <v>50</v>
      </c>
      <c r="H50" s="168">
        <v>2071</v>
      </c>
      <c r="I50" s="168">
        <v>74379</v>
      </c>
      <c r="J50" s="172">
        <v>0.98874473752040559</v>
      </c>
      <c r="K50" s="172">
        <v>-2.6199999999999779E-2</v>
      </c>
      <c r="L50" s="172">
        <v>0.9889761361806656</v>
      </c>
      <c r="M50" s="168">
        <v>47</v>
      </c>
      <c r="N50" s="193" t="s">
        <v>115</v>
      </c>
      <c r="O50" s="171" t="s">
        <v>107</v>
      </c>
      <c r="P50" s="169">
        <v>264113</v>
      </c>
      <c r="R50" s="166"/>
      <c r="S50" s="166"/>
    </row>
    <row r="51" spans="1:19" x14ac:dyDescent="0.25">
      <c r="A51" s="168" t="s">
        <v>21</v>
      </c>
      <c r="B51" s="168" t="s">
        <v>11</v>
      </c>
      <c r="C51" s="168" t="s">
        <v>3</v>
      </c>
      <c r="D51" s="168" t="s">
        <v>62</v>
      </c>
      <c r="E51" s="168">
        <v>2017</v>
      </c>
      <c r="F51" s="168">
        <v>2021</v>
      </c>
      <c r="G51" s="168">
        <v>50</v>
      </c>
      <c r="H51" s="168">
        <v>2071</v>
      </c>
      <c r="I51" s="168">
        <v>7792</v>
      </c>
      <c r="J51" s="172">
        <v>-0.37242472266244053</v>
      </c>
      <c r="K51" s="172">
        <v>-8.660000000000001E-2</v>
      </c>
      <c r="L51" s="172">
        <v>0.96105542470379757</v>
      </c>
      <c r="M51" s="168">
        <v>45</v>
      </c>
      <c r="N51" s="193" t="s">
        <v>116</v>
      </c>
      <c r="O51" s="171" t="s">
        <v>108</v>
      </c>
      <c r="P51" s="169">
        <v>7749.3819999999996</v>
      </c>
      <c r="R51" s="166"/>
      <c r="S51" s="166"/>
    </row>
    <row r="52" spans="1:19" x14ac:dyDescent="0.25">
      <c r="A52" s="168" t="s">
        <v>21</v>
      </c>
      <c r="B52" s="168" t="s">
        <v>15</v>
      </c>
      <c r="C52" s="168" t="s">
        <v>3</v>
      </c>
      <c r="D52" s="168" t="s">
        <v>62</v>
      </c>
      <c r="E52" s="168">
        <v>2015</v>
      </c>
      <c r="F52" s="168">
        <v>2021</v>
      </c>
      <c r="G52" s="168">
        <v>50</v>
      </c>
      <c r="H52" s="168">
        <v>2071</v>
      </c>
      <c r="I52" s="168">
        <v>9950</v>
      </c>
      <c r="J52" s="172">
        <v>0.92502124044180123</v>
      </c>
      <c r="K52" s="172">
        <v>-7.0599999999999996E-2</v>
      </c>
      <c r="L52" s="172">
        <v>0.96576867084215523</v>
      </c>
      <c r="M52" s="168">
        <v>44</v>
      </c>
      <c r="N52" s="193" t="s">
        <v>117</v>
      </c>
      <c r="O52" s="171" t="s">
        <v>109</v>
      </c>
      <c r="P52" s="169">
        <v>16352.54</v>
      </c>
      <c r="R52" s="166"/>
      <c r="S52" s="166"/>
    </row>
    <row r="53" spans="1:19" x14ac:dyDescent="0.25">
      <c r="A53" s="168" t="s">
        <v>10</v>
      </c>
      <c r="B53" s="168" t="s">
        <v>11</v>
      </c>
      <c r="C53" s="168" t="s">
        <v>127</v>
      </c>
      <c r="D53" s="168" t="s">
        <v>60</v>
      </c>
      <c r="E53" s="168">
        <v>2014</v>
      </c>
      <c r="F53" s="168">
        <v>2021</v>
      </c>
      <c r="G53" s="168">
        <v>50</v>
      </c>
      <c r="H53" s="168">
        <v>2071</v>
      </c>
      <c r="I53" s="168">
        <v>75259</v>
      </c>
      <c r="J53" s="172">
        <v>0.82762231659782415</v>
      </c>
      <c r="K53" s="172">
        <v>-0.29630000000000001</v>
      </c>
      <c r="L53" s="172">
        <v>0.86289694246322757</v>
      </c>
      <c r="M53" s="168">
        <v>1</v>
      </c>
      <c r="N53" s="193" t="s">
        <v>110</v>
      </c>
      <c r="O53" s="171" t="s">
        <v>103</v>
      </c>
      <c r="P53" s="169">
        <v>175207.6</v>
      </c>
      <c r="R53" s="166"/>
      <c r="S53" s="166"/>
    </row>
    <row r="54" spans="1:19" x14ac:dyDescent="0.25">
      <c r="A54" s="168" t="s">
        <v>12</v>
      </c>
      <c r="B54" s="168" t="s">
        <v>11</v>
      </c>
      <c r="C54" s="168" t="s">
        <v>127</v>
      </c>
      <c r="D54" s="168" t="s">
        <v>60</v>
      </c>
      <c r="E54" s="168">
        <v>2017</v>
      </c>
      <c r="F54" s="168">
        <v>2021</v>
      </c>
      <c r="G54" s="168">
        <v>50</v>
      </c>
      <c r="H54" s="168">
        <v>2071</v>
      </c>
      <c r="I54" s="168">
        <v>4663</v>
      </c>
      <c r="J54" s="175">
        <v>0.43636965152183499</v>
      </c>
      <c r="K54" s="175">
        <v>-0.51110000000000011</v>
      </c>
      <c r="L54" s="172">
        <v>0.77229923099081954</v>
      </c>
      <c r="M54" s="168">
        <v>1</v>
      </c>
      <c r="N54" s="193" t="s">
        <v>111</v>
      </c>
      <c r="O54" s="171" t="s">
        <v>104</v>
      </c>
      <c r="P54" s="169">
        <v>5919.6180000000004</v>
      </c>
      <c r="R54" s="166"/>
      <c r="S54" s="166"/>
    </row>
    <row r="55" spans="1:19" x14ac:dyDescent="0.25">
      <c r="A55" s="168" t="s">
        <v>12</v>
      </c>
      <c r="B55" s="168" t="s">
        <v>15</v>
      </c>
      <c r="C55" s="168" t="s">
        <v>127</v>
      </c>
      <c r="D55" s="168" t="s">
        <v>60</v>
      </c>
      <c r="E55" s="168">
        <v>2015</v>
      </c>
      <c r="F55" s="168">
        <v>2021</v>
      </c>
      <c r="G55" s="168">
        <v>50</v>
      </c>
      <c r="H55" s="168">
        <v>2071</v>
      </c>
      <c r="I55" s="168">
        <v>9665</v>
      </c>
      <c r="J55" s="175">
        <v>1.1689955180595837</v>
      </c>
      <c r="K55" s="175">
        <v>-0.38460000000000027</v>
      </c>
      <c r="L55" s="172">
        <v>0.81968646993874639</v>
      </c>
      <c r="M55" s="168">
        <v>3</v>
      </c>
      <c r="N55" s="193" t="s">
        <v>112</v>
      </c>
      <c r="O55" s="171" t="s">
        <v>105</v>
      </c>
      <c r="P55" s="169">
        <v>2125.4380000000001</v>
      </c>
      <c r="R55" s="166"/>
      <c r="S55" s="166"/>
    </row>
    <row r="56" spans="1:19" x14ac:dyDescent="0.25">
      <c r="A56" s="168" t="s">
        <v>12</v>
      </c>
      <c r="B56" s="168" t="s">
        <v>11</v>
      </c>
      <c r="C56" s="168" t="s">
        <v>127</v>
      </c>
      <c r="D56" s="168" t="s">
        <v>61</v>
      </c>
      <c r="E56" s="168">
        <v>2017</v>
      </c>
      <c r="F56" s="168">
        <v>2021</v>
      </c>
      <c r="G56" s="168">
        <v>50</v>
      </c>
      <c r="H56" s="168">
        <v>2071</v>
      </c>
      <c r="I56" s="168">
        <v>4663</v>
      </c>
      <c r="J56" s="175">
        <v>0.31120423467137187</v>
      </c>
      <c r="K56" s="175">
        <v>-0.62460000000000004</v>
      </c>
      <c r="L56" s="172">
        <v>0.72971266005368862</v>
      </c>
      <c r="M56" s="168">
        <v>0</v>
      </c>
      <c r="N56" s="193" t="s">
        <v>111</v>
      </c>
      <c r="O56" s="171" t="s">
        <v>104</v>
      </c>
      <c r="P56" s="169">
        <v>5593.1949999999997</v>
      </c>
      <c r="R56" s="166"/>
      <c r="S56" s="166"/>
    </row>
    <row r="57" spans="1:19" x14ac:dyDescent="0.25">
      <c r="A57" s="168" t="s">
        <v>12</v>
      </c>
      <c r="B57" s="168" t="s">
        <v>15</v>
      </c>
      <c r="C57" s="168" t="s">
        <v>127</v>
      </c>
      <c r="D57" s="168" t="s">
        <v>61</v>
      </c>
      <c r="E57" s="168">
        <v>2015</v>
      </c>
      <c r="F57" s="168">
        <v>2021</v>
      </c>
      <c r="G57" s="168">
        <v>50</v>
      </c>
      <c r="H57" s="168">
        <v>2071</v>
      </c>
      <c r="I57" s="168">
        <v>9665</v>
      </c>
      <c r="J57" s="175">
        <v>1.2048510413920381</v>
      </c>
      <c r="K57" s="175">
        <v>-0.46620000000000017</v>
      </c>
      <c r="L57" s="172">
        <v>0.78500950061878394</v>
      </c>
      <c r="M57" s="168">
        <v>1</v>
      </c>
      <c r="N57" s="193" t="s">
        <v>112</v>
      </c>
      <c r="O57" s="171" t="s">
        <v>105</v>
      </c>
      <c r="P57" s="169">
        <v>2035.521</v>
      </c>
      <c r="R57" s="166"/>
      <c r="S57" s="166"/>
    </row>
    <row r="58" spans="1:19" x14ac:dyDescent="0.25">
      <c r="A58" s="168" t="s">
        <v>16</v>
      </c>
      <c r="B58" s="168" t="s">
        <v>11</v>
      </c>
      <c r="C58" s="168" t="s">
        <v>127</v>
      </c>
      <c r="D58" s="168" t="s">
        <v>62</v>
      </c>
      <c r="E58" s="168">
        <v>2017</v>
      </c>
      <c r="F58" s="168">
        <v>2021</v>
      </c>
      <c r="G58" s="168">
        <v>50</v>
      </c>
      <c r="H58" s="168">
        <v>2071</v>
      </c>
      <c r="I58" s="168">
        <v>45005</v>
      </c>
      <c r="J58" s="172">
        <v>0.98180869792006276</v>
      </c>
      <c r="K58" s="172">
        <v>-8.3699999999999442E-2</v>
      </c>
      <c r="L58" s="172">
        <v>0.95972831095641276</v>
      </c>
      <c r="M58" s="168">
        <v>39</v>
      </c>
      <c r="N58" s="193" t="s">
        <v>113</v>
      </c>
      <c r="O58" s="171" t="s">
        <v>106</v>
      </c>
      <c r="P58" s="169">
        <v>510481.6</v>
      </c>
      <c r="R58" s="166"/>
      <c r="S58" s="166"/>
    </row>
    <row r="59" spans="1:19" x14ac:dyDescent="0.25">
      <c r="A59" s="168" t="s">
        <v>18</v>
      </c>
      <c r="B59" s="168" t="s">
        <v>11</v>
      </c>
      <c r="C59" s="168" t="s">
        <v>127</v>
      </c>
      <c r="D59" s="168" t="s">
        <v>62</v>
      </c>
      <c r="E59" s="168">
        <v>2017</v>
      </c>
      <c r="F59" s="168">
        <v>2021</v>
      </c>
      <c r="G59" s="168">
        <v>50</v>
      </c>
      <c r="H59" s="168">
        <v>2071</v>
      </c>
      <c r="I59" s="168">
        <v>38573</v>
      </c>
      <c r="J59" s="172">
        <v>0.97610488475364776</v>
      </c>
      <c r="K59" s="172">
        <v>-4.5199999999999907E-2</v>
      </c>
      <c r="L59" s="172">
        <v>0.97118566490289404</v>
      </c>
      <c r="M59" s="168">
        <v>43</v>
      </c>
      <c r="N59" s="193" t="s">
        <v>114</v>
      </c>
      <c r="O59" s="171" t="s">
        <v>107</v>
      </c>
      <c r="P59" s="169">
        <v>105243.7</v>
      </c>
      <c r="R59" s="166"/>
      <c r="S59" s="166"/>
    </row>
    <row r="60" spans="1:19" x14ac:dyDescent="0.25">
      <c r="A60" s="168" t="s">
        <v>18</v>
      </c>
      <c r="B60" s="168" t="s">
        <v>15</v>
      </c>
      <c r="C60" s="168" t="s">
        <v>127</v>
      </c>
      <c r="D60" s="168" t="s">
        <v>62</v>
      </c>
      <c r="E60" s="168">
        <v>2015</v>
      </c>
      <c r="F60" s="168">
        <v>2021</v>
      </c>
      <c r="G60" s="168">
        <v>50</v>
      </c>
      <c r="H60" s="168">
        <v>2071</v>
      </c>
      <c r="I60" s="168">
        <v>74379</v>
      </c>
      <c r="J60" s="172">
        <v>0.98058252427184467</v>
      </c>
      <c r="K60" s="172">
        <v>-4.5199999999999907E-2</v>
      </c>
      <c r="L60" s="172">
        <v>0.98073257768940714</v>
      </c>
      <c r="M60" s="168">
        <v>45</v>
      </c>
      <c r="N60" s="193" t="s">
        <v>115</v>
      </c>
      <c r="O60" s="171" t="s">
        <v>107</v>
      </c>
      <c r="P60" s="169">
        <v>261911.5</v>
      </c>
      <c r="R60" s="166"/>
      <c r="S60" s="166"/>
    </row>
    <row r="61" spans="1:19" x14ac:dyDescent="0.25">
      <c r="A61" s="168" t="s">
        <v>21</v>
      </c>
      <c r="B61" s="168" t="s">
        <v>11</v>
      </c>
      <c r="C61" s="168" t="s">
        <v>127</v>
      </c>
      <c r="D61" s="168" t="s">
        <v>62</v>
      </c>
      <c r="E61" s="168">
        <v>2017</v>
      </c>
      <c r="F61" s="168">
        <v>2021</v>
      </c>
      <c r="G61" s="168">
        <v>50</v>
      </c>
      <c r="H61" s="168">
        <v>2071</v>
      </c>
      <c r="I61" s="168">
        <v>7792</v>
      </c>
      <c r="J61" s="172">
        <v>-1.7416798732171155</v>
      </c>
      <c r="K61" s="172">
        <v>-0.17299999999999999</v>
      </c>
      <c r="L61" s="172">
        <v>0.92118245783916675</v>
      </c>
      <c r="M61" s="168">
        <v>39</v>
      </c>
      <c r="N61" s="193" t="s">
        <v>116</v>
      </c>
      <c r="O61" s="171" t="s">
        <v>108</v>
      </c>
      <c r="P61" s="169">
        <v>7427.87</v>
      </c>
      <c r="R61" s="166"/>
      <c r="S61" s="166"/>
    </row>
    <row r="62" spans="1:19" x14ac:dyDescent="0.25">
      <c r="A62" s="168" t="s">
        <v>21</v>
      </c>
      <c r="B62" s="168" t="s">
        <v>15</v>
      </c>
      <c r="C62" s="168" t="s">
        <v>127</v>
      </c>
      <c r="D62" s="168" t="s">
        <v>62</v>
      </c>
      <c r="E62" s="168">
        <v>2015</v>
      </c>
      <c r="F62" s="168">
        <v>2021</v>
      </c>
      <c r="G62" s="168">
        <v>50</v>
      </c>
      <c r="H62" s="168">
        <v>2071</v>
      </c>
      <c r="I62" s="168">
        <v>9950</v>
      </c>
      <c r="J62" s="172">
        <v>0.85864485981308414</v>
      </c>
      <c r="K62" s="172">
        <v>-0.1331</v>
      </c>
      <c r="L62" s="172">
        <v>0.93961546525396944</v>
      </c>
      <c r="M62" s="168">
        <v>41</v>
      </c>
      <c r="N62" s="193" t="s">
        <v>117</v>
      </c>
      <c r="O62" s="171" t="s">
        <v>109</v>
      </c>
      <c r="P62" s="169">
        <v>15909.71</v>
      </c>
      <c r="R62" s="166"/>
      <c r="S62" s="166"/>
    </row>
    <row r="63" spans="1:19" x14ac:dyDescent="0.25">
      <c r="A63" s="168" t="s">
        <v>10</v>
      </c>
      <c r="B63" s="168" t="s">
        <v>11</v>
      </c>
      <c r="C63" s="168" t="s">
        <v>4</v>
      </c>
      <c r="D63" s="168" t="s">
        <v>60</v>
      </c>
      <c r="E63" s="168">
        <v>2014</v>
      </c>
      <c r="F63" s="168">
        <v>2021</v>
      </c>
      <c r="G63" s="168">
        <v>50</v>
      </c>
      <c r="H63" s="168">
        <v>2071</v>
      </c>
      <c r="I63" s="168">
        <v>75259</v>
      </c>
      <c r="J63" s="172">
        <v>0.81278724765838617</v>
      </c>
      <c r="K63" s="172">
        <v>-0.32180000000000009</v>
      </c>
      <c r="L63" s="172">
        <v>0.85014169216994406</v>
      </c>
      <c r="M63" s="168">
        <v>1</v>
      </c>
      <c r="N63" s="193" t="s">
        <v>110</v>
      </c>
      <c r="O63" s="171" t="s">
        <v>103</v>
      </c>
      <c r="P63" s="169">
        <v>172617.7</v>
      </c>
      <c r="R63" s="166"/>
      <c r="S63" s="166"/>
    </row>
    <row r="64" spans="1:19" x14ac:dyDescent="0.25">
      <c r="A64" s="168" t="s">
        <v>12</v>
      </c>
      <c r="B64" s="168" t="s">
        <v>11</v>
      </c>
      <c r="C64" s="168" t="s">
        <v>4</v>
      </c>
      <c r="D64" s="168" t="s">
        <v>61</v>
      </c>
      <c r="E64" s="168">
        <v>2017</v>
      </c>
      <c r="F64" s="168">
        <v>2021</v>
      </c>
      <c r="G64" s="168">
        <v>50</v>
      </c>
      <c r="H64" s="168">
        <v>2071</v>
      </c>
      <c r="I64" s="168">
        <v>4663</v>
      </c>
      <c r="J64" s="175">
        <v>0.62163652404058223</v>
      </c>
      <c r="K64" s="175">
        <v>-0.34310000000000007</v>
      </c>
      <c r="L64" s="172">
        <v>0.84164104346446578</v>
      </c>
      <c r="M64" s="168">
        <v>4</v>
      </c>
      <c r="N64" s="193" t="s">
        <v>111</v>
      </c>
      <c r="O64" s="171" t="s">
        <v>104</v>
      </c>
      <c r="P64" s="169">
        <v>6451.1180000000004</v>
      </c>
      <c r="R64" s="166"/>
      <c r="S64" s="166"/>
    </row>
    <row r="65" spans="1:19" x14ac:dyDescent="0.25">
      <c r="A65" s="168" t="s">
        <v>12</v>
      </c>
      <c r="B65" s="168" t="s">
        <v>15</v>
      </c>
      <c r="C65" s="168" t="s">
        <v>4</v>
      </c>
      <c r="D65" s="168" t="s">
        <v>61</v>
      </c>
      <c r="E65" s="168">
        <v>2015</v>
      </c>
      <c r="F65" s="168">
        <v>2021</v>
      </c>
      <c r="G65" s="168">
        <v>50</v>
      </c>
      <c r="H65" s="168">
        <v>2071</v>
      </c>
      <c r="I65" s="168">
        <v>9665</v>
      </c>
      <c r="J65" s="175">
        <v>1.1313384304420424</v>
      </c>
      <c r="K65" s="175">
        <v>-0.29890000000000017</v>
      </c>
      <c r="L65" s="172">
        <v>0.85965694416752259</v>
      </c>
      <c r="M65" s="168">
        <v>7</v>
      </c>
      <c r="N65" s="193" t="s">
        <v>112</v>
      </c>
      <c r="O65" s="171" t="s">
        <v>105</v>
      </c>
      <c r="P65" s="169">
        <v>2229.0810000000001</v>
      </c>
      <c r="R65" s="166"/>
      <c r="S65" s="166"/>
    </row>
    <row r="66" spans="1:19" x14ac:dyDescent="0.25">
      <c r="C66" s="167"/>
      <c r="D66" s="167"/>
      <c r="E66" s="167"/>
      <c r="F66" s="167"/>
      <c r="J66" s="176"/>
      <c r="K66" s="176"/>
      <c r="L66" s="173"/>
    </row>
    <row r="67" spans="1:19" x14ac:dyDescent="0.25">
      <c r="J67" s="173"/>
      <c r="K67" s="173"/>
    </row>
    <row r="68" spans="1:19" x14ac:dyDescent="0.25">
      <c r="J68" s="173"/>
      <c r="K68" s="173"/>
    </row>
    <row r="69" spans="1:19" x14ac:dyDescent="0.25">
      <c r="J69" s="173"/>
      <c r="K69" s="173"/>
    </row>
    <row r="70" spans="1:19" x14ac:dyDescent="0.25">
      <c r="J70" s="173"/>
      <c r="K70" s="173"/>
    </row>
    <row r="71" spans="1:19" x14ac:dyDescent="0.25">
      <c r="J71" s="173"/>
      <c r="K71" s="173"/>
    </row>
    <row r="72" spans="1:19" x14ac:dyDescent="0.25">
      <c r="J72" s="173"/>
      <c r="K72" s="173"/>
    </row>
    <row r="73" spans="1:19" x14ac:dyDescent="0.25">
      <c r="J73" s="173"/>
      <c r="K73" s="173"/>
    </row>
    <row r="74" spans="1:19" x14ac:dyDescent="0.25">
      <c r="J74" s="173"/>
      <c r="K74" s="173"/>
    </row>
    <row r="75" spans="1:19" x14ac:dyDescent="0.25">
      <c r="J75" s="173"/>
      <c r="K75" s="173"/>
    </row>
    <row r="76" spans="1:19" x14ac:dyDescent="0.25">
      <c r="J76" s="173"/>
      <c r="K76" s="173"/>
    </row>
    <row r="77" spans="1:19" x14ac:dyDescent="0.25">
      <c r="J77" s="173"/>
      <c r="K77" s="173"/>
    </row>
    <row r="78" spans="1:19" x14ac:dyDescent="0.25">
      <c r="J78" s="173"/>
      <c r="K78" s="173"/>
    </row>
    <row r="79" spans="1:19" x14ac:dyDescent="0.25">
      <c r="J79" s="173"/>
      <c r="K79" s="173"/>
    </row>
    <row r="80" spans="1:19" x14ac:dyDescent="0.25">
      <c r="J80" s="173"/>
      <c r="K80" s="173"/>
    </row>
    <row r="81" spans="10:11" x14ac:dyDescent="0.25">
      <c r="J81" s="173"/>
      <c r="K81" s="17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09E49DC8BE842BE31C066537F03F8" ma:contentTypeVersion="" ma:contentTypeDescription="Create a new document." ma:contentTypeScope="" ma:versionID="ba46ed83b1bebb4248a9c6ec3ba1fbae">
  <xsd:schema xmlns:xsd="http://www.w3.org/2001/XMLSchema" xmlns:xs="http://www.w3.org/2001/XMLSchema" xmlns:p="http://schemas.microsoft.com/office/2006/metadata/properties" xmlns:ns2="f9e78b81-5941-454e-913c-ab2252f5236c" xmlns:ns3="a0487008-e129-4fd8-9e93-130681c15cf9" targetNamespace="http://schemas.microsoft.com/office/2006/metadata/properties" ma:root="true" ma:fieldsID="f30bf310881e73352e7486bb3349cb47" ns2:_="" ns3:_="">
    <xsd:import namespace="f9e78b81-5941-454e-913c-ab2252f5236c"/>
    <xsd:import namespace="a0487008-e129-4fd8-9e93-130681c15cf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78b81-5941-454e-913c-ab2252f5236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87008-e129-4fd8-9e93-130681c15c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59AED38-3CAD-45DE-A323-4D5F92912765}"/>
</file>

<file path=customXml/itemProps2.xml><?xml version="1.0" encoding="utf-8"?>
<ds:datastoreItem xmlns:ds="http://schemas.openxmlformats.org/officeDocument/2006/customXml" ds:itemID="{B841A238-832B-4017-854E-D9F796753391}"/>
</file>

<file path=customXml/itemProps3.xml><?xml version="1.0" encoding="utf-8"?>
<ds:datastoreItem xmlns:ds="http://schemas.openxmlformats.org/officeDocument/2006/customXml" ds:itemID="{C4FD04A0-A49B-4773-8E21-25216F1C9F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Scenarios</vt:lpstr>
      <vt:lpstr>Input parameters</vt:lpstr>
      <vt:lpstr>Results 25Y GrowthRate</vt:lpstr>
      <vt:lpstr>Results 25Y Popn Size</vt:lpstr>
      <vt:lpstr>Results 25Y 50th centile</vt:lpstr>
      <vt:lpstr>Results 50Y GrowthRate</vt:lpstr>
      <vt:lpstr>Results 50Y Popn Size</vt:lpstr>
      <vt:lpstr>Results 50Y 50th centile</vt:lpstr>
      <vt:lpstr>Overview table</vt:lpstr>
    </vt:vector>
  </TitlesOfParts>
  <Company>Bureau Waardenburg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Potiek</dc:creator>
  <cp:lastModifiedBy>Col</cp:lastModifiedBy>
  <cp:lastPrinted>2018-02-19T14:11:23Z</cp:lastPrinted>
  <dcterms:created xsi:type="dcterms:W3CDTF">2017-10-12T12:14:29Z</dcterms:created>
  <dcterms:modified xsi:type="dcterms:W3CDTF">2018-03-01T13:04:40Z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0x01010088609E49DC8BE842BE31C066537F03F8</vt:lpwstr>
  </property>
</Properties>
</file>