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scotsconnect-my.sharepoint.com/personal/callum_stark_gov_scot/Documents/Marine Directorate/MSI Uploads/working on/Muir Mhor Offshore Wind Farm - Additional Information - Second Round - Documents for MSI upload/"/>
    </mc:Choice>
  </mc:AlternateContent>
  <xr:revisionPtr revIDLastSave="0" documentId="8_{908B106B-6844-42FE-B1B0-AA8AC95006A1}" xr6:coauthVersionLast="47" xr6:coauthVersionMax="47" xr10:uidLastSave="{00000000-0000-0000-0000-000000000000}"/>
  <bookViews>
    <workbookView xWindow="1125" yWindow="1125" windowWidth="21600" windowHeight="11235" xr2:uid="{EE71948D-1ABE-49C6-B895-7DC37383ACE0}"/>
  </bookViews>
  <sheets>
    <sheet name="Summary" sheetId="4" r:id="rId1"/>
    <sheet name="GU" sheetId="1" r:id="rId2"/>
    <sheet name="RA Breeding" sheetId="2" r:id="rId3"/>
    <sheet name="RA Non-Breeding" sheetId="3" r:id="rId4"/>
    <sheet name="PU Breeding" sheetId="6" r:id="rId5"/>
    <sheet name="PU Non-Breeding" sheetId="7" r:id="rId6"/>
    <sheet name="KI Breeding" sheetId="9" r:id="rId7"/>
    <sheet name="KI Non-Breeding" sheetId="10" r:id="rId8"/>
    <sheet name="GX Breeding" sheetId="11" r:id="rId9"/>
    <sheet name="GX Non-Breeding" sheetId="13" r:id="rId10"/>
  </sheets>
  <definedNames>
    <definedName name="_xlnm._FilterDatabase" localSheetId="1" hidden="1">GU!$A$1:$R$1</definedName>
    <definedName name="_xlnm._FilterDatabase" localSheetId="8" hidden="1">'GX Breeding'!$A$1:$R$131</definedName>
    <definedName name="_xlnm._FilterDatabase" localSheetId="9" hidden="1">'GX Non-Breeding'!$A$1:$M$998</definedName>
    <definedName name="_xlnm._FilterDatabase" localSheetId="6" hidden="1">'KI Breeding'!$A$1:$R$154</definedName>
    <definedName name="_xlnm._FilterDatabase" localSheetId="7" hidden="1">'KI Non-Breeding'!$A$1:$N$1</definedName>
    <definedName name="_xlnm._FilterDatabase" localSheetId="4" hidden="1">'PU Breeding'!$A$1:$R$33</definedName>
    <definedName name="_xlnm._FilterDatabase" localSheetId="5" hidden="1">'PU Non-Breeding'!$A$1:$M$41</definedName>
    <definedName name="_xlnm._FilterDatabase" localSheetId="3" hidden="1">'RA Non-Breeding'!$D$1:$D$292</definedName>
  </definedNames>
  <calcPr calcId="191028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  <pivotCache cacheId="8" r:id="rId1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85" i="7" l="1"/>
  <c r="K92" i="13"/>
  <c r="M92" i="13" s="1"/>
  <c r="K95" i="13"/>
  <c r="M95" i="13" s="1"/>
  <c r="K97" i="13"/>
  <c r="M97" i="13" s="1"/>
  <c r="K99" i="13"/>
  <c r="M99" i="13" s="1"/>
  <c r="K155" i="13"/>
  <c r="M155" i="13" s="1"/>
  <c r="K156" i="13"/>
  <c r="M156" i="13" s="1"/>
  <c r="K83" i="13"/>
  <c r="M83" i="13" s="1"/>
  <c r="K165" i="13"/>
  <c r="M165" i="13" s="1"/>
  <c r="K86" i="13"/>
  <c r="M86" i="13" s="1"/>
  <c r="K6" i="13"/>
  <c r="M6" i="13" s="1"/>
  <c r="K11" i="13"/>
  <c r="M11" i="13" s="1"/>
  <c r="K17" i="13"/>
  <c r="M17" i="13" s="1"/>
  <c r="K31" i="13"/>
  <c r="M31" i="13" s="1"/>
  <c r="K35" i="13"/>
  <c r="M35" i="13" s="1"/>
  <c r="K4" i="13"/>
  <c r="M4" i="13" s="1"/>
  <c r="K53" i="13"/>
  <c r="M53" i="13" s="1"/>
  <c r="K71" i="13"/>
  <c r="M71" i="13" s="1"/>
  <c r="K103" i="13"/>
  <c r="M103" i="13" s="1"/>
  <c r="K133" i="13"/>
  <c r="M133" i="13" s="1"/>
  <c r="K136" i="13"/>
  <c r="M136" i="13" s="1"/>
  <c r="K21" i="13"/>
  <c r="M21" i="13" s="1"/>
  <c r="K159" i="13"/>
  <c r="M159" i="13" s="1"/>
  <c r="K79" i="13"/>
  <c r="M79" i="13" s="1"/>
  <c r="K42" i="13"/>
  <c r="M42" i="13" s="1"/>
  <c r="K106" i="13"/>
  <c r="M106" i="13" s="1"/>
  <c r="K114" i="13"/>
  <c r="M114" i="13" s="1"/>
  <c r="K46" i="13"/>
  <c r="M46" i="13" s="1"/>
  <c r="K39" i="13"/>
  <c r="M39" i="13" s="1"/>
  <c r="K118" i="13"/>
  <c r="M118" i="13" s="1"/>
  <c r="K75" i="13"/>
  <c r="M75" i="13" s="1"/>
  <c r="K68" i="13"/>
  <c r="M68" i="13" s="1"/>
  <c r="K150" i="13"/>
  <c r="M150" i="13" s="1"/>
  <c r="K89" i="13"/>
  <c r="M89" i="13" s="1"/>
  <c r="K110" i="13"/>
  <c r="M110" i="13" s="1"/>
  <c r="K146" i="13"/>
  <c r="M146" i="13" s="1"/>
  <c r="K61" i="13"/>
  <c r="M61" i="13" s="1"/>
  <c r="K8" i="13"/>
  <c r="M8" i="13" s="1"/>
  <c r="K162" i="13"/>
  <c r="M162" i="13" s="1"/>
  <c r="K144" i="13"/>
  <c r="M144" i="13" s="1"/>
  <c r="K15" i="13"/>
  <c r="M15" i="13" s="1"/>
  <c r="K139" i="13"/>
  <c r="M139" i="13" s="1"/>
  <c r="K50" i="13"/>
  <c r="M50" i="13" s="1"/>
  <c r="K126" i="13"/>
  <c r="M126" i="13" s="1"/>
  <c r="K121" i="13"/>
  <c r="M121" i="13" s="1"/>
  <c r="K26" i="13"/>
  <c r="M26" i="13" s="1"/>
  <c r="K59" i="13"/>
  <c r="M59" i="13" s="1"/>
  <c r="K93" i="13"/>
  <c r="M93" i="13" s="1"/>
  <c r="K96" i="13"/>
  <c r="M96" i="13" s="1"/>
  <c r="K98" i="13"/>
  <c r="M98" i="13" s="1"/>
  <c r="K100" i="13"/>
  <c r="M100" i="13" s="1"/>
  <c r="K84" i="13"/>
  <c r="M84" i="13" s="1"/>
  <c r="K166" i="13"/>
  <c r="M166" i="13" s="1"/>
  <c r="K87" i="13"/>
  <c r="M87" i="13" s="1"/>
  <c r="K5" i="13"/>
  <c r="M5" i="13" s="1"/>
  <c r="K12" i="13"/>
  <c r="M12" i="13" s="1"/>
  <c r="K19" i="13"/>
  <c r="M19" i="13" s="1"/>
  <c r="K32" i="13"/>
  <c r="M32" i="13" s="1"/>
  <c r="K33" i="13"/>
  <c r="M33" i="13" s="1"/>
  <c r="K2" i="13"/>
  <c r="M2" i="13" s="1"/>
  <c r="K54" i="13"/>
  <c r="M54" i="13" s="1"/>
  <c r="K72" i="13"/>
  <c r="M72" i="13" s="1"/>
  <c r="K102" i="13"/>
  <c r="M102" i="13" s="1"/>
  <c r="K132" i="13"/>
  <c r="M132" i="13" s="1"/>
  <c r="K135" i="13"/>
  <c r="M135" i="13" s="1"/>
  <c r="K22" i="13"/>
  <c r="M22" i="13" s="1"/>
  <c r="K160" i="13"/>
  <c r="M160" i="13" s="1"/>
  <c r="K80" i="13"/>
  <c r="M80" i="13" s="1"/>
  <c r="K41" i="13"/>
  <c r="M41" i="13" s="1"/>
  <c r="K105" i="13"/>
  <c r="M105" i="13" s="1"/>
  <c r="K113" i="13"/>
  <c r="M113" i="13" s="1"/>
  <c r="K45" i="13"/>
  <c r="M45" i="13" s="1"/>
  <c r="K37" i="13"/>
  <c r="M37" i="13" s="1"/>
  <c r="K117" i="13"/>
  <c r="M117" i="13" s="1"/>
  <c r="K76" i="13"/>
  <c r="M76" i="13" s="1"/>
  <c r="K67" i="13"/>
  <c r="M67" i="13" s="1"/>
  <c r="K88" i="13"/>
  <c r="M88" i="13" s="1"/>
  <c r="K109" i="13"/>
  <c r="M109" i="13" s="1"/>
  <c r="K147" i="13"/>
  <c r="M147" i="13" s="1"/>
  <c r="K63" i="13"/>
  <c r="M63" i="13" s="1"/>
  <c r="K7" i="13"/>
  <c r="M7" i="13" s="1"/>
  <c r="K161" i="13"/>
  <c r="M161" i="13" s="1"/>
  <c r="K142" i="13"/>
  <c r="M142" i="13" s="1"/>
  <c r="K13" i="13"/>
  <c r="M13" i="13" s="1"/>
  <c r="K138" i="13"/>
  <c r="M138" i="13" s="1"/>
  <c r="K49" i="13"/>
  <c r="M49" i="13" s="1"/>
  <c r="K125" i="13"/>
  <c r="M125" i="13" s="1"/>
  <c r="K122" i="13"/>
  <c r="M122" i="13" s="1"/>
  <c r="K25" i="13"/>
  <c r="M25" i="13" s="1"/>
  <c r="K223" i="13"/>
  <c r="M223" i="13" s="1"/>
  <c r="K257" i="13"/>
  <c r="M257" i="13" s="1"/>
  <c r="K260" i="13"/>
  <c r="M260" i="13"/>
  <c r="K262" i="13"/>
  <c r="M262" i="13" s="1"/>
  <c r="K264" i="13"/>
  <c r="M264" i="13"/>
  <c r="K320" i="13"/>
  <c r="M320" i="13" s="1"/>
  <c r="K321" i="13"/>
  <c r="M321" i="13" s="1"/>
  <c r="K248" i="13"/>
  <c r="M248" i="13" s="1"/>
  <c r="K330" i="13"/>
  <c r="M330" i="13" s="1"/>
  <c r="K250" i="13"/>
  <c r="M250" i="13" s="1"/>
  <c r="K171" i="13"/>
  <c r="M171" i="13" s="1"/>
  <c r="K176" i="13"/>
  <c r="M176" i="13" s="1"/>
  <c r="K182" i="13"/>
  <c r="M182" i="13" s="1"/>
  <c r="K197" i="13"/>
  <c r="M197" i="13" s="1"/>
  <c r="K200" i="13"/>
  <c r="M200" i="13" s="1"/>
  <c r="K169" i="13"/>
  <c r="M169" i="13" s="1"/>
  <c r="K219" i="13"/>
  <c r="M219" i="13" s="1"/>
  <c r="K236" i="13"/>
  <c r="M236" i="13" s="1"/>
  <c r="K268" i="13"/>
  <c r="M268" i="13" s="1"/>
  <c r="K299" i="13"/>
  <c r="M299" i="13" s="1"/>
  <c r="K301" i="13"/>
  <c r="M301" i="13" s="1"/>
  <c r="K186" i="13"/>
  <c r="M186" i="13" s="1"/>
  <c r="K325" i="13"/>
  <c r="M325" i="13" s="1"/>
  <c r="K245" i="13"/>
  <c r="M245" i="13" s="1"/>
  <c r="K207" i="13"/>
  <c r="M207" i="13" s="1"/>
  <c r="K271" i="13"/>
  <c r="M271" i="13" s="1"/>
  <c r="K279" i="13"/>
  <c r="M279" i="13" s="1"/>
  <c r="K211" i="13"/>
  <c r="M211" i="13" s="1"/>
  <c r="K204" i="13"/>
  <c r="M204" i="13" s="1"/>
  <c r="K283" i="13"/>
  <c r="M283" i="13" s="1"/>
  <c r="K240" i="13"/>
  <c r="M240" i="13" s="1"/>
  <c r="K233" i="13"/>
  <c r="M233" i="13" s="1"/>
  <c r="K315" i="13"/>
  <c r="M315" i="13" s="1"/>
  <c r="K253" i="13"/>
  <c r="M253" i="13" s="1"/>
  <c r="K274" i="13"/>
  <c r="M274" i="13" s="1"/>
  <c r="K311" i="13"/>
  <c r="M311" i="13" s="1"/>
  <c r="K226" i="13"/>
  <c r="M226" i="13" s="1"/>
  <c r="K173" i="13"/>
  <c r="M173" i="13" s="1"/>
  <c r="K327" i="13"/>
  <c r="M327" i="13" s="1"/>
  <c r="K309" i="13"/>
  <c r="M309" i="13" s="1"/>
  <c r="K180" i="13"/>
  <c r="M180" i="13" s="1"/>
  <c r="K304" i="13"/>
  <c r="M304" i="13" s="1"/>
  <c r="K215" i="13"/>
  <c r="M215" i="13" s="1"/>
  <c r="K291" i="13"/>
  <c r="M291" i="13" s="1"/>
  <c r="K286" i="13"/>
  <c r="M286" i="13" s="1"/>
  <c r="K191" i="13"/>
  <c r="M191" i="13" s="1"/>
  <c r="K222" i="13"/>
  <c r="M222" i="13" s="1"/>
  <c r="K258" i="13"/>
  <c r="M258" i="13" s="1"/>
  <c r="K261" i="13"/>
  <c r="M261" i="13" s="1"/>
  <c r="K263" i="13"/>
  <c r="M263" i="13" s="1"/>
  <c r="K265" i="13"/>
  <c r="M265" i="13" s="1"/>
  <c r="K249" i="13"/>
  <c r="M249" i="13" s="1"/>
  <c r="K331" i="13"/>
  <c r="M331" i="13" s="1"/>
  <c r="K252" i="13"/>
  <c r="M252" i="13" s="1"/>
  <c r="K170" i="13"/>
  <c r="M170" i="13" s="1"/>
  <c r="K177" i="13"/>
  <c r="M177" i="13" s="1"/>
  <c r="K184" i="13"/>
  <c r="M184" i="13" s="1"/>
  <c r="K196" i="13"/>
  <c r="M196" i="13" s="1"/>
  <c r="K198" i="13"/>
  <c r="M198" i="13" s="1"/>
  <c r="K167" i="13"/>
  <c r="M167" i="13" s="1"/>
  <c r="K218" i="13"/>
  <c r="M218" i="13" s="1"/>
  <c r="K237" i="13"/>
  <c r="M237" i="13" s="1"/>
  <c r="K267" i="13"/>
  <c r="M267" i="13" s="1"/>
  <c r="K296" i="13"/>
  <c r="M296" i="13" s="1"/>
  <c r="K300" i="13"/>
  <c r="M300" i="13" s="1"/>
  <c r="K187" i="13"/>
  <c r="M187" i="13" s="1"/>
  <c r="K324" i="13"/>
  <c r="M324" i="13" s="1"/>
  <c r="K244" i="13"/>
  <c r="M244" i="13" s="1"/>
  <c r="K206" i="13"/>
  <c r="M206" i="13" s="1"/>
  <c r="K270" i="13"/>
  <c r="M270" i="13" s="1"/>
  <c r="K278" i="13"/>
  <c r="M278" i="13" s="1"/>
  <c r="K210" i="13"/>
  <c r="M210" i="13" s="1"/>
  <c r="K202" i="13"/>
  <c r="M202" i="13" s="1"/>
  <c r="K282" i="13"/>
  <c r="M282" i="13" s="1"/>
  <c r="K241" i="13"/>
  <c r="M241" i="13" s="1"/>
  <c r="K232" i="13"/>
  <c r="M232" i="13" s="1"/>
  <c r="K254" i="13"/>
  <c r="M254" i="13" s="1"/>
  <c r="K275" i="13"/>
  <c r="M275" i="13" s="1"/>
  <c r="K312" i="13"/>
  <c r="M312" i="13" s="1"/>
  <c r="K228" i="13"/>
  <c r="M228" i="13" s="1"/>
  <c r="K172" i="13"/>
  <c r="M172" i="13" s="1"/>
  <c r="K326" i="13"/>
  <c r="M326" i="13" s="1"/>
  <c r="K307" i="13"/>
  <c r="M307" i="13" s="1"/>
  <c r="K178" i="13"/>
  <c r="M178" i="13" s="1"/>
  <c r="K303" i="13"/>
  <c r="M303" i="13" s="1"/>
  <c r="K214" i="13"/>
  <c r="M214" i="13" s="1"/>
  <c r="K290" i="13"/>
  <c r="M290" i="13" s="1"/>
  <c r="K287" i="13"/>
  <c r="M287" i="13" s="1"/>
  <c r="K190" i="13"/>
  <c r="M190" i="13" s="1"/>
  <c r="K388" i="13"/>
  <c r="M388" i="13" s="1"/>
  <c r="K422" i="13"/>
  <c r="M422" i="13" s="1"/>
  <c r="K425" i="13"/>
  <c r="M425" i="13" s="1"/>
  <c r="K427" i="13"/>
  <c r="M427" i="13" s="1"/>
  <c r="K429" i="13"/>
  <c r="M429" i="13" s="1"/>
  <c r="K485" i="13"/>
  <c r="M485" i="13" s="1"/>
  <c r="K486" i="13"/>
  <c r="M486" i="13" s="1"/>
  <c r="K413" i="13"/>
  <c r="M413" i="13" s="1"/>
  <c r="K495" i="13"/>
  <c r="M495" i="13" s="1"/>
  <c r="K415" i="13"/>
  <c r="M415" i="13" s="1"/>
  <c r="K336" i="13"/>
  <c r="M336" i="13" s="1"/>
  <c r="K341" i="13"/>
  <c r="M341" i="13" s="1"/>
  <c r="K349" i="13"/>
  <c r="M349" i="13" s="1"/>
  <c r="K362" i="13"/>
  <c r="M362" i="13" s="1"/>
  <c r="K365" i="13"/>
  <c r="M365" i="13" s="1"/>
  <c r="K334" i="13"/>
  <c r="M334" i="13" s="1"/>
  <c r="K384" i="13"/>
  <c r="M384" i="13" s="1"/>
  <c r="K402" i="13"/>
  <c r="M402" i="13" s="1"/>
  <c r="K433" i="13"/>
  <c r="M433" i="13" s="1"/>
  <c r="K464" i="13"/>
  <c r="M464" i="13" s="1"/>
  <c r="K466" i="13"/>
  <c r="M466" i="13" s="1"/>
  <c r="K351" i="13"/>
  <c r="M351" i="13" s="1"/>
  <c r="K490" i="13"/>
  <c r="M490" i="13" s="1"/>
  <c r="K410" i="13"/>
  <c r="M410" i="13" s="1"/>
  <c r="K372" i="13"/>
  <c r="M372" i="13" s="1"/>
  <c r="K436" i="13"/>
  <c r="M436" i="13" s="1"/>
  <c r="K444" i="13"/>
  <c r="M444" i="13" s="1"/>
  <c r="K377" i="13"/>
  <c r="M377" i="13" s="1"/>
  <c r="K369" i="13"/>
  <c r="M369" i="13" s="1"/>
  <c r="K448" i="13"/>
  <c r="M448" i="13" s="1"/>
  <c r="K406" i="13"/>
  <c r="M406" i="13" s="1"/>
  <c r="K398" i="13"/>
  <c r="M398" i="13" s="1"/>
  <c r="K480" i="13"/>
  <c r="M480" i="13" s="1"/>
  <c r="K418" i="13"/>
  <c r="M418" i="13" s="1"/>
  <c r="K439" i="13"/>
  <c r="M439" i="13" s="1"/>
  <c r="K476" i="13"/>
  <c r="M476" i="13" s="1"/>
  <c r="K391" i="13"/>
  <c r="M391" i="13" s="1"/>
  <c r="K338" i="13"/>
  <c r="M338" i="13" s="1"/>
  <c r="K492" i="13"/>
  <c r="M492" i="13" s="1"/>
  <c r="K474" i="13"/>
  <c r="M474" i="13" s="1"/>
  <c r="K345" i="13"/>
  <c r="M345" i="13" s="1"/>
  <c r="K469" i="13"/>
  <c r="M469" i="13" s="1"/>
  <c r="K381" i="13"/>
  <c r="M381" i="13" s="1"/>
  <c r="K456" i="13"/>
  <c r="M456" i="13" s="1"/>
  <c r="K452" i="13"/>
  <c r="M452" i="13" s="1"/>
  <c r="K356" i="13"/>
  <c r="M356" i="13" s="1"/>
  <c r="K387" i="13"/>
  <c r="M387" i="13" s="1"/>
  <c r="K423" i="13"/>
  <c r="M423" i="13" s="1"/>
  <c r="K426" i="13"/>
  <c r="M426" i="13" s="1"/>
  <c r="K428" i="13"/>
  <c r="M428" i="13" s="1"/>
  <c r="K430" i="13"/>
  <c r="M430" i="13" s="1"/>
  <c r="K414" i="13"/>
  <c r="M414" i="13" s="1"/>
  <c r="K496" i="13"/>
  <c r="M496" i="13" s="1"/>
  <c r="K417" i="13"/>
  <c r="M417" i="13" s="1"/>
  <c r="K335" i="13"/>
  <c r="M335" i="13" s="1"/>
  <c r="K342" i="13"/>
  <c r="M342" i="13" s="1"/>
  <c r="K348" i="13"/>
  <c r="M348" i="13" s="1"/>
  <c r="K361" i="13"/>
  <c r="M361" i="13" s="1"/>
  <c r="K363" i="13"/>
  <c r="M363" i="13" s="1"/>
  <c r="K332" i="13"/>
  <c r="M332" i="13" s="1"/>
  <c r="K383" i="13"/>
  <c r="M383" i="13" s="1"/>
  <c r="K401" i="13"/>
  <c r="M401" i="13" s="1"/>
  <c r="K432" i="13"/>
  <c r="M432" i="13" s="1"/>
  <c r="K461" i="13"/>
  <c r="M461" i="13" s="1"/>
  <c r="K465" i="13"/>
  <c r="M465" i="13" s="1"/>
  <c r="K352" i="13"/>
  <c r="M352" i="13" s="1"/>
  <c r="K489" i="13"/>
  <c r="M489" i="13" s="1"/>
  <c r="K409" i="13"/>
  <c r="M409" i="13" s="1"/>
  <c r="K371" i="13"/>
  <c r="M371" i="13" s="1"/>
  <c r="K435" i="13"/>
  <c r="M435" i="13" s="1"/>
  <c r="K443" i="13"/>
  <c r="M443" i="13" s="1"/>
  <c r="K375" i="13"/>
  <c r="M375" i="13" s="1"/>
  <c r="K367" i="13"/>
  <c r="M367" i="13" s="1"/>
  <c r="K447" i="13"/>
  <c r="M447" i="13" s="1"/>
  <c r="K405" i="13"/>
  <c r="M405" i="13" s="1"/>
  <c r="K397" i="13"/>
  <c r="M397" i="13" s="1"/>
  <c r="K419" i="13"/>
  <c r="M419" i="13" s="1"/>
  <c r="K440" i="13"/>
  <c r="M440" i="13" s="1"/>
  <c r="K477" i="13"/>
  <c r="M477" i="13" s="1"/>
  <c r="K393" i="13"/>
  <c r="M393" i="13" s="1"/>
  <c r="K337" i="13"/>
  <c r="M337" i="13" s="1"/>
  <c r="K491" i="13"/>
  <c r="M491" i="13" s="1"/>
  <c r="K472" i="13"/>
  <c r="M472" i="13" s="1"/>
  <c r="K343" i="13"/>
  <c r="M343" i="13" s="1"/>
  <c r="K468" i="13"/>
  <c r="M468" i="13" s="1"/>
  <c r="K379" i="13"/>
  <c r="M379" i="13" s="1"/>
  <c r="K455" i="13"/>
  <c r="M455" i="13" s="1"/>
  <c r="K451" i="13"/>
  <c r="M451" i="13" s="1"/>
  <c r="K355" i="13"/>
  <c r="M355" i="13" s="1"/>
  <c r="K552" i="13"/>
  <c r="M552" i="13" s="1"/>
  <c r="K587" i="13"/>
  <c r="M587" i="13" s="1"/>
  <c r="K590" i="13"/>
  <c r="M590" i="13" s="1"/>
  <c r="K592" i="13"/>
  <c r="M592" i="13" s="1"/>
  <c r="K594" i="13"/>
  <c r="M594" i="13" s="1"/>
  <c r="K650" i="13"/>
  <c r="M650" i="13" s="1"/>
  <c r="K651" i="13"/>
  <c r="M651" i="13" s="1"/>
  <c r="K578" i="13"/>
  <c r="M578" i="13" s="1"/>
  <c r="K660" i="13"/>
  <c r="M660" i="13" s="1"/>
  <c r="K581" i="13"/>
  <c r="M581" i="13" s="1"/>
  <c r="K501" i="13"/>
  <c r="M501" i="13" s="1"/>
  <c r="K506" i="13"/>
  <c r="M506" i="13" s="1"/>
  <c r="K512" i="13"/>
  <c r="M512" i="13" s="1"/>
  <c r="K526" i="13"/>
  <c r="M526" i="13" s="1"/>
  <c r="K530" i="13"/>
  <c r="M530" i="13" s="1"/>
  <c r="K499" i="13"/>
  <c r="M499" i="13" s="1"/>
  <c r="K548" i="13"/>
  <c r="M548" i="13" s="1"/>
  <c r="K566" i="13"/>
  <c r="M566" i="13" s="1"/>
  <c r="K598" i="13"/>
  <c r="M598" i="13" s="1"/>
  <c r="K628" i="13"/>
  <c r="M628" i="13" s="1"/>
  <c r="K631" i="13"/>
  <c r="M631" i="13" s="1"/>
  <c r="K516" i="13"/>
  <c r="M516" i="13" s="1"/>
  <c r="K654" i="13"/>
  <c r="M654" i="13" s="1"/>
  <c r="K574" i="13"/>
  <c r="M574" i="13" s="1"/>
  <c r="K537" i="13"/>
  <c r="M537" i="13" s="1"/>
  <c r="K601" i="13"/>
  <c r="M601" i="13" s="1"/>
  <c r="K609" i="13"/>
  <c r="M609" i="13" s="1"/>
  <c r="K541" i="13"/>
  <c r="M541" i="13" s="1"/>
  <c r="K534" i="13"/>
  <c r="M534" i="13" s="1"/>
  <c r="K613" i="13"/>
  <c r="M613" i="13" s="1"/>
  <c r="K570" i="13"/>
  <c r="M570" i="13" s="1"/>
  <c r="K563" i="13"/>
  <c r="M563" i="13" s="1"/>
  <c r="K645" i="13"/>
  <c r="M645" i="13" s="1"/>
  <c r="K584" i="13"/>
  <c r="M584" i="13" s="1"/>
  <c r="K605" i="13"/>
  <c r="M605" i="13" s="1"/>
  <c r="K641" i="13"/>
  <c r="M641" i="13" s="1"/>
  <c r="K556" i="13"/>
  <c r="M556" i="13" s="1"/>
  <c r="K503" i="13"/>
  <c r="M503" i="13" s="1"/>
  <c r="K657" i="13"/>
  <c r="M657" i="13" s="1"/>
  <c r="K639" i="13"/>
  <c r="M639" i="13" s="1"/>
  <c r="K510" i="13"/>
  <c r="M510" i="13" s="1"/>
  <c r="K634" i="13"/>
  <c r="M634" i="13" s="1"/>
  <c r="K545" i="13"/>
  <c r="M545" i="13" s="1"/>
  <c r="K621" i="13"/>
  <c r="M621" i="13" s="1"/>
  <c r="K616" i="13"/>
  <c r="M616" i="13" s="1"/>
  <c r="K521" i="13"/>
  <c r="M521" i="13" s="1"/>
  <c r="K554" i="13"/>
  <c r="M554" i="13" s="1"/>
  <c r="K588" i="13"/>
  <c r="M588" i="13" s="1"/>
  <c r="K591" i="13"/>
  <c r="M591" i="13" s="1"/>
  <c r="K593" i="13"/>
  <c r="M593" i="13" s="1"/>
  <c r="K595" i="13"/>
  <c r="M595" i="13" s="1"/>
  <c r="K579" i="13"/>
  <c r="M579" i="13" s="1"/>
  <c r="K661" i="13"/>
  <c r="M661" i="13" s="1"/>
  <c r="K582" i="13"/>
  <c r="M582" i="13" s="1"/>
  <c r="K500" i="13"/>
  <c r="M500" i="13" s="1"/>
  <c r="K507" i="13"/>
  <c r="M507" i="13" s="1"/>
  <c r="K514" i="13"/>
  <c r="M514" i="13" s="1"/>
  <c r="K527" i="13"/>
  <c r="M527" i="13" s="1"/>
  <c r="K528" i="13"/>
  <c r="M528" i="13" s="1"/>
  <c r="K497" i="13"/>
  <c r="M497" i="13" s="1"/>
  <c r="K549" i="13"/>
  <c r="M549" i="13" s="1"/>
  <c r="K567" i="13"/>
  <c r="M567" i="13" s="1"/>
  <c r="K597" i="13"/>
  <c r="M597" i="13" s="1"/>
  <c r="K627" i="13"/>
  <c r="M627" i="13" s="1"/>
  <c r="K630" i="13"/>
  <c r="M630" i="13" s="1"/>
  <c r="K517" i="13"/>
  <c r="M517" i="13" s="1"/>
  <c r="K655" i="13"/>
  <c r="M655" i="13" s="1"/>
  <c r="K575" i="13"/>
  <c r="M575" i="13" s="1"/>
  <c r="K536" i="13"/>
  <c r="M536" i="13" s="1"/>
  <c r="K600" i="13"/>
  <c r="M600" i="13" s="1"/>
  <c r="K608" i="13"/>
  <c r="M608" i="13" s="1"/>
  <c r="K540" i="13"/>
  <c r="M540" i="13" s="1"/>
  <c r="K532" i="13"/>
  <c r="M532" i="13" s="1"/>
  <c r="K612" i="13"/>
  <c r="M612" i="13" s="1"/>
  <c r="K571" i="13"/>
  <c r="M571" i="13" s="1"/>
  <c r="K562" i="13"/>
  <c r="M562" i="13" s="1"/>
  <c r="K583" i="13"/>
  <c r="M583" i="13" s="1"/>
  <c r="K604" i="13"/>
  <c r="M604" i="13" s="1"/>
  <c r="K642" i="13"/>
  <c r="M642" i="13" s="1"/>
  <c r="K558" i="13"/>
  <c r="M558" i="13" s="1"/>
  <c r="K502" i="13"/>
  <c r="M502" i="13" s="1"/>
  <c r="K656" i="13"/>
  <c r="M656" i="13" s="1"/>
  <c r="K637" i="13"/>
  <c r="M637" i="13" s="1"/>
  <c r="K508" i="13"/>
  <c r="M508" i="13" s="1"/>
  <c r="K633" i="13"/>
  <c r="M633" i="13" s="1"/>
  <c r="K544" i="13"/>
  <c r="M544" i="13" s="1"/>
  <c r="K620" i="13"/>
  <c r="M620" i="13" s="1"/>
  <c r="K617" i="13"/>
  <c r="M617" i="13" s="1"/>
  <c r="K520" i="13"/>
  <c r="M520" i="13" s="1"/>
  <c r="K690" i="13"/>
  <c r="M690" i="13" s="1"/>
  <c r="K707" i="13"/>
  <c r="M707" i="13" s="1"/>
  <c r="K709" i="13"/>
  <c r="M709" i="13" s="1"/>
  <c r="K710" i="13"/>
  <c r="M710" i="13" s="1"/>
  <c r="K711" i="13"/>
  <c r="M711" i="13" s="1"/>
  <c r="K740" i="13"/>
  <c r="M740" i="13" s="1"/>
  <c r="K741" i="13"/>
  <c r="M741" i="13" s="1"/>
  <c r="K703" i="13"/>
  <c r="M703" i="13" s="1"/>
  <c r="K746" i="13"/>
  <c r="M746" i="13" s="1"/>
  <c r="K704" i="13"/>
  <c r="M704" i="13" s="1"/>
  <c r="K664" i="13"/>
  <c r="M664" i="13" s="1"/>
  <c r="K667" i="13"/>
  <c r="M667" i="13" s="1"/>
  <c r="K670" i="13"/>
  <c r="M670" i="13" s="1"/>
  <c r="K677" i="13"/>
  <c r="M677" i="13" s="1"/>
  <c r="K678" i="13"/>
  <c r="M678" i="13" s="1"/>
  <c r="K663" i="13"/>
  <c r="M663" i="13" s="1"/>
  <c r="K688" i="13"/>
  <c r="M688" i="13" s="1"/>
  <c r="K697" i="13"/>
  <c r="M697" i="13" s="1"/>
  <c r="K712" i="13"/>
  <c r="M712" i="13" s="1"/>
  <c r="K728" i="13"/>
  <c r="M728" i="13" s="1"/>
  <c r="K729" i="13"/>
  <c r="M729" i="13"/>
  <c r="K672" i="13"/>
  <c r="M672" i="13" s="1"/>
  <c r="K743" i="13"/>
  <c r="M743" i="13" s="1"/>
  <c r="K701" i="13"/>
  <c r="M701" i="13" s="1"/>
  <c r="K682" i="13"/>
  <c r="M682" i="13" s="1"/>
  <c r="K714" i="13"/>
  <c r="M714" i="13" s="1"/>
  <c r="K718" i="13"/>
  <c r="M718" i="13" s="1"/>
  <c r="K684" i="13"/>
  <c r="M684" i="13" s="1"/>
  <c r="K680" i="13"/>
  <c r="M680" i="13" s="1"/>
  <c r="K720" i="13"/>
  <c r="M720" i="13" s="1"/>
  <c r="K699" i="13"/>
  <c r="M699" i="13" s="1"/>
  <c r="K695" i="13"/>
  <c r="M695" i="13" s="1"/>
  <c r="K737" i="13"/>
  <c r="M737" i="13" s="1"/>
  <c r="K705" i="13"/>
  <c r="M705" i="13" s="1"/>
  <c r="K716" i="13"/>
  <c r="M716" i="13" s="1"/>
  <c r="K735" i="13"/>
  <c r="M735" i="13" s="1"/>
  <c r="K692" i="13"/>
  <c r="M692" i="13" s="1"/>
  <c r="K665" i="13"/>
  <c r="M665" i="13" s="1"/>
  <c r="K744" i="13"/>
  <c r="M744" i="13" s="1"/>
  <c r="K733" i="13"/>
  <c r="M733" i="13" s="1"/>
  <c r="K668" i="13"/>
  <c r="M668" i="13" s="1"/>
  <c r="K731" i="13"/>
  <c r="M731" i="13" s="1"/>
  <c r="K686" i="13"/>
  <c r="M686" i="13" s="1"/>
  <c r="K724" i="13"/>
  <c r="M724" i="13" s="1"/>
  <c r="K722" i="13"/>
  <c r="M722" i="13" s="1"/>
  <c r="K674" i="13"/>
  <c r="M674" i="13" s="1"/>
  <c r="K802" i="13"/>
  <c r="M802" i="13" s="1"/>
  <c r="K837" i="13"/>
  <c r="M837" i="13" s="1"/>
  <c r="K840" i="13"/>
  <c r="M840" i="13" s="1"/>
  <c r="K842" i="13"/>
  <c r="M842" i="13" s="1"/>
  <c r="K844" i="13"/>
  <c r="M844" i="13" s="1"/>
  <c r="K900" i="13"/>
  <c r="M900" i="13" s="1"/>
  <c r="K901" i="13"/>
  <c r="M901" i="13" s="1"/>
  <c r="K828" i="13"/>
  <c r="M828" i="13" s="1"/>
  <c r="K910" i="13"/>
  <c r="M910" i="13" s="1"/>
  <c r="K831" i="13"/>
  <c r="M831" i="13" s="1"/>
  <c r="K751" i="13"/>
  <c r="M751" i="13" s="1"/>
  <c r="K756" i="13"/>
  <c r="M756" i="13" s="1"/>
  <c r="K762" i="13"/>
  <c r="M762" i="13" s="1"/>
  <c r="K776" i="13"/>
  <c r="M776" i="13" s="1"/>
  <c r="K780" i="13"/>
  <c r="M780" i="13" s="1"/>
  <c r="K749" i="13"/>
  <c r="M749" i="13" s="1"/>
  <c r="K798" i="13"/>
  <c r="M798" i="13" s="1"/>
  <c r="K816" i="13"/>
  <c r="M816" i="13" s="1"/>
  <c r="K848" i="13"/>
  <c r="M848" i="13" s="1"/>
  <c r="K878" i="13"/>
  <c r="M878" i="13" s="1"/>
  <c r="K881" i="13"/>
  <c r="M881" i="13" s="1"/>
  <c r="K766" i="13"/>
  <c r="M766" i="13" s="1"/>
  <c r="K904" i="13"/>
  <c r="M904" i="13" s="1"/>
  <c r="K824" i="13"/>
  <c r="M824" i="13" s="1"/>
  <c r="K787" i="13"/>
  <c r="M787" i="13" s="1"/>
  <c r="K851" i="13"/>
  <c r="M851" i="13" s="1"/>
  <c r="K859" i="13"/>
  <c r="M859" i="13" s="1"/>
  <c r="K791" i="13"/>
  <c r="M791" i="13" s="1"/>
  <c r="K784" i="13"/>
  <c r="M784" i="13" s="1"/>
  <c r="K863" i="13"/>
  <c r="M863" i="13" s="1"/>
  <c r="K820" i="13"/>
  <c r="M820" i="13" s="1"/>
  <c r="K813" i="13"/>
  <c r="M813" i="13" s="1"/>
  <c r="K895" i="13"/>
  <c r="M895" i="13"/>
  <c r="K834" i="13"/>
  <c r="M834" i="13" s="1"/>
  <c r="K855" i="13"/>
  <c r="M855" i="13" s="1"/>
  <c r="K891" i="13"/>
  <c r="M891" i="13" s="1"/>
  <c r="K806" i="13"/>
  <c r="M806" i="13" s="1"/>
  <c r="K753" i="13"/>
  <c r="M753" i="13" s="1"/>
  <c r="K907" i="13"/>
  <c r="M907" i="13" s="1"/>
  <c r="K889" i="13"/>
  <c r="M889" i="13" s="1"/>
  <c r="K760" i="13"/>
  <c r="M760" i="13" s="1"/>
  <c r="K884" i="13"/>
  <c r="M884" i="13" s="1"/>
  <c r="K795" i="13"/>
  <c r="M795" i="13" s="1"/>
  <c r="K871" i="13"/>
  <c r="M871" i="13" s="1"/>
  <c r="K866" i="13"/>
  <c r="M866" i="13" s="1"/>
  <c r="K771" i="13"/>
  <c r="M771" i="13" s="1"/>
  <c r="K804" i="13"/>
  <c r="M804" i="13"/>
  <c r="K838" i="13"/>
  <c r="M838" i="13" s="1"/>
  <c r="K841" i="13"/>
  <c r="M841" i="13" s="1"/>
  <c r="K843" i="13"/>
  <c r="M843" i="13" s="1"/>
  <c r="K845" i="13"/>
  <c r="M845" i="13" s="1"/>
  <c r="K829" i="13"/>
  <c r="M829" i="13" s="1"/>
  <c r="K911" i="13"/>
  <c r="M911" i="13" s="1"/>
  <c r="K832" i="13"/>
  <c r="M832" i="13" s="1"/>
  <c r="K750" i="13"/>
  <c r="M750" i="13" s="1"/>
  <c r="K757" i="13"/>
  <c r="M757" i="13" s="1"/>
  <c r="K764" i="13"/>
  <c r="M764" i="13" s="1"/>
  <c r="K777" i="13"/>
  <c r="M777" i="13" s="1"/>
  <c r="K778" i="13"/>
  <c r="M778" i="13" s="1"/>
  <c r="K747" i="13"/>
  <c r="M747" i="13" s="1"/>
  <c r="K799" i="13"/>
  <c r="M799" i="13" s="1"/>
  <c r="K817" i="13"/>
  <c r="M817" i="13" s="1"/>
  <c r="K847" i="13"/>
  <c r="M847" i="13" s="1"/>
  <c r="K877" i="13"/>
  <c r="M877" i="13" s="1"/>
  <c r="K880" i="13"/>
  <c r="M880" i="13" s="1"/>
  <c r="K767" i="13"/>
  <c r="M767" i="13" s="1"/>
  <c r="K905" i="13"/>
  <c r="M905" i="13" s="1"/>
  <c r="K825" i="13"/>
  <c r="M825" i="13" s="1"/>
  <c r="K786" i="13"/>
  <c r="M786" i="13" s="1"/>
  <c r="K850" i="13"/>
  <c r="M850" i="13" s="1"/>
  <c r="K858" i="13"/>
  <c r="M858" i="13" s="1"/>
  <c r="K790" i="13"/>
  <c r="M790" i="13" s="1"/>
  <c r="K782" i="13"/>
  <c r="M782" i="13" s="1"/>
  <c r="K862" i="13"/>
  <c r="M862" i="13" s="1"/>
  <c r="K821" i="13"/>
  <c r="M821" i="13" s="1"/>
  <c r="K812" i="13"/>
  <c r="M812" i="13" s="1"/>
  <c r="K833" i="13"/>
  <c r="M833" i="13" s="1"/>
  <c r="K854" i="13"/>
  <c r="M854" i="13" s="1"/>
  <c r="K892" i="13"/>
  <c r="M892" i="13" s="1"/>
  <c r="K808" i="13"/>
  <c r="M808" i="13" s="1"/>
  <c r="K752" i="13"/>
  <c r="M752" i="13" s="1"/>
  <c r="K906" i="13"/>
  <c r="M906" i="13" s="1"/>
  <c r="K887" i="13"/>
  <c r="M887" i="13" s="1"/>
  <c r="K758" i="13"/>
  <c r="M758" i="13" s="1"/>
  <c r="K883" i="13"/>
  <c r="M883" i="13" s="1"/>
  <c r="K794" i="13"/>
  <c r="M794" i="13" s="1"/>
  <c r="K870" i="13"/>
  <c r="M870" i="13" s="1"/>
  <c r="K867" i="13"/>
  <c r="M867" i="13" s="1"/>
  <c r="K770" i="13"/>
  <c r="M770" i="13" s="1"/>
  <c r="K940" i="13"/>
  <c r="M940" i="13" s="1"/>
  <c r="K957" i="13"/>
  <c r="M957" i="13" s="1"/>
  <c r="K959" i="13"/>
  <c r="M959" i="13" s="1"/>
  <c r="K960" i="13"/>
  <c r="M960" i="13" s="1"/>
  <c r="K961" i="13"/>
  <c r="M961" i="13" s="1"/>
  <c r="K990" i="13"/>
  <c r="M990" i="13" s="1"/>
  <c r="K991" i="13"/>
  <c r="M991" i="13" s="1"/>
  <c r="K953" i="13"/>
  <c r="M953" i="13" s="1"/>
  <c r="K998" i="13"/>
  <c r="M998" i="13" s="1"/>
  <c r="K954" i="13"/>
  <c r="M954" i="13" s="1"/>
  <c r="K914" i="13"/>
  <c r="M914" i="13" s="1"/>
  <c r="K917" i="13"/>
  <c r="M917" i="13" s="1"/>
  <c r="K920" i="13"/>
  <c r="M920" i="13" s="1"/>
  <c r="K927" i="13"/>
  <c r="M927" i="13"/>
  <c r="K928" i="13"/>
  <c r="M928" i="13" s="1"/>
  <c r="K913" i="13"/>
  <c r="M913" i="13" s="1"/>
  <c r="K938" i="13"/>
  <c r="M938" i="13" s="1"/>
  <c r="K947" i="13"/>
  <c r="M947" i="13" s="1"/>
  <c r="K962" i="13"/>
  <c r="M962" i="13" s="1"/>
  <c r="K978" i="13"/>
  <c r="M978" i="13" s="1"/>
  <c r="K979" i="13"/>
  <c r="M979" i="13" s="1"/>
  <c r="K922" i="13"/>
  <c r="M922" i="13" s="1"/>
  <c r="K993" i="13"/>
  <c r="M993" i="13" s="1"/>
  <c r="K951" i="13"/>
  <c r="M951" i="13" s="1"/>
  <c r="K932" i="13"/>
  <c r="M932" i="13" s="1"/>
  <c r="K964" i="13"/>
  <c r="M964" i="13" s="1"/>
  <c r="K968" i="13"/>
  <c r="M968" i="13" s="1"/>
  <c r="K934" i="13"/>
  <c r="M934" i="13" s="1"/>
  <c r="K930" i="13"/>
  <c r="M930" i="13" s="1"/>
  <c r="K970" i="13"/>
  <c r="M970" i="13" s="1"/>
  <c r="K949" i="13"/>
  <c r="M949" i="13" s="1"/>
  <c r="K945" i="13"/>
  <c r="M945" i="13" s="1"/>
  <c r="K987" i="13"/>
  <c r="M987" i="13" s="1"/>
  <c r="K955" i="13"/>
  <c r="M955" i="13" s="1"/>
  <c r="K966" i="13"/>
  <c r="M966" i="13" s="1"/>
  <c r="K985" i="13"/>
  <c r="M985" i="13" s="1"/>
  <c r="K942" i="13"/>
  <c r="M942" i="13" s="1"/>
  <c r="K915" i="13"/>
  <c r="M915" i="13" s="1"/>
  <c r="K995" i="13"/>
  <c r="M995" i="13" s="1"/>
  <c r="K983" i="13"/>
  <c r="M983" i="13" s="1"/>
  <c r="K918" i="13"/>
  <c r="M918" i="13" s="1"/>
  <c r="K981" i="13"/>
  <c r="M981" i="13" s="1"/>
  <c r="K936" i="13"/>
  <c r="M936" i="13" s="1"/>
  <c r="K974" i="13"/>
  <c r="M974" i="13" s="1"/>
  <c r="K972" i="13"/>
  <c r="M972" i="13" s="1"/>
  <c r="K924" i="13"/>
  <c r="M924" i="13" s="1"/>
  <c r="K994" i="13"/>
  <c r="M994" i="13" s="1"/>
  <c r="K57" i="13"/>
  <c r="M57" i="13" s="1"/>
  <c r="K65" i="13"/>
  <c r="M65" i="13" s="1"/>
  <c r="K94" i="13"/>
  <c r="M94" i="13" s="1"/>
  <c r="K154" i="13"/>
  <c r="M154" i="13" s="1"/>
  <c r="K20" i="13"/>
  <c r="M20" i="13" s="1"/>
  <c r="K30" i="13"/>
  <c r="M30" i="13" s="1"/>
  <c r="K36" i="13"/>
  <c r="M36" i="13" s="1"/>
  <c r="K3" i="13"/>
  <c r="M3" i="13" s="1"/>
  <c r="K56" i="13"/>
  <c r="M56" i="13" s="1"/>
  <c r="K74" i="13"/>
  <c r="M74" i="13" s="1"/>
  <c r="K104" i="13"/>
  <c r="M104" i="13" s="1"/>
  <c r="K131" i="13"/>
  <c r="M131" i="13" s="1"/>
  <c r="K137" i="13"/>
  <c r="M137" i="13" s="1"/>
  <c r="K24" i="13"/>
  <c r="M24" i="13" s="1"/>
  <c r="K157" i="13"/>
  <c r="M157" i="13" s="1"/>
  <c r="K82" i="13"/>
  <c r="M82" i="13" s="1"/>
  <c r="K44" i="13"/>
  <c r="M44" i="13" s="1"/>
  <c r="K108" i="13"/>
  <c r="M108" i="13" s="1"/>
  <c r="K116" i="13"/>
  <c r="M116" i="13" s="1"/>
  <c r="K48" i="13"/>
  <c r="M48" i="13" s="1"/>
  <c r="K40" i="13"/>
  <c r="M40" i="13" s="1"/>
  <c r="K120" i="13"/>
  <c r="M120" i="13" s="1"/>
  <c r="K77" i="13"/>
  <c r="M77" i="13" s="1"/>
  <c r="K69" i="13"/>
  <c r="M69" i="13" s="1"/>
  <c r="K152" i="13"/>
  <c r="M152" i="13" s="1"/>
  <c r="K91" i="13"/>
  <c r="M91" i="13" s="1"/>
  <c r="K112" i="13"/>
  <c r="M112" i="13" s="1"/>
  <c r="K149" i="13"/>
  <c r="M149" i="13" s="1"/>
  <c r="K130" i="13"/>
  <c r="M130" i="13" s="1"/>
  <c r="K62" i="13"/>
  <c r="M62" i="13" s="1"/>
  <c r="K10" i="13"/>
  <c r="M10" i="13" s="1"/>
  <c r="K164" i="13"/>
  <c r="M164" i="13" s="1"/>
  <c r="K145" i="13"/>
  <c r="M145" i="13" s="1"/>
  <c r="K16" i="13"/>
  <c r="M16" i="13" s="1"/>
  <c r="K140" i="13"/>
  <c r="M140" i="13" s="1"/>
  <c r="K52" i="13"/>
  <c r="M52" i="13" s="1"/>
  <c r="K127" i="13"/>
  <c r="M127" i="13" s="1"/>
  <c r="K123" i="13"/>
  <c r="M123" i="13" s="1"/>
  <c r="K27" i="13"/>
  <c r="M27" i="13" s="1"/>
  <c r="K60" i="13"/>
  <c r="M60" i="13" s="1"/>
  <c r="K66" i="13"/>
  <c r="M66" i="13" s="1"/>
  <c r="K153" i="13"/>
  <c r="M153" i="13" s="1"/>
  <c r="K85" i="13"/>
  <c r="M85" i="13" s="1"/>
  <c r="K18" i="13"/>
  <c r="M18" i="13" s="1"/>
  <c r="K29" i="13"/>
  <c r="M29" i="13" s="1"/>
  <c r="K34" i="13"/>
  <c r="M34" i="13" s="1"/>
  <c r="K55" i="13"/>
  <c r="M55" i="13" s="1"/>
  <c r="K73" i="13"/>
  <c r="M73" i="13" s="1"/>
  <c r="K101" i="13"/>
  <c r="M101" i="13" s="1"/>
  <c r="K134" i="13"/>
  <c r="M134" i="13" s="1"/>
  <c r="K23" i="13"/>
  <c r="M23" i="13" s="1"/>
  <c r="K158" i="13"/>
  <c r="M158" i="13" s="1"/>
  <c r="K81" i="13"/>
  <c r="M81" i="13" s="1"/>
  <c r="K43" i="13"/>
  <c r="M43" i="13" s="1"/>
  <c r="K107" i="13"/>
  <c r="M107" i="13" s="1"/>
  <c r="K115" i="13"/>
  <c r="M115" i="13" s="1"/>
  <c r="K47" i="13"/>
  <c r="M47" i="13" s="1"/>
  <c r="K38" i="13"/>
  <c r="M38" i="13" s="1"/>
  <c r="K119" i="13"/>
  <c r="M119" i="13" s="1"/>
  <c r="K78" i="13"/>
  <c r="M78" i="13" s="1"/>
  <c r="K70" i="13"/>
  <c r="M70" i="13" s="1"/>
  <c r="K151" i="13"/>
  <c r="M151" i="13" s="1"/>
  <c r="K90" i="13"/>
  <c r="M90" i="13" s="1"/>
  <c r="K111" i="13"/>
  <c r="M111" i="13" s="1"/>
  <c r="K148" i="13"/>
  <c r="M148" i="13" s="1"/>
  <c r="K129" i="13"/>
  <c r="M129" i="13" s="1"/>
  <c r="K64" i="13"/>
  <c r="M64" i="13" s="1"/>
  <c r="K9" i="13"/>
  <c r="M9" i="13" s="1"/>
  <c r="K163" i="13"/>
  <c r="M163" i="13" s="1"/>
  <c r="K143" i="13"/>
  <c r="M143" i="13" s="1"/>
  <c r="K14" i="13"/>
  <c r="M14" i="13" s="1"/>
  <c r="K141" i="13"/>
  <c r="M141" i="13" s="1"/>
  <c r="K51" i="13"/>
  <c r="M51" i="13" s="1"/>
  <c r="K128" i="13"/>
  <c r="M128" i="13" s="1"/>
  <c r="K124" i="13"/>
  <c r="M124" i="13" s="1"/>
  <c r="K28" i="13"/>
  <c r="M28" i="13" s="1"/>
  <c r="K224" i="13"/>
  <c r="M224" i="13" s="1"/>
  <c r="K231" i="13"/>
  <c r="M231" i="13" s="1"/>
  <c r="K259" i="13"/>
  <c r="M259" i="13" s="1"/>
  <c r="K319" i="13"/>
  <c r="M319" i="13" s="1"/>
  <c r="K185" i="13"/>
  <c r="M185" i="13" s="1"/>
  <c r="K195" i="13"/>
  <c r="M195" i="13" s="1"/>
  <c r="K201" i="13"/>
  <c r="M201" i="13" s="1"/>
  <c r="K168" i="13"/>
  <c r="M168" i="13" s="1"/>
  <c r="K221" i="13"/>
  <c r="M221" i="13" s="1"/>
  <c r="K239" i="13"/>
  <c r="M239" i="13" s="1"/>
  <c r="K269" i="13"/>
  <c r="M269" i="13" s="1"/>
  <c r="K297" i="13"/>
  <c r="M297" i="13" s="1"/>
  <c r="K302" i="13"/>
  <c r="M302" i="13" s="1"/>
  <c r="K188" i="13"/>
  <c r="M188" i="13" s="1"/>
  <c r="K322" i="13"/>
  <c r="M322" i="13" s="1"/>
  <c r="K247" i="13"/>
  <c r="M247" i="13" s="1"/>
  <c r="K209" i="13"/>
  <c r="M209" i="13" s="1"/>
  <c r="K273" i="13"/>
  <c r="M273" i="13" s="1"/>
  <c r="K281" i="13"/>
  <c r="M281" i="13" s="1"/>
  <c r="K213" i="13"/>
  <c r="M213" i="13" s="1"/>
  <c r="K205" i="13"/>
  <c r="M205" i="13" s="1"/>
  <c r="K285" i="13"/>
  <c r="M285" i="13" s="1"/>
  <c r="K243" i="13"/>
  <c r="M243" i="13" s="1"/>
  <c r="K235" i="13"/>
  <c r="M235" i="13" s="1"/>
  <c r="K317" i="13"/>
  <c r="M317" i="13" s="1"/>
  <c r="K256" i="13"/>
  <c r="M256" i="13" s="1"/>
  <c r="K277" i="13"/>
  <c r="M277" i="13" s="1"/>
  <c r="K314" i="13"/>
  <c r="M314" i="13" s="1"/>
  <c r="K295" i="13"/>
  <c r="M295" i="13" s="1"/>
  <c r="K227" i="13"/>
  <c r="M227" i="13" s="1"/>
  <c r="K175" i="13"/>
  <c r="M175" i="13" s="1"/>
  <c r="K329" i="13"/>
  <c r="M329" i="13" s="1"/>
  <c r="K310" i="13"/>
  <c r="M310" i="13" s="1"/>
  <c r="K181" i="13"/>
  <c r="M181" i="13" s="1"/>
  <c r="K305" i="13"/>
  <c r="M305" i="13" s="1"/>
  <c r="K217" i="13"/>
  <c r="M217" i="13" s="1"/>
  <c r="K293" i="13"/>
  <c r="M293" i="13" s="1"/>
  <c r="K289" i="13"/>
  <c r="M289" i="13" s="1"/>
  <c r="K192" i="13"/>
  <c r="M192" i="13" s="1"/>
  <c r="K225" i="13"/>
  <c r="M225" i="13" s="1"/>
  <c r="K230" i="13"/>
  <c r="M230" i="13" s="1"/>
  <c r="K318" i="13"/>
  <c r="M318" i="13" s="1"/>
  <c r="K251" i="13"/>
  <c r="M251" i="13" s="1"/>
  <c r="K183" i="13"/>
  <c r="M183" i="13" s="1"/>
  <c r="K194" i="13"/>
  <c r="M194" i="13" s="1"/>
  <c r="K199" i="13"/>
  <c r="M199" i="13" s="1"/>
  <c r="K220" i="13"/>
  <c r="M220" i="13" s="1"/>
  <c r="K238" i="13"/>
  <c r="M238" i="13" s="1"/>
  <c r="K266" i="13"/>
  <c r="M266" i="13" s="1"/>
  <c r="K298" i="13"/>
  <c r="M298" i="13" s="1"/>
  <c r="K189" i="13"/>
  <c r="M189" i="13" s="1"/>
  <c r="K323" i="13"/>
  <c r="M323" i="13" s="1"/>
  <c r="K246" i="13"/>
  <c r="M246" i="13" s="1"/>
  <c r="K208" i="13"/>
  <c r="M208" i="13" s="1"/>
  <c r="K272" i="13"/>
  <c r="M272" i="13" s="1"/>
  <c r="K280" i="13"/>
  <c r="M280" i="13" s="1"/>
  <c r="K212" i="13"/>
  <c r="M212" i="13" s="1"/>
  <c r="K203" i="13"/>
  <c r="M203" i="13" s="1"/>
  <c r="K284" i="13"/>
  <c r="M284" i="13" s="1"/>
  <c r="K242" i="13"/>
  <c r="M242" i="13" s="1"/>
  <c r="K234" i="13"/>
  <c r="M234" i="13" s="1"/>
  <c r="K316" i="13"/>
  <c r="M316" i="13" s="1"/>
  <c r="K255" i="13"/>
  <c r="M255" i="13" s="1"/>
  <c r="K276" i="13"/>
  <c r="M276" i="13" s="1"/>
  <c r="K313" i="13"/>
  <c r="M313" i="13" s="1"/>
  <c r="K294" i="13"/>
  <c r="M294" i="13" s="1"/>
  <c r="K229" i="13"/>
  <c r="M229" i="13" s="1"/>
  <c r="K174" i="13"/>
  <c r="M174" i="13" s="1"/>
  <c r="K328" i="13"/>
  <c r="M328" i="13" s="1"/>
  <c r="K308" i="13"/>
  <c r="M308" i="13" s="1"/>
  <c r="K179" i="13"/>
  <c r="M179" i="13" s="1"/>
  <c r="K306" i="13"/>
  <c r="M306" i="13" s="1"/>
  <c r="K216" i="13"/>
  <c r="M216" i="13" s="1"/>
  <c r="K292" i="13"/>
  <c r="M292" i="13" s="1"/>
  <c r="K288" i="13"/>
  <c r="M288" i="13" s="1"/>
  <c r="K193" i="13"/>
  <c r="M193" i="13" s="1"/>
  <c r="K389" i="13"/>
  <c r="M389" i="13" s="1"/>
  <c r="K396" i="13"/>
  <c r="M396" i="13" s="1"/>
  <c r="K424" i="13"/>
  <c r="M424" i="13" s="1"/>
  <c r="K484" i="13"/>
  <c r="M484" i="13" s="1"/>
  <c r="K350" i="13"/>
  <c r="M350" i="13" s="1"/>
  <c r="K360" i="13"/>
  <c r="M360" i="13" s="1"/>
  <c r="K366" i="13"/>
  <c r="M366" i="13" s="1"/>
  <c r="K333" i="13"/>
  <c r="M333" i="13" s="1"/>
  <c r="K386" i="13"/>
  <c r="M386" i="13" s="1"/>
  <c r="K404" i="13"/>
  <c r="M404" i="13" s="1"/>
  <c r="K434" i="13"/>
  <c r="M434" i="13" s="1"/>
  <c r="K463" i="13"/>
  <c r="M463" i="13" s="1"/>
  <c r="K467" i="13"/>
  <c r="M467" i="13" s="1"/>
  <c r="K354" i="13"/>
  <c r="M354" i="13" s="1"/>
  <c r="K487" i="13"/>
  <c r="M487" i="13" s="1"/>
  <c r="K412" i="13"/>
  <c r="M412" i="13" s="1"/>
  <c r="K374" i="13"/>
  <c r="M374" i="13" s="1"/>
  <c r="K438" i="13"/>
  <c r="M438" i="13" s="1"/>
  <c r="K446" i="13"/>
  <c r="M446" i="13" s="1"/>
  <c r="K378" i="13"/>
  <c r="M378" i="13" s="1"/>
  <c r="K370" i="13"/>
  <c r="M370" i="13" s="1"/>
  <c r="K450" i="13"/>
  <c r="M450" i="13" s="1"/>
  <c r="K408" i="13"/>
  <c r="M408" i="13" s="1"/>
  <c r="K400" i="13"/>
  <c r="M400" i="13" s="1"/>
  <c r="K482" i="13"/>
  <c r="M482" i="13" s="1"/>
  <c r="K421" i="13"/>
  <c r="M421" i="13" s="1"/>
  <c r="K442" i="13"/>
  <c r="M442" i="13" s="1"/>
  <c r="K479" i="13"/>
  <c r="M479" i="13" s="1"/>
  <c r="K460" i="13"/>
  <c r="M460" i="13" s="1"/>
  <c r="K392" i="13"/>
  <c r="M392" i="13" s="1"/>
  <c r="K340" i="13"/>
  <c r="M340" i="13" s="1"/>
  <c r="K494" i="13"/>
  <c r="M494" i="13" s="1"/>
  <c r="K475" i="13"/>
  <c r="M475" i="13" s="1"/>
  <c r="K346" i="13"/>
  <c r="M346" i="13" s="1"/>
  <c r="K470" i="13"/>
  <c r="M470" i="13" s="1"/>
  <c r="K382" i="13"/>
  <c r="M382" i="13" s="1"/>
  <c r="K458" i="13"/>
  <c r="M458" i="13" s="1"/>
  <c r="K454" i="13"/>
  <c r="M454" i="13" s="1"/>
  <c r="K358" i="13"/>
  <c r="M358" i="13" s="1"/>
  <c r="K390" i="13"/>
  <c r="M390" i="13" s="1"/>
  <c r="K395" i="13"/>
  <c r="M395" i="13" s="1"/>
  <c r="K483" i="13"/>
  <c r="M483" i="13" s="1"/>
  <c r="K416" i="13"/>
  <c r="M416" i="13" s="1"/>
  <c r="K347" i="13"/>
  <c r="M347" i="13" s="1"/>
  <c r="K359" i="13"/>
  <c r="M359" i="13" s="1"/>
  <c r="K364" i="13"/>
  <c r="M364" i="13" s="1"/>
  <c r="K385" i="13"/>
  <c r="M385" i="13" s="1"/>
  <c r="K403" i="13"/>
  <c r="M403" i="13" s="1"/>
  <c r="K431" i="13"/>
  <c r="M431" i="13" s="1"/>
  <c r="K462" i="13"/>
  <c r="M462" i="13" s="1"/>
  <c r="K353" i="13"/>
  <c r="M353" i="13" s="1"/>
  <c r="K488" i="13"/>
  <c r="M488" i="13" s="1"/>
  <c r="K411" i="13"/>
  <c r="M411" i="13" s="1"/>
  <c r="K373" i="13"/>
  <c r="M373" i="13" s="1"/>
  <c r="K437" i="13"/>
  <c r="M437" i="13" s="1"/>
  <c r="K445" i="13"/>
  <c r="M445" i="13" s="1"/>
  <c r="K376" i="13"/>
  <c r="M376" i="13" s="1"/>
  <c r="K368" i="13"/>
  <c r="M368" i="13" s="1"/>
  <c r="K449" i="13"/>
  <c r="M449" i="13" s="1"/>
  <c r="K407" i="13"/>
  <c r="M407" i="13" s="1"/>
  <c r="K399" i="13"/>
  <c r="M399" i="13" s="1"/>
  <c r="K481" i="13"/>
  <c r="M481" i="13" s="1"/>
  <c r="K420" i="13"/>
  <c r="M420" i="13" s="1"/>
  <c r="K441" i="13"/>
  <c r="M441" i="13" s="1"/>
  <c r="K478" i="13"/>
  <c r="M478" i="13" s="1"/>
  <c r="K459" i="13"/>
  <c r="M459" i="13" s="1"/>
  <c r="K394" i="13"/>
  <c r="M394" i="13" s="1"/>
  <c r="K339" i="13"/>
  <c r="M339" i="13" s="1"/>
  <c r="K493" i="13"/>
  <c r="M493" i="13" s="1"/>
  <c r="K473" i="13"/>
  <c r="M473" i="13" s="1"/>
  <c r="K344" i="13"/>
  <c r="M344" i="13" s="1"/>
  <c r="K471" i="13"/>
  <c r="M471" i="13" s="1"/>
  <c r="K380" i="13"/>
  <c r="M380" i="13" s="1"/>
  <c r="K457" i="13"/>
  <c r="M457" i="13" s="1"/>
  <c r="K453" i="13"/>
  <c r="M453" i="13" s="1"/>
  <c r="K357" i="13"/>
  <c r="M357" i="13" s="1"/>
  <c r="K553" i="13"/>
  <c r="M553" i="13" s="1"/>
  <c r="K560" i="13"/>
  <c r="M560" i="13" s="1"/>
  <c r="K589" i="13"/>
  <c r="M589" i="13" s="1"/>
  <c r="K649" i="13"/>
  <c r="M649" i="13" s="1"/>
  <c r="K515" i="13"/>
  <c r="M515" i="13" s="1"/>
  <c r="K525" i="13"/>
  <c r="M525" i="13" s="1"/>
  <c r="K531" i="13"/>
  <c r="M531" i="13" s="1"/>
  <c r="K498" i="13"/>
  <c r="M498" i="13" s="1"/>
  <c r="K551" i="13"/>
  <c r="M551" i="13" s="1"/>
  <c r="K569" i="13"/>
  <c r="M569" i="13" s="1"/>
  <c r="K599" i="13"/>
  <c r="M599" i="13" s="1"/>
  <c r="K626" i="13"/>
  <c r="M626" i="13" s="1"/>
  <c r="K632" i="13"/>
  <c r="M632" i="13" s="1"/>
  <c r="K519" i="13"/>
  <c r="M519" i="13" s="1"/>
  <c r="K652" i="13"/>
  <c r="M652" i="13" s="1"/>
  <c r="K577" i="13"/>
  <c r="M577" i="13" s="1"/>
  <c r="K539" i="13"/>
  <c r="M539" i="13" s="1"/>
  <c r="K603" i="13"/>
  <c r="M603" i="13" s="1"/>
  <c r="K611" i="13"/>
  <c r="M611" i="13" s="1"/>
  <c r="K543" i="13"/>
  <c r="M543" i="13" s="1"/>
  <c r="K535" i="13"/>
  <c r="M535" i="13" s="1"/>
  <c r="K615" i="13"/>
  <c r="M615" i="13" s="1"/>
  <c r="K572" i="13"/>
  <c r="M572" i="13" s="1"/>
  <c r="K564" i="13"/>
  <c r="M564" i="13" s="1"/>
  <c r="K647" i="13"/>
  <c r="M647" i="13" s="1"/>
  <c r="K586" i="13"/>
  <c r="M586" i="13" s="1"/>
  <c r="K607" i="13"/>
  <c r="M607" i="13" s="1"/>
  <c r="K644" i="13"/>
  <c r="M644" i="13" s="1"/>
  <c r="K625" i="13"/>
  <c r="M625" i="13" s="1"/>
  <c r="K557" i="13"/>
  <c r="M557" i="13" s="1"/>
  <c r="K505" i="13"/>
  <c r="M505" i="13" s="1"/>
  <c r="K659" i="13"/>
  <c r="M659" i="13" s="1"/>
  <c r="K640" i="13"/>
  <c r="M640" i="13" s="1"/>
  <c r="K511" i="13"/>
  <c r="M511" i="13" s="1"/>
  <c r="K635" i="13"/>
  <c r="M635" i="13" s="1"/>
  <c r="K547" i="13"/>
  <c r="M547" i="13" s="1"/>
  <c r="K622" i="13"/>
  <c r="M622" i="13" s="1"/>
  <c r="K618" i="13"/>
  <c r="M618" i="13" s="1"/>
  <c r="K522" i="13"/>
  <c r="M522" i="13" s="1"/>
  <c r="K555" i="13"/>
  <c r="M555" i="13" s="1"/>
  <c r="K561" i="13"/>
  <c r="M561" i="13" s="1"/>
  <c r="K648" i="13"/>
  <c r="M648" i="13" s="1"/>
  <c r="K580" i="13"/>
  <c r="M580" i="13" s="1"/>
  <c r="K513" i="13"/>
  <c r="M513" i="13" s="1"/>
  <c r="K524" i="13"/>
  <c r="M524" i="13" s="1"/>
  <c r="K529" i="13"/>
  <c r="M529" i="13" s="1"/>
  <c r="K550" i="13"/>
  <c r="M550" i="13" s="1"/>
  <c r="K568" i="13"/>
  <c r="M568" i="13" s="1"/>
  <c r="K596" i="13"/>
  <c r="M596" i="13" s="1"/>
  <c r="K629" i="13"/>
  <c r="M629" i="13" s="1"/>
  <c r="K518" i="13"/>
  <c r="M518" i="13" s="1"/>
  <c r="K653" i="13"/>
  <c r="M653" i="13" s="1"/>
  <c r="K576" i="13"/>
  <c r="M576" i="13" s="1"/>
  <c r="K538" i="13"/>
  <c r="M538" i="13" s="1"/>
  <c r="K602" i="13"/>
  <c r="M602" i="13" s="1"/>
  <c r="K610" i="13"/>
  <c r="M610" i="13" s="1"/>
  <c r="K542" i="13"/>
  <c r="M542" i="13" s="1"/>
  <c r="K533" i="13"/>
  <c r="M533" i="13" s="1"/>
  <c r="K614" i="13"/>
  <c r="M614" i="13" s="1"/>
  <c r="K573" i="13"/>
  <c r="M573" i="13" s="1"/>
  <c r="K565" i="13"/>
  <c r="M565" i="13" s="1"/>
  <c r="K646" i="13"/>
  <c r="M646" i="13" s="1"/>
  <c r="K585" i="13"/>
  <c r="M585" i="13" s="1"/>
  <c r="K606" i="13"/>
  <c r="M606" i="13" s="1"/>
  <c r="K643" i="13"/>
  <c r="M643" i="13" s="1"/>
  <c r="K624" i="13"/>
  <c r="M624" i="13" s="1"/>
  <c r="K559" i="13"/>
  <c r="M559" i="13" s="1"/>
  <c r="K504" i="13"/>
  <c r="M504" i="13" s="1"/>
  <c r="K658" i="13"/>
  <c r="M658" i="13" s="1"/>
  <c r="K638" i="13"/>
  <c r="M638" i="13" s="1"/>
  <c r="K509" i="13"/>
  <c r="M509" i="13" s="1"/>
  <c r="K636" i="13"/>
  <c r="M636" i="13" s="1"/>
  <c r="K546" i="13"/>
  <c r="M546" i="13" s="1"/>
  <c r="K623" i="13"/>
  <c r="M623" i="13" s="1"/>
  <c r="K619" i="13"/>
  <c r="M619" i="13" s="1"/>
  <c r="K523" i="13"/>
  <c r="M523" i="13" s="1"/>
  <c r="K691" i="13"/>
  <c r="M691" i="13" s="1"/>
  <c r="K694" i="13"/>
  <c r="M694" i="13" s="1"/>
  <c r="K708" i="13"/>
  <c r="M708" i="13" s="1"/>
  <c r="K739" i="13"/>
  <c r="M739" i="13" s="1"/>
  <c r="K671" i="13"/>
  <c r="M671" i="13" s="1"/>
  <c r="K676" i="13"/>
  <c r="M676" i="13" s="1"/>
  <c r="K679" i="13"/>
  <c r="M679" i="13" s="1"/>
  <c r="K662" i="13"/>
  <c r="M662" i="13" s="1"/>
  <c r="K689" i="13"/>
  <c r="M689" i="13" s="1"/>
  <c r="K698" i="13"/>
  <c r="M698" i="13" s="1"/>
  <c r="K713" i="13"/>
  <c r="M713" i="13" s="1"/>
  <c r="K727" i="13"/>
  <c r="M727" i="13" s="1"/>
  <c r="K730" i="13"/>
  <c r="M730" i="13" s="1"/>
  <c r="K673" i="13"/>
  <c r="M673" i="13" s="1"/>
  <c r="K742" i="13"/>
  <c r="M742" i="13" s="1"/>
  <c r="K702" i="13"/>
  <c r="M702" i="13" s="1"/>
  <c r="K683" i="13"/>
  <c r="M683" i="13" s="1"/>
  <c r="K715" i="13"/>
  <c r="M715" i="13" s="1"/>
  <c r="K719" i="13"/>
  <c r="M719" i="13" s="1"/>
  <c r="K685" i="13"/>
  <c r="M685" i="13" s="1"/>
  <c r="K681" i="13"/>
  <c r="M681" i="13" s="1"/>
  <c r="K721" i="13"/>
  <c r="M721" i="13" s="1"/>
  <c r="K700" i="13"/>
  <c r="M700" i="13" s="1"/>
  <c r="K696" i="13"/>
  <c r="M696" i="13" s="1"/>
  <c r="K738" i="13"/>
  <c r="M738" i="13" s="1"/>
  <c r="K706" i="13"/>
  <c r="M706" i="13" s="1"/>
  <c r="K717" i="13"/>
  <c r="M717" i="13" s="1"/>
  <c r="K736" i="13"/>
  <c r="M736" i="13" s="1"/>
  <c r="K726" i="13"/>
  <c r="M726" i="13" s="1"/>
  <c r="K693" i="13"/>
  <c r="M693" i="13"/>
  <c r="K666" i="13"/>
  <c r="M666" i="13" s="1"/>
  <c r="K745" i="13"/>
  <c r="M745" i="13" s="1"/>
  <c r="K734" i="13"/>
  <c r="M734" i="13" s="1"/>
  <c r="K669" i="13"/>
  <c r="M669" i="13" s="1"/>
  <c r="K732" i="13"/>
  <c r="M732" i="13" s="1"/>
  <c r="K687" i="13"/>
  <c r="M687" i="13" s="1"/>
  <c r="K725" i="13"/>
  <c r="M725" i="13" s="1"/>
  <c r="K723" i="13"/>
  <c r="M723" i="13" s="1"/>
  <c r="K675" i="13"/>
  <c r="M675" i="13" s="1"/>
  <c r="K803" i="13"/>
  <c r="M803" i="13" s="1"/>
  <c r="K810" i="13"/>
  <c r="M810" i="13" s="1"/>
  <c r="K839" i="13"/>
  <c r="M839" i="13" s="1"/>
  <c r="K899" i="13"/>
  <c r="M899" i="13" s="1"/>
  <c r="K765" i="13"/>
  <c r="M765" i="13" s="1"/>
  <c r="K775" i="13"/>
  <c r="M775" i="13" s="1"/>
  <c r="K781" i="13"/>
  <c r="M781" i="13" s="1"/>
  <c r="K748" i="13"/>
  <c r="M748" i="13" s="1"/>
  <c r="K801" i="13"/>
  <c r="M801" i="13" s="1"/>
  <c r="K819" i="13"/>
  <c r="M819" i="13" s="1"/>
  <c r="K849" i="13"/>
  <c r="M849" i="13" s="1"/>
  <c r="K876" i="13"/>
  <c r="M876" i="13" s="1"/>
  <c r="K882" i="13"/>
  <c r="M882" i="13" s="1"/>
  <c r="K769" i="13"/>
  <c r="M769" i="13" s="1"/>
  <c r="K902" i="13"/>
  <c r="M902" i="13" s="1"/>
  <c r="K827" i="13"/>
  <c r="M827" i="13" s="1"/>
  <c r="K789" i="13"/>
  <c r="M789" i="13" s="1"/>
  <c r="K853" i="13"/>
  <c r="M853" i="13" s="1"/>
  <c r="K861" i="13"/>
  <c r="M861" i="13" s="1"/>
  <c r="K793" i="13"/>
  <c r="M793" i="13" s="1"/>
  <c r="K785" i="13"/>
  <c r="M785" i="13" s="1"/>
  <c r="K865" i="13"/>
  <c r="M865" i="13" s="1"/>
  <c r="K822" i="13"/>
  <c r="M822" i="13" s="1"/>
  <c r="K814" i="13"/>
  <c r="M814" i="13" s="1"/>
  <c r="K897" i="13"/>
  <c r="M897" i="13" s="1"/>
  <c r="K836" i="13"/>
  <c r="M836" i="13" s="1"/>
  <c r="K857" i="13"/>
  <c r="M857" i="13" s="1"/>
  <c r="K894" i="13"/>
  <c r="M894" i="13" s="1"/>
  <c r="K875" i="13"/>
  <c r="M875" i="13" s="1"/>
  <c r="K807" i="13"/>
  <c r="M807" i="13" s="1"/>
  <c r="K755" i="13"/>
  <c r="M755" i="13" s="1"/>
  <c r="K909" i="13"/>
  <c r="M909" i="13" s="1"/>
  <c r="K890" i="13"/>
  <c r="M890" i="13" s="1"/>
  <c r="K761" i="13"/>
  <c r="M761" i="13" s="1"/>
  <c r="K885" i="13"/>
  <c r="M885" i="13" s="1"/>
  <c r="K797" i="13"/>
  <c r="M797" i="13" s="1"/>
  <c r="K872" i="13"/>
  <c r="M872" i="13" s="1"/>
  <c r="K868" i="13"/>
  <c r="M868" i="13" s="1"/>
  <c r="K772" i="13"/>
  <c r="M772" i="13" s="1"/>
  <c r="K805" i="13"/>
  <c r="M805" i="13" s="1"/>
  <c r="K811" i="13"/>
  <c r="M811" i="13" s="1"/>
  <c r="K898" i="13"/>
  <c r="M898" i="13" s="1"/>
  <c r="K830" i="13"/>
  <c r="M830" i="13" s="1"/>
  <c r="K763" i="13"/>
  <c r="M763" i="13" s="1"/>
  <c r="K774" i="13"/>
  <c r="M774" i="13" s="1"/>
  <c r="K779" i="13"/>
  <c r="M779" i="13" s="1"/>
  <c r="K800" i="13"/>
  <c r="M800" i="13" s="1"/>
  <c r="K818" i="13"/>
  <c r="M818" i="13" s="1"/>
  <c r="K846" i="13"/>
  <c r="M846" i="13" s="1"/>
  <c r="K879" i="13"/>
  <c r="M879" i="13" s="1"/>
  <c r="K768" i="13"/>
  <c r="M768" i="13" s="1"/>
  <c r="K903" i="13"/>
  <c r="M903" i="13" s="1"/>
  <c r="K826" i="13"/>
  <c r="M826" i="13" s="1"/>
  <c r="K788" i="13"/>
  <c r="M788" i="13" s="1"/>
  <c r="K852" i="13"/>
  <c r="M852" i="13" s="1"/>
  <c r="K860" i="13"/>
  <c r="M860" i="13" s="1"/>
  <c r="K792" i="13"/>
  <c r="M792" i="13" s="1"/>
  <c r="K783" i="13"/>
  <c r="M783" i="13" s="1"/>
  <c r="K864" i="13"/>
  <c r="M864" i="13" s="1"/>
  <c r="K823" i="13"/>
  <c r="M823" i="13" s="1"/>
  <c r="K815" i="13"/>
  <c r="M815" i="13" s="1"/>
  <c r="K896" i="13"/>
  <c r="M896" i="13" s="1"/>
  <c r="K835" i="13"/>
  <c r="M835" i="13" s="1"/>
  <c r="K856" i="13"/>
  <c r="M856" i="13" s="1"/>
  <c r="K893" i="13"/>
  <c r="M893" i="13" s="1"/>
  <c r="K874" i="13"/>
  <c r="M874" i="13" s="1"/>
  <c r="K809" i="13"/>
  <c r="M809" i="13" s="1"/>
  <c r="K754" i="13"/>
  <c r="M754" i="13" s="1"/>
  <c r="K908" i="13"/>
  <c r="M908" i="13" s="1"/>
  <c r="K888" i="13"/>
  <c r="M888" i="13" s="1"/>
  <c r="K759" i="13"/>
  <c r="M759" i="13" s="1"/>
  <c r="K886" i="13"/>
  <c r="M886" i="13" s="1"/>
  <c r="K796" i="13"/>
  <c r="M796" i="13" s="1"/>
  <c r="K873" i="13"/>
  <c r="M873" i="13" s="1"/>
  <c r="K869" i="13"/>
  <c r="M869" i="13" s="1"/>
  <c r="K773" i="13"/>
  <c r="M773" i="13" s="1"/>
  <c r="K941" i="13"/>
  <c r="M941" i="13" s="1"/>
  <c r="K944" i="13"/>
  <c r="M944" i="13" s="1"/>
  <c r="K958" i="13"/>
  <c r="M958" i="13" s="1"/>
  <c r="K989" i="13"/>
  <c r="M989" i="13" s="1"/>
  <c r="K921" i="13"/>
  <c r="M921" i="13" s="1"/>
  <c r="K926" i="13"/>
  <c r="M926" i="13" s="1"/>
  <c r="K929" i="13"/>
  <c r="M929" i="13" s="1"/>
  <c r="K912" i="13"/>
  <c r="M912" i="13" s="1"/>
  <c r="K939" i="13"/>
  <c r="M939" i="13" s="1"/>
  <c r="K948" i="13"/>
  <c r="M948" i="13" s="1"/>
  <c r="K963" i="13"/>
  <c r="M963" i="13" s="1"/>
  <c r="K977" i="13"/>
  <c r="M977" i="13" s="1"/>
  <c r="K980" i="13"/>
  <c r="M980" i="13" s="1"/>
  <c r="K923" i="13"/>
  <c r="M923" i="13" s="1"/>
  <c r="K992" i="13"/>
  <c r="M992" i="13" s="1"/>
  <c r="K952" i="13"/>
  <c r="M952" i="13" s="1"/>
  <c r="K933" i="13"/>
  <c r="M933" i="13" s="1"/>
  <c r="K965" i="13"/>
  <c r="M965" i="13" s="1"/>
  <c r="K969" i="13"/>
  <c r="M969" i="13" s="1"/>
  <c r="K935" i="13"/>
  <c r="M935" i="13" s="1"/>
  <c r="K931" i="13"/>
  <c r="M931" i="13" s="1"/>
  <c r="K971" i="13"/>
  <c r="M971" i="13" s="1"/>
  <c r="K950" i="13"/>
  <c r="M950" i="13" s="1"/>
  <c r="K946" i="13"/>
  <c r="M946" i="13" s="1"/>
  <c r="K988" i="13"/>
  <c r="M988" i="13" s="1"/>
  <c r="K956" i="13"/>
  <c r="M956" i="13" s="1"/>
  <c r="K967" i="13"/>
  <c r="M967" i="13" s="1"/>
  <c r="K986" i="13"/>
  <c r="M986" i="13" s="1"/>
  <c r="K976" i="13"/>
  <c r="M976" i="13" s="1"/>
  <c r="K943" i="13"/>
  <c r="M943" i="13" s="1"/>
  <c r="K916" i="13"/>
  <c r="M916" i="13" s="1"/>
  <c r="K997" i="13"/>
  <c r="M997" i="13" s="1"/>
  <c r="K984" i="13"/>
  <c r="M984" i="13" s="1"/>
  <c r="K919" i="13"/>
  <c r="M919" i="13" s="1"/>
  <c r="K982" i="13"/>
  <c r="M982" i="13" s="1"/>
  <c r="K937" i="13"/>
  <c r="M937" i="13"/>
  <c r="K975" i="13"/>
  <c r="M975" i="13" s="1"/>
  <c r="K973" i="13"/>
  <c r="M973" i="13" s="1"/>
  <c r="K925" i="13"/>
  <c r="M925" i="13" s="1"/>
  <c r="K996" i="13"/>
  <c r="M996" i="13" s="1"/>
  <c r="K58" i="13"/>
  <c r="M58" i="13" s="1"/>
  <c r="O83" i="11"/>
  <c r="P83" i="11" s="1"/>
  <c r="R83" i="11" s="1"/>
  <c r="O84" i="11"/>
  <c r="P84" i="11" s="1"/>
  <c r="R84" i="11" s="1"/>
  <c r="O85" i="11"/>
  <c r="P85" i="11" s="1"/>
  <c r="R85" i="11" s="1"/>
  <c r="O91" i="11"/>
  <c r="P91" i="11" s="1"/>
  <c r="R91" i="11" s="1"/>
  <c r="O92" i="11"/>
  <c r="P92" i="11" s="1"/>
  <c r="R92" i="11" s="1"/>
  <c r="O94" i="11"/>
  <c r="P94" i="11" s="1"/>
  <c r="R94" i="11" s="1"/>
  <c r="O72" i="11"/>
  <c r="P72" i="11" s="1"/>
  <c r="R72" i="11" s="1"/>
  <c r="O80" i="11"/>
  <c r="P80" i="11" s="1"/>
  <c r="R80" i="11" s="1"/>
  <c r="O90" i="11"/>
  <c r="P90" i="11" s="1"/>
  <c r="R90" i="11" s="1"/>
  <c r="O69" i="11"/>
  <c r="P69" i="11" s="1"/>
  <c r="R69" i="11" s="1"/>
  <c r="O70" i="11"/>
  <c r="P70" i="11" s="1"/>
  <c r="R70" i="11" s="1"/>
  <c r="O73" i="11"/>
  <c r="P73" i="11" s="1"/>
  <c r="R73" i="11" s="1"/>
  <c r="O82" i="11"/>
  <c r="P82" i="11" s="1"/>
  <c r="R82" i="11" s="1"/>
  <c r="O93" i="11"/>
  <c r="P93" i="11" s="1"/>
  <c r="R93" i="11" s="1"/>
  <c r="O75" i="11"/>
  <c r="P75" i="11" s="1"/>
  <c r="R75" i="11" s="1"/>
  <c r="O81" i="11"/>
  <c r="P81" i="11" s="1"/>
  <c r="R81" i="11" s="1"/>
  <c r="O87" i="11"/>
  <c r="P87" i="11" s="1"/>
  <c r="R87" i="11" s="1"/>
  <c r="O74" i="11"/>
  <c r="P74" i="11" s="1"/>
  <c r="R74" i="11" s="1"/>
  <c r="O76" i="11"/>
  <c r="P76" i="11" s="1"/>
  <c r="R76" i="11" s="1"/>
  <c r="O86" i="11"/>
  <c r="P86" i="11" s="1"/>
  <c r="R86" i="11" s="1"/>
  <c r="O79" i="11"/>
  <c r="P79" i="11" s="1"/>
  <c r="R79" i="11" s="1"/>
  <c r="O68" i="11"/>
  <c r="P68" i="11" s="1"/>
  <c r="R68" i="11" s="1"/>
  <c r="O78" i="11"/>
  <c r="P78" i="11" s="1"/>
  <c r="R78" i="11" s="1"/>
  <c r="O67" i="11"/>
  <c r="P67" i="11" s="1"/>
  <c r="R67" i="11" s="1"/>
  <c r="O77" i="11"/>
  <c r="P77" i="11" s="1"/>
  <c r="R77" i="11" s="1"/>
  <c r="O89" i="11"/>
  <c r="P89" i="11" s="1"/>
  <c r="R89" i="11" s="1"/>
  <c r="O88" i="11"/>
  <c r="P88" i="11" s="1"/>
  <c r="R88" i="11" s="1"/>
  <c r="O71" i="11"/>
  <c r="P71" i="11" s="1"/>
  <c r="R71" i="11" s="1"/>
  <c r="O65" i="11"/>
  <c r="P65" i="11" s="1"/>
  <c r="R65" i="11" s="1"/>
  <c r="O64" i="11"/>
  <c r="P64" i="11" s="1"/>
  <c r="R64" i="11" s="1"/>
  <c r="O62" i="11"/>
  <c r="P62" i="11" s="1"/>
  <c r="R62" i="11" s="1"/>
  <c r="O66" i="11"/>
  <c r="P66" i="11" s="1"/>
  <c r="R66" i="11" s="1"/>
  <c r="O63" i="11"/>
  <c r="P63" i="11" s="1"/>
  <c r="R63" i="11" s="1"/>
  <c r="O103" i="11"/>
  <c r="P103" i="11" s="1"/>
  <c r="R103" i="11" s="1"/>
  <c r="O106" i="11"/>
  <c r="P106" i="11" s="1"/>
  <c r="R106" i="11" s="1"/>
  <c r="O109" i="11"/>
  <c r="P109" i="11" s="1"/>
  <c r="R109" i="11" s="1"/>
  <c r="O104" i="11"/>
  <c r="P104" i="11" s="1"/>
  <c r="R104" i="11" s="1"/>
  <c r="O105" i="11"/>
  <c r="P105" i="11" s="1"/>
  <c r="R105" i="11" s="1"/>
  <c r="O102" i="11"/>
  <c r="P102" i="11" s="1"/>
  <c r="R102" i="11" s="1"/>
  <c r="O95" i="11"/>
  <c r="P95" i="11" s="1"/>
  <c r="R95" i="11" s="1"/>
  <c r="O99" i="11"/>
  <c r="P99" i="11" s="1"/>
  <c r="R99" i="11" s="1"/>
  <c r="O100" i="11"/>
  <c r="P100" i="11" s="1"/>
  <c r="R100" i="11" s="1"/>
  <c r="O97" i="11"/>
  <c r="P97" i="11" s="1"/>
  <c r="R97" i="11" s="1"/>
  <c r="O107" i="11"/>
  <c r="P107" i="11" s="1"/>
  <c r="R107" i="11" s="1"/>
  <c r="O101" i="11"/>
  <c r="P101" i="11" s="1"/>
  <c r="R101" i="11" s="1"/>
  <c r="O96" i="11"/>
  <c r="P96" i="11" s="1"/>
  <c r="R96" i="11" s="1"/>
  <c r="O108" i="11"/>
  <c r="P108" i="11" s="1"/>
  <c r="R108" i="11" s="1"/>
  <c r="O98" i="11"/>
  <c r="P98" i="11" s="1"/>
  <c r="R98" i="11" s="1"/>
  <c r="O110" i="11"/>
  <c r="P110" i="11" s="1"/>
  <c r="R110" i="11" s="1"/>
  <c r="O114" i="11"/>
  <c r="P114" i="11" s="1"/>
  <c r="R114" i="11" s="1"/>
  <c r="O113" i="11"/>
  <c r="P113" i="11" s="1"/>
  <c r="R113" i="11" s="1"/>
  <c r="O111" i="11"/>
  <c r="P111" i="11" s="1"/>
  <c r="R111" i="11" s="1"/>
  <c r="O115" i="11"/>
  <c r="P115" i="11" s="1"/>
  <c r="R115" i="11" s="1"/>
  <c r="O112" i="11"/>
  <c r="P112" i="11" s="1"/>
  <c r="R112" i="11" s="1"/>
  <c r="O117" i="11"/>
  <c r="P117" i="11" s="1"/>
  <c r="R117" i="11" s="1"/>
  <c r="O116" i="11"/>
  <c r="P116" i="11" s="1"/>
  <c r="R116" i="11" s="1"/>
  <c r="O118" i="11"/>
  <c r="P118" i="11" s="1"/>
  <c r="R118" i="11" s="1"/>
  <c r="O119" i="11"/>
  <c r="P119" i="11" s="1"/>
  <c r="R119" i="11" s="1"/>
  <c r="O123" i="11"/>
  <c r="P123" i="11" s="1"/>
  <c r="R123" i="11" s="1"/>
  <c r="O122" i="11"/>
  <c r="P122" i="11" s="1"/>
  <c r="R122" i="11" s="1"/>
  <c r="O120" i="11"/>
  <c r="P120" i="11" s="1"/>
  <c r="R120" i="11" s="1"/>
  <c r="O124" i="11"/>
  <c r="P124" i="11" s="1"/>
  <c r="R124" i="11" s="1"/>
  <c r="O121" i="11"/>
  <c r="P121" i="11" s="1"/>
  <c r="R121" i="11" s="1"/>
  <c r="O126" i="11"/>
  <c r="P126" i="11" s="1"/>
  <c r="R126" i="11" s="1"/>
  <c r="O125" i="11"/>
  <c r="P125" i="11" s="1"/>
  <c r="R125" i="11" s="1"/>
  <c r="O129" i="11"/>
  <c r="P129" i="11" s="1"/>
  <c r="R129" i="11" s="1"/>
  <c r="O128" i="11"/>
  <c r="P128" i="11" s="1"/>
  <c r="R128" i="11" s="1"/>
  <c r="O127" i="11"/>
  <c r="P127" i="11" s="1"/>
  <c r="R127" i="11" s="1"/>
  <c r="O130" i="11"/>
  <c r="P130" i="11" s="1"/>
  <c r="R130" i="11" s="1"/>
  <c r="O131" i="11"/>
  <c r="P131" i="11" s="1"/>
  <c r="R131" i="11" s="1"/>
  <c r="L3" i="11"/>
  <c r="M3" i="11"/>
  <c r="L4" i="11"/>
  <c r="M4" i="11"/>
  <c r="L5" i="11"/>
  <c r="M5" i="11"/>
  <c r="L6" i="11"/>
  <c r="M6" i="11"/>
  <c r="L31" i="11"/>
  <c r="M31" i="11"/>
  <c r="L32" i="11"/>
  <c r="M32" i="11"/>
  <c r="L33" i="11"/>
  <c r="M33" i="11"/>
  <c r="L34" i="11"/>
  <c r="M34" i="11"/>
  <c r="L35" i="11"/>
  <c r="M35" i="11"/>
  <c r="L36" i="11"/>
  <c r="M36" i="11"/>
  <c r="L37" i="11"/>
  <c r="M37" i="11"/>
  <c r="L38" i="11"/>
  <c r="M38" i="11"/>
  <c r="L39" i="11"/>
  <c r="M39" i="11"/>
  <c r="L40" i="11"/>
  <c r="M40" i="11"/>
  <c r="L41" i="11"/>
  <c r="M41" i="11"/>
  <c r="L42" i="11"/>
  <c r="M42" i="11"/>
  <c r="L43" i="11"/>
  <c r="M43" i="11"/>
  <c r="L44" i="11"/>
  <c r="M44" i="11"/>
  <c r="L45" i="11"/>
  <c r="M45" i="11"/>
  <c r="L46" i="11"/>
  <c r="M46" i="11"/>
  <c r="L47" i="11"/>
  <c r="M47" i="11"/>
  <c r="L48" i="11"/>
  <c r="M48" i="11"/>
  <c r="L49" i="11"/>
  <c r="M49" i="11"/>
  <c r="L50" i="11"/>
  <c r="M50" i="11"/>
  <c r="L51" i="11"/>
  <c r="M51" i="11"/>
  <c r="L52" i="11"/>
  <c r="M52" i="11"/>
  <c r="L53" i="11"/>
  <c r="M53" i="11"/>
  <c r="L54" i="11"/>
  <c r="M54" i="11"/>
  <c r="L55" i="11"/>
  <c r="M55" i="11"/>
  <c r="L56" i="11"/>
  <c r="M56" i="11"/>
  <c r="L57" i="11"/>
  <c r="M57" i="11"/>
  <c r="L58" i="11"/>
  <c r="M58" i="11"/>
  <c r="L59" i="11"/>
  <c r="M59" i="11"/>
  <c r="L60" i="11"/>
  <c r="M60" i="11"/>
  <c r="L61" i="11"/>
  <c r="M61" i="11"/>
  <c r="O46" i="11"/>
  <c r="O50" i="11"/>
  <c r="O57" i="11"/>
  <c r="O41" i="11"/>
  <c r="O31" i="11"/>
  <c r="O7" i="11"/>
  <c r="P7" i="11" s="1"/>
  <c r="R7" i="11" s="1"/>
  <c r="O3" i="11"/>
  <c r="O51" i="11"/>
  <c r="O42" i="11"/>
  <c r="O32" i="11"/>
  <c r="O33" i="11"/>
  <c r="O8" i="11"/>
  <c r="P8" i="11" s="1"/>
  <c r="O34" i="11"/>
  <c r="O9" i="11"/>
  <c r="P9" i="11" s="1"/>
  <c r="R9" i="11" s="1"/>
  <c r="O10" i="11"/>
  <c r="P10" i="11" s="1"/>
  <c r="O11" i="11"/>
  <c r="P11" i="11" s="1"/>
  <c r="R11" i="11" s="1"/>
  <c r="O12" i="11"/>
  <c r="P12" i="11" s="1"/>
  <c r="O13" i="11"/>
  <c r="P13" i="11" s="1"/>
  <c r="O14" i="11"/>
  <c r="P14" i="11" s="1"/>
  <c r="O15" i="11"/>
  <c r="P15" i="11" s="1"/>
  <c r="O16" i="11"/>
  <c r="P16" i="11" s="1"/>
  <c r="O47" i="11"/>
  <c r="O4" i="11"/>
  <c r="O58" i="11"/>
  <c r="O43" i="11"/>
  <c r="O52" i="11"/>
  <c r="O55" i="11"/>
  <c r="O35" i="11"/>
  <c r="O17" i="11"/>
  <c r="P17" i="11" s="1"/>
  <c r="O18" i="11"/>
  <c r="P18" i="11" s="1"/>
  <c r="O19" i="11"/>
  <c r="P19" i="11" s="1"/>
  <c r="R19" i="11" s="1"/>
  <c r="O20" i="11"/>
  <c r="P20" i="11" s="1"/>
  <c r="O21" i="11"/>
  <c r="P21" i="11" s="1"/>
  <c r="O36" i="11"/>
  <c r="O37" i="11"/>
  <c r="O22" i="11"/>
  <c r="P22" i="11" s="1"/>
  <c r="R22" i="11" s="1"/>
  <c r="O23" i="11"/>
  <c r="P23" i="11" s="1"/>
  <c r="O24" i="11"/>
  <c r="P24" i="11" s="1"/>
  <c r="O25" i="11"/>
  <c r="P25" i="11" s="1"/>
  <c r="R25" i="11" s="1"/>
  <c r="O5" i="11"/>
  <c r="O44" i="11"/>
  <c r="O53" i="11"/>
  <c r="O48" i="11"/>
  <c r="O38" i="11"/>
  <c r="O56" i="11"/>
  <c r="O59" i="11"/>
  <c r="O26" i="11"/>
  <c r="P26" i="11" s="1"/>
  <c r="O6" i="11"/>
  <c r="O49" i="11"/>
  <c r="O60" i="11"/>
  <c r="O54" i="11"/>
  <c r="O45" i="11"/>
  <c r="O39" i="11"/>
  <c r="O40" i="11"/>
  <c r="O27" i="11"/>
  <c r="P27" i="11" s="1"/>
  <c r="R27" i="11" s="1"/>
  <c r="O28" i="11"/>
  <c r="P28" i="11" s="1"/>
  <c r="O29" i="11"/>
  <c r="P29" i="11" s="1"/>
  <c r="O30" i="11"/>
  <c r="P30" i="11" s="1"/>
  <c r="R30" i="11" s="1"/>
  <c r="O61" i="11"/>
  <c r="O2" i="11"/>
  <c r="M2" i="11"/>
  <c r="L2" i="11"/>
  <c r="L2035" i="10"/>
  <c r="N2035" i="10" s="1"/>
  <c r="L2122" i="10"/>
  <c r="N2122" i="10" s="1"/>
  <c r="L2118" i="10"/>
  <c r="N2118" i="10" s="1"/>
  <c r="L2055" i="10"/>
  <c r="N2055" i="10" s="1"/>
  <c r="L2133" i="10"/>
  <c r="N2133" i="10" s="1"/>
  <c r="L2023" i="10"/>
  <c r="N2023" i="10" s="1"/>
  <c r="L2155" i="10"/>
  <c r="N2155" i="10" s="1"/>
  <c r="L2063" i="10"/>
  <c r="N2063" i="10" s="1"/>
  <c r="L2015" i="10"/>
  <c r="N2015" i="10" s="1"/>
  <c r="L2139" i="10"/>
  <c r="N2139" i="10" s="1"/>
  <c r="L2106" i="10"/>
  <c r="N2106" i="10" s="1"/>
  <c r="L2087" i="10"/>
  <c r="N2087" i="10" s="1"/>
  <c r="L2141" i="10"/>
  <c r="N2141" i="10" s="1"/>
  <c r="L2067" i="10"/>
  <c r="N2067" i="10" s="1"/>
  <c r="L2075" i="10"/>
  <c r="N2075" i="10" s="1"/>
  <c r="L2112" i="10"/>
  <c r="N2112" i="10" s="1"/>
  <c r="L2045" i="10"/>
  <c r="N2045" i="10" s="1"/>
  <c r="L2051" i="10"/>
  <c r="N2051" i="10" s="1"/>
  <c r="L2110" i="10"/>
  <c r="N2110" i="10" s="1"/>
  <c r="L2102" i="10"/>
  <c r="N2102" i="10" s="1"/>
  <c r="L2047" i="10"/>
  <c r="N2047" i="10" s="1"/>
  <c r="L2079" i="10"/>
  <c r="N2079" i="10" s="1"/>
  <c r="L2151" i="10"/>
  <c r="N2151" i="10" s="1"/>
  <c r="L2029" i="10"/>
  <c r="N2029" i="10" s="1"/>
  <c r="L2129" i="10"/>
  <c r="N2129" i="10" s="1"/>
  <c r="L2127" i="10"/>
  <c r="N2127" i="10" s="1"/>
  <c r="L2098" i="10"/>
  <c r="N2098" i="10" s="1"/>
  <c r="L2071" i="10"/>
  <c r="N2071" i="10" s="1"/>
  <c r="L2057" i="10"/>
  <c r="N2057" i="10" s="1"/>
  <c r="L2007" i="10"/>
  <c r="N2007" i="10" s="1"/>
  <c r="L2041" i="10"/>
  <c r="N2041" i="10" s="1"/>
  <c r="L2025" i="10"/>
  <c r="N2025" i="10" s="1"/>
  <c r="L2019" i="10"/>
  <c r="N2019" i="10" s="1"/>
  <c r="L2011" i="10"/>
  <c r="N2011" i="10" s="1"/>
  <c r="L2092" i="10"/>
  <c r="N2092" i="10" s="1"/>
  <c r="L2083" i="10"/>
  <c r="N2083" i="10" s="1"/>
  <c r="L2157" i="10"/>
  <c r="N2157" i="10" s="1"/>
  <c r="L2081" i="10"/>
  <c r="N2081" i="10" s="1"/>
  <c r="L2147" i="10"/>
  <c r="N2147" i="10" s="1"/>
  <c r="L2145" i="10"/>
  <c r="N2145" i="10" s="1"/>
  <c r="L2096" i="10"/>
  <c r="N2096" i="10" s="1"/>
  <c r="L2094" i="10"/>
  <c r="N2094" i="10" s="1"/>
  <c r="L2090" i="10"/>
  <c r="N2090" i="10" s="1"/>
  <c r="L2089" i="10"/>
  <c r="N2089" i="10" s="1"/>
  <c r="L2059" i="10"/>
  <c r="N2059" i="10" s="1"/>
  <c r="L2034" i="10"/>
  <c r="N2034" i="10" s="1"/>
  <c r="L2120" i="10"/>
  <c r="N2120" i="10" s="1"/>
  <c r="L2117" i="10"/>
  <c r="N2117" i="10" s="1"/>
  <c r="L2054" i="10"/>
  <c r="N2054" i="10" s="1"/>
  <c r="L2132" i="10"/>
  <c r="N2132" i="10" s="1"/>
  <c r="L2022" i="10"/>
  <c r="N2022" i="10" s="1"/>
  <c r="L2135" i="10"/>
  <c r="N2135" i="10" s="1"/>
  <c r="L2154" i="10"/>
  <c r="N2154" i="10" s="1"/>
  <c r="L2062" i="10"/>
  <c r="N2062" i="10" s="1"/>
  <c r="L2125" i="10"/>
  <c r="N2125" i="10" s="1"/>
  <c r="L2014" i="10"/>
  <c r="N2014" i="10" s="1"/>
  <c r="L2143" i="10"/>
  <c r="N2143" i="10" s="1"/>
  <c r="L2150" i="10"/>
  <c r="N2150" i="10" s="1"/>
  <c r="L2050" i="10"/>
  <c r="N2050" i="10" s="1"/>
  <c r="L2044" i="10"/>
  <c r="N2044" i="10" s="1"/>
  <c r="L2037" i="10"/>
  <c r="N2037" i="10" s="1"/>
  <c r="L2040" i="10"/>
  <c r="N2040" i="10" s="1"/>
  <c r="L2109" i="10"/>
  <c r="N2109" i="10" s="1"/>
  <c r="L2114" i="10"/>
  <c r="N2114" i="10" s="1"/>
  <c r="L2066" i="10"/>
  <c r="N2066" i="10" s="1"/>
  <c r="L2074" i="10"/>
  <c r="N2074" i="10" s="1"/>
  <c r="L2078" i="10"/>
  <c r="N2078" i="10" s="1"/>
  <c r="L2070" i="10"/>
  <c r="N2070" i="10" s="1"/>
  <c r="L2031" i="10"/>
  <c r="N2031" i="10" s="1"/>
  <c r="L2027" i="10"/>
  <c r="N2027" i="10" s="1"/>
  <c r="L2018" i="10"/>
  <c r="N2018" i="10" s="1"/>
  <c r="L2006" i="10"/>
  <c r="N2006" i="10" s="1"/>
  <c r="L2101" i="10"/>
  <c r="N2101" i="10" s="1"/>
  <c r="L2010" i="10"/>
  <c r="N2010" i="10" s="1"/>
  <c r="L2137" i="10"/>
  <c r="N2137" i="10" s="1"/>
  <c r="L2104" i="10"/>
  <c r="N2104" i="10" s="1"/>
  <c r="L2086" i="10"/>
  <c r="N2086" i="10" s="1"/>
  <c r="L2033" i="10"/>
  <c r="N2033" i="10" s="1"/>
  <c r="L2121" i="10"/>
  <c r="N2121" i="10" s="1"/>
  <c r="L2116" i="10"/>
  <c r="N2116" i="10" s="1"/>
  <c r="L2053" i="10"/>
  <c r="N2053" i="10" s="1"/>
  <c r="L2131" i="10"/>
  <c r="N2131" i="10" s="1"/>
  <c r="L2021" i="10"/>
  <c r="N2021" i="10" s="1"/>
  <c r="L2153" i="10"/>
  <c r="N2153" i="10" s="1"/>
  <c r="L2061" i="10"/>
  <c r="N2061" i="10" s="1"/>
  <c r="L2124" i="10"/>
  <c r="N2124" i="10" s="1"/>
  <c r="L2013" i="10"/>
  <c r="N2013" i="10" s="1"/>
  <c r="L2138" i="10"/>
  <c r="N2138" i="10" s="1"/>
  <c r="L2105" i="10"/>
  <c r="N2105" i="10" s="1"/>
  <c r="L2085" i="10"/>
  <c r="N2085" i="10" s="1"/>
  <c r="L2140" i="10"/>
  <c r="N2140" i="10" s="1"/>
  <c r="L2065" i="10"/>
  <c r="N2065" i="10" s="1"/>
  <c r="L2073" i="10"/>
  <c r="N2073" i="10" s="1"/>
  <c r="L2111" i="10"/>
  <c r="N2111" i="10" s="1"/>
  <c r="L2043" i="10"/>
  <c r="N2043" i="10" s="1"/>
  <c r="L2049" i="10"/>
  <c r="N2049" i="10" s="1"/>
  <c r="L2108" i="10"/>
  <c r="N2108" i="10" s="1"/>
  <c r="L2100" i="10"/>
  <c r="N2100" i="10" s="1"/>
  <c r="L2046" i="10"/>
  <c r="N2046" i="10" s="1"/>
  <c r="L2077" i="10"/>
  <c r="N2077" i="10" s="1"/>
  <c r="L2149" i="10"/>
  <c r="N2149" i="10" s="1"/>
  <c r="L2028" i="10"/>
  <c r="N2028" i="10" s="1"/>
  <c r="L2128" i="10"/>
  <c r="N2128" i="10" s="1"/>
  <c r="L2126" i="10"/>
  <c r="N2126" i="10" s="1"/>
  <c r="L2097" i="10"/>
  <c r="N2097" i="10" s="1"/>
  <c r="L2069" i="10"/>
  <c r="N2069" i="10" s="1"/>
  <c r="L2056" i="10"/>
  <c r="N2056" i="10" s="1"/>
  <c r="L2005" i="10"/>
  <c r="N2005" i="10" s="1"/>
  <c r="L2039" i="10"/>
  <c r="N2039" i="10" s="1"/>
  <c r="L2024" i="10"/>
  <c r="N2024" i="10" s="1"/>
  <c r="L2017" i="10"/>
  <c r="N2017" i="10" s="1"/>
  <c r="L2009" i="10"/>
  <c r="N2009" i="10" s="1"/>
  <c r="L2091" i="10"/>
  <c r="N2091" i="10" s="1"/>
  <c r="L2082" i="10"/>
  <c r="N2082" i="10" s="1"/>
  <c r="L2156" i="10"/>
  <c r="N2156" i="10" s="1"/>
  <c r="L2080" i="10"/>
  <c r="N2080" i="10" s="1"/>
  <c r="L2146" i="10"/>
  <c r="N2146" i="10" s="1"/>
  <c r="L2144" i="10"/>
  <c r="N2144" i="10" s="1"/>
  <c r="L2095" i="10"/>
  <c r="N2095" i="10" s="1"/>
  <c r="L2093" i="10"/>
  <c r="N2093" i="10" s="1"/>
  <c r="L2088" i="10"/>
  <c r="N2088" i="10" s="1"/>
  <c r="L2058" i="10"/>
  <c r="N2058" i="10" s="1"/>
  <c r="L2032" i="10"/>
  <c r="N2032" i="10" s="1"/>
  <c r="L2119" i="10"/>
  <c r="N2119" i="10" s="1"/>
  <c r="L2115" i="10"/>
  <c r="N2115" i="10" s="1"/>
  <c r="L2052" i="10"/>
  <c r="N2052" i="10" s="1"/>
  <c r="L2130" i="10"/>
  <c r="N2130" i="10" s="1"/>
  <c r="L2020" i="10"/>
  <c r="N2020" i="10" s="1"/>
  <c r="L2134" i="10"/>
  <c r="N2134" i="10" s="1"/>
  <c r="L2152" i="10"/>
  <c r="N2152" i="10" s="1"/>
  <c r="L2060" i="10"/>
  <c r="N2060" i="10" s="1"/>
  <c r="L2123" i="10"/>
  <c r="N2123" i="10" s="1"/>
  <c r="L2012" i="10"/>
  <c r="N2012" i="10" s="1"/>
  <c r="L2142" i="10"/>
  <c r="N2142" i="10" s="1"/>
  <c r="L2148" i="10"/>
  <c r="N2148" i="10" s="1"/>
  <c r="L2048" i="10"/>
  <c r="N2048" i="10" s="1"/>
  <c r="L2042" i="10"/>
  <c r="N2042" i="10" s="1"/>
  <c r="L2036" i="10"/>
  <c r="N2036" i="10" s="1"/>
  <c r="L2038" i="10"/>
  <c r="N2038" i="10" s="1"/>
  <c r="L2107" i="10"/>
  <c r="N2107" i="10" s="1"/>
  <c r="L2113" i="10"/>
  <c r="N2113" i="10" s="1"/>
  <c r="L2064" i="10"/>
  <c r="N2064" i="10" s="1"/>
  <c r="L2072" i="10"/>
  <c r="N2072" i="10" s="1"/>
  <c r="L2076" i="10"/>
  <c r="N2076" i="10" s="1"/>
  <c r="L2068" i="10"/>
  <c r="N2068" i="10" s="1"/>
  <c r="L2030" i="10"/>
  <c r="N2030" i="10" s="1"/>
  <c r="L2026" i="10"/>
  <c r="N2026" i="10" s="1"/>
  <c r="L2016" i="10"/>
  <c r="N2016" i="10" s="1"/>
  <c r="L2004" i="10"/>
  <c r="N2004" i="10" s="1"/>
  <c r="L2099" i="10"/>
  <c r="N2099" i="10" s="1"/>
  <c r="L2008" i="10"/>
  <c r="N2008" i="10" s="1"/>
  <c r="L2136" i="10"/>
  <c r="N2136" i="10" s="1"/>
  <c r="L2103" i="10"/>
  <c r="N2103" i="10" s="1"/>
  <c r="L2084" i="10"/>
  <c r="N2084" i="10" s="1"/>
  <c r="L1727" i="10"/>
  <c r="N1727" i="10" s="1"/>
  <c r="L1814" i="10"/>
  <c r="N1814" i="10" s="1"/>
  <c r="L1810" i="10"/>
  <c r="N1810" i="10" s="1"/>
  <c r="L1747" i="10"/>
  <c r="N1747" i="10" s="1"/>
  <c r="L1825" i="10"/>
  <c r="N1825" i="10" s="1"/>
  <c r="L1715" i="10"/>
  <c r="N1715" i="10" s="1"/>
  <c r="L1847" i="10"/>
  <c r="N1847" i="10" s="1"/>
  <c r="L1755" i="10"/>
  <c r="N1755" i="10" s="1"/>
  <c r="L1707" i="10"/>
  <c r="N1707" i="10" s="1"/>
  <c r="L1831" i="10"/>
  <c r="N1831" i="10" s="1"/>
  <c r="L1798" i="10"/>
  <c r="N1798" i="10" s="1"/>
  <c r="L1779" i="10"/>
  <c r="N1779" i="10" s="1"/>
  <c r="L1833" i="10"/>
  <c r="N1833" i="10" s="1"/>
  <c r="L1759" i="10"/>
  <c r="N1759" i="10" s="1"/>
  <c r="L1767" i="10"/>
  <c r="N1767" i="10" s="1"/>
  <c r="L1804" i="10"/>
  <c r="N1804" i="10" s="1"/>
  <c r="L1737" i="10"/>
  <c r="N1737" i="10" s="1"/>
  <c r="L1743" i="10"/>
  <c r="N1743" i="10" s="1"/>
  <c r="L1802" i="10"/>
  <c r="N1802" i="10" s="1"/>
  <c r="L1794" i="10"/>
  <c r="N1794" i="10" s="1"/>
  <c r="L1739" i="10"/>
  <c r="N1739" i="10" s="1"/>
  <c r="L1771" i="10"/>
  <c r="N1771" i="10" s="1"/>
  <c r="L1843" i="10"/>
  <c r="N1843" i="10" s="1"/>
  <c r="L1721" i="10"/>
  <c r="N1721" i="10" s="1"/>
  <c r="L1821" i="10"/>
  <c r="N1821" i="10" s="1"/>
  <c r="L1819" i="10"/>
  <c r="N1819" i="10" s="1"/>
  <c r="L1790" i="10"/>
  <c r="N1790" i="10" s="1"/>
  <c r="L1763" i="10"/>
  <c r="N1763" i="10" s="1"/>
  <c r="L1749" i="10"/>
  <c r="N1749" i="10" s="1"/>
  <c r="L1699" i="10"/>
  <c r="N1699" i="10" s="1"/>
  <c r="L1733" i="10"/>
  <c r="N1733" i="10" s="1"/>
  <c r="L1717" i="10"/>
  <c r="N1717" i="10" s="1"/>
  <c r="L1711" i="10"/>
  <c r="N1711" i="10" s="1"/>
  <c r="L1703" i="10"/>
  <c r="N1703" i="10" s="1"/>
  <c r="L1784" i="10"/>
  <c r="N1784" i="10" s="1"/>
  <c r="L1775" i="10"/>
  <c r="N1775" i="10" s="1"/>
  <c r="L1849" i="10"/>
  <c r="N1849" i="10" s="1"/>
  <c r="L1773" i="10"/>
  <c r="N1773" i="10" s="1"/>
  <c r="L1839" i="10"/>
  <c r="N1839" i="10" s="1"/>
  <c r="L1837" i="10"/>
  <c r="N1837" i="10" s="1"/>
  <c r="L1788" i="10"/>
  <c r="N1788" i="10" s="1"/>
  <c r="L1786" i="10"/>
  <c r="N1786" i="10" s="1"/>
  <c r="L1782" i="10"/>
  <c r="N1782" i="10" s="1"/>
  <c r="L1781" i="10"/>
  <c r="N1781" i="10" s="1"/>
  <c r="L1751" i="10"/>
  <c r="N1751" i="10" s="1"/>
  <c r="L1726" i="10"/>
  <c r="N1726" i="10" s="1"/>
  <c r="L1812" i="10"/>
  <c r="N1812" i="10" s="1"/>
  <c r="L1809" i="10"/>
  <c r="N1809" i="10" s="1"/>
  <c r="L1746" i="10"/>
  <c r="N1746" i="10" s="1"/>
  <c r="L1824" i="10"/>
  <c r="N1824" i="10" s="1"/>
  <c r="L1714" i="10"/>
  <c r="N1714" i="10" s="1"/>
  <c r="L1827" i="10"/>
  <c r="N1827" i="10" s="1"/>
  <c r="L1846" i="10"/>
  <c r="N1846" i="10" s="1"/>
  <c r="L1754" i="10"/>
  <c r="N1754" i="10" s="1"/>
  <c r="L1817" i="10"/>
  <c r="N1817" i="10" s="1"/>
  <c r="L1706" i="10"/>
  <c r="N1706" i="10" s="1"/>
  <c r="L1835" i="10"/>
  <c r="N1835" i="10" s="1"/>
  <c r="L1842" i="10"/>
  <c r="N1842" i="10" s="1"/>
  <c r="L1742" i="10"/>
  <c r="N1742" i="10" s="1"/>
  <c r="L1736" i="10"/>
  <c r="N1736" i="10" s="1"/>
  <c r="L1729" i="10"/>
  <c r="N1729" i="10" s="1"/>
  <c r="L1732" i="10"/>
  <c r="N1732" i="10" s="1"/>
  <c r="L1801" i="10"/>
  <c r="N1801" i="10" s="1"/>
  <c r="L1806" i="10"/>
  <c r="N1806" i="10" s="1"/>
  <c r="L1758" i="10"/>
  <c r="N1758" i="10" s="1"/>
  <c r="L1766" i="10"/>
  <c r="N1766" i="10" s="1"/>
  <c r="L1770" i="10"/>
  <c r="N1770" i="10" s="1"/>
  <c r="L1762" i="10"/>
  <c r="N1762" i="10" s="1"/>
  <c r="L1723" i="10"/>
  <c r="N1723" i="10" s="1"/>
  <c r="L1719" i="10"/>
  <c r="N1719" i="10" s="1"/>
  <c r="L1710" i="10"/>
  <c r="N1710" i="10" s="1"/>
  <c r="L1698" i="10"/>
  <c r="N1698" i="10" s="1"/>
  <c r="L1793" i="10"/>
  <c r="N1793" i="10" s="1"/>
  <c r="L1702" i="10"/>
  <c r="N1702" i="10" s="1"/>
  <c r="L1829" i="10"/>
  <c r="N1829" i="10" s="1"/>
  <c r="L1796" i="10"/>
  <c r="N1796" i="10" s="1"/>
  <c r="L1778" i="10"/>
  <c r="N1778" i="10" s="1"/>
  <c r="L1725" i="10"/>
  <c r="N1725" i="10" s="1"/>
  <c r="L1813" i="10"/>
  <c r="N1813" i="10" s="1"/>
  <c r="L1808" i="10"/>
  <c r="N1808" i="10" s="1"/>
  <c r="L1745" i="10"/>
  <c r="N1745" i="10" s="1"/>
  <c r="L1823" i="10"/>
  <c r="N1823" i="10" s="1"/>
  <c r="L1713" i="10"/>
  <c r="N1713" i="10" s="1"/>
  <c r="L1845" i="10"/>
  <c r="N1845" i="10" s="1"/>
  <c r="L1753" i="10"/>
  <c r="N1753" i="10" s="1"/>
  <c r="L1816" i="10"/>
  <c r="N1816" i="10" s="1"/>
  <c r="L1705" i="10"/>
  <c r="N1705" i="10" s="1"/>
  <c r="L1830" i="10"/>
  <c r="N1830" i="10" s="1"/>
  <c r="L1797" i="10"/>
  <c r="N1797" i="10" s="1"/>
  <c r="L1777" i="10"/>
  <c r="N1777" i="10" s="1"/>
  <c r="L1832" i="10"/>
  <c r="N1832" i="10" s="1"/>
  <c r="L1757" i="10"/>
  <c r="N1757" i="10" s="1"/>
  <c r="L1765" i="10"/>
  <c r="N1765" i="10" s="1"/>
  <c r="L1803" i="10"/>
  <c r="N1803" i="10" s="1"/>
  <c r="L1735" i="10"/>
  <c r="N1735" i="10" s="1"/>
  <c r="L1741" i="10"/>
  <c r="N1741" i="10" s="1"/>
  <c r="L1800" i="10"/>
  <c r="N1800" i="10" s="1"/>
  <c r="L1792" i="10"/>
  <c r="N1792" i="10" s="1"/>
  <c r="L1738" i="10"/>
  <c r="N1738" i="10" s="1"/>
  <c r="L1769" i="10"/>
  <c r="N1769" i="10" s="1"/>
  <c r="L1841" i="10"/>
  <c r="N1841" i="10" s="1"/>
  <c r="L1720" i="10"/>
  <c r="N1720" i="10" s="1"/>
  <c r="L1820" i="10"/>
  <c r="N1820" i="10" s="1"/>
  <c r="L1818" i="10"/>
  <c r="N1818" i="10" s="1"/>
  <c r="L1789" i="10"/>
  <c r="N1789" i="10" s="1"/>
  <c r="L1761" i="10"/>
  <c r="N1761" i="10" s="1"/>
  <c r="L1748" i="10"/>
  <c r="N1748" i="10" s="1"/>
  <c r="L1697" i="10"/>
  <c r="N1697" i="10" s="1"/>
  <c r="L1731" i="10"/>
  <c r="N1731" i="10" s="1"/>
  <c r="L1716" i="10"/>
  <c r="N1716" i="10" s="1"/>
  <c r="L1709" i="10"/>
  <c r="N1709" i="10" s="1"/>
  <c r="L1701" i="10"/>
  <c r="N1701" i="10" s="1"/>
  <c r="L1783" i="10"/>
  <c r="N1783" i="10" s="1"/>
  <c r="L1774" i="10"/>
  <c r="N1774" i="10" s="1"/>
  <c r="L1848" i="10"/>
  <c r="N1848" i="10" s="1"/>
  <c r="L1772" i="10"/>
  <c r="N1772" i="10" s="1"/>
  <c r="L1838" i="10"/>
  <c r="N1838" i="10" s="1"/>
  <c r="L1836" i="10"/>
  <c r="N1836" i="10" s="1"/>
  <c r="L1787" i="10"/>
  <c r="N1787" i="10" s="1"/>
  <c r="L1785" i="10"/>
  <c r="N1785" i="10" s="1"/>
  <c r="L1780" i="10"/>
  <c r="N1780" i="10" s="1"/>
  <c r="L1750" i="10"/>
  <c r="N1750" i="10" s="1"/>
  <c r="L1724" i="10"/>
  <c r="N1724" i="10" s="1"/>
  <c r="L1811" i="10"/>
  <c r="N1811" i="10" s="1"/>
  <c r="L1807" i="10"/>
  <c r="N1807" i="10" s="1"/>
  <c r="L1744" i="10"/>
  <c r="N1744" i="10" s="1"/>
  <c r="L1822" i="10"/>
  <c r="N1822" i="10" s="1"/>
  <c r="L1712" i="10"/>
  <c r="N1712" i="10" s="1"/>
  <c r="L1826" i="10"/>
  <c r="N1826" i="10" s="1"/>
  <c r="L1844" i="10"/>
  <c r="N1844" i="10" s="1"/>
  <c r="L1752" i="10"/>
  <c r="N1752" i="10" s="1"/>
  <c r="L1815" i="10"/>
  <c r="N1815" i="10" s="1"/>
  <c r="L1704" i="10"/>
  <c r="N1704" i="10" s="1"/>
  <c r="L1834" i="10"/>
  <c r="N1834" i="10" s="1"/>
  <c r="L1840" i="10"/>
  <c r="N1840" i="10" s="1"/>
  <c r="L1740" i="10"/>
  <c r="N1740" i="10" s="1"/>
  <c r="L1734" i="10"/>
  <c r="N1734" i="10" s="1"/>
  <c r="L1728" i="10"/>
  <c r="N1728" i="10" s="1"/>
  <c r="L1730" i="10"/>
  <c r="N1730" i="10" s="1"/>
  <c r="L1799" i="10"/>
  <c r="N1799" i="10" s="1"/>
  <c r="L1805" i="10"/>
  <c r="N1805" i="10" s="1"/>
  <c r="L1756" i="10"/>
  <c r="N1756" i="10" s="1"/>
  <c r="L1764" i="10"/>
  <c r="N1764" i="10" s="1"/>
  <c r="L1768" i="10"/>
  <c r="N1768" i="10" s="1"/>
  <c r="L1760" i="10"/>
  <c r="N1760" i="10" s="1"/>
  <c r="L1722" i="10"/>
  <c r="N1722" i="10" s="1"/>
  <c r="L1718" i="10"/>
  <c r="N1718" i="10" s="1"/>
  <c r="L1708" i="10"/>
  <c r="N1708" i="10" s="1"/>
  <c r="L1696" i="10"/>
  <c r="N1696" i="10" s="1"/>
  <c r="L1791" i="10"/>
  <c r="N1791" i="10" s="1"/>
  <c r="L1700" i="10"/>
  <c r="N1700" i="10" s="1"/>
  <c r="L1828" i="10"/>
  <c r="N1828" i="10" s="1"/>
  <c r="L1795" i="10"/>
  <c r="N1795" i="10" s="1"/>
  <c r="L1776" i="10"/>
  <c r="N1776" i="10" s="1"/>
  <c r="L1573" i="10"/>
  <c r="N1573" i="10" s="1"/>
  <c r="L1660" i="10"/>
  <c r="N1660" i="10" s="1"/>
  <c r="L1656" i="10"/>
  <c r="N1656" i="10" s="1"/>
  <c r="L1593" i="10"/>
  <c r="N1593" i="10" s="1"/>
  <c r="L1671" i="10"/>
  <c r="N1671" i="10" s="1"/>
  <c r="L1561" i="10"/>
  <c r="N1561" i="10" s="1"/>
  <c r="L1693" i="10"/>
  <c r="N1693" i="10" s="1"/>
  <c r="L1601" i="10"/>
  <c r="N1601" i="10" s="1"/>
  <c r="L1553" i="10"/>
  <c r="N1553" i="10" s="1"/>
  <c r="L1677" i="10"/>
  <c r="N1677" i="10" s="1"/>
  <c r="L1644" i="10"/>
  <c r="N1644" i="10" s="1"/>
  <c r="L1625" i="10"/>
  <c r="N1625" i="10" s="1"/>
  <c r="L1679" i="10"/>
  <c r="N1679" i="10" s="1"/>
  <c r="L1605" i="10"/>
  <c r="N1605" i="10" s="1"/>
  <c r="L1613" i="10"/>
  <c r="N1613" i="10" s="1"/>
  <c r="L1650" i="10"/>
  <c r="N1650" i="10" s="1"/>
  <c r="L1583" i="10"/>
  <c r="N1583" i="10" s="1"/>
  <c r="L1589" i="10"/>
  <c r="N1589" i="10" s="1"/>
  <c r="L1648" i="10"/>
  <c r="N1648" i="10" s="1"/>
  <c r="L1640" i="10"/>
  <c r="N1640" i="10" s="1"/>
  <c r="L1585" i="10"/>
  <c r="N1585" i="10" s="1"/>
  <c r="L1617" i="10"/>
  <c r="N1617" i="10" s="1"/>
  <c r="L1689" i="10"/>
  <c r="N1689" i="10" s="1"/>
  <c r="L1567" i="10"/>
  <c r="N1567" i="10" s="1"/>
  <c r="L1667" i="10"/>
  <c r="N1667" i="10" s="1"/>
  <c r="L1665" i="10"/>
  <c r="N1665" i="10" s="1"/>
  <c r="L1636" i="10"/>
  <c r="N1636" i="10" s="1"/>
  <c r="L1609" i="10"/>
  <c r="N1609" i="10" s="1"/>
  <c r="L1595" i="10"/>
  <c r="N1595" i="10" s="1"/>
  <c r="L1545" i="10"/>
  <c r="N1545" i="10" s="1"/>
  <c r="L1579" i="10"/>
  <c r="N1579" i="10" s="1"/>
  <c r="L1563" i="10"/>
  <c r="N1563" i="10" s="1"/>
  <c r="L1557" i="10"/>
  <c r="N1557" i="10" s="1"/>
  <c r="L1549" i="10"/>
  <c r="N1549" i="10" s="1"/>
  <c r="L1630" i="10"/>
  <c r="N1630" i="10" s="1"/>
  <c r="L1621" i="10"/>
  <c r="N1621" i="10" s="1"/>
  <c r="L1695" i="10"/>
  <c r="N1695" i="10" s="1"/>
  <c r="L1619" i="10"/>
  <c r="N1619" i="10" s="1"/>
  <c r="L1685" i="10"/>
  <c r="N1685" i="10" s="1"/>
  <c r="L1683" i="10"/>
  <c r="N1683" i="10" s="1"/>
  <c r="L1634" i="10"/>
  <c r="N1634" i="10" s="1"/>
  <c r="L1632" i="10"/>
  <c r="N1632" i="10" s="1"/>
  <c r="L1628" i="10"/>
  <c r="N1628" i="10" s="1"/>
  <c r="L1627" i="10"/>
  <c r="N1627" i="10" s="1"/>
  <c r="L1597" i="10"/>
  <c r="N1597" i="10" s="1"/>
  <c r="L1572" i="10"/>
  <c r="N1572" i="10" s="1"/>
  <c r="L1658" i="10"/>
  <c r="N1658" i="10" s="1"/>
  <c r="L1655" i="10"/>
  <c r="N1655" i="10" s="1"/>
  <c r="L1592" i="10"/>
  <c r="N1592" i="10" s="1"/>
  <c r="L1670" i="10"/>
  <c r="N1670" i="10" s="1"/>
  <c r="L1560" i="10"/>
  <c r="N1560" i="10" s="1"/>
  <c r="L1673" i="10"/>
  <c r="N1673" i="10" s="1"/>
  <c r="L1692" i="10"/>
  <c r="N1692" i="10" s="1"/>
  <c r="L1600" i="10"/>
  <c r="N1600" i="10" s="1"/>
  <c r="L1663" i="10"/>
  <c r="N1663" i="10" s="1"/>
  <c r="L1552" i="10"/>
  <c r="N1552" i="10" s="1"/>
  <c r="L1681" i="10"/>
  <c r="N1681" i="10" s="1"/>
  <c r="L1688" i="10"/>
  <c r="N1688" i="10" s="1"/>
  <c r="L1588" i="10"/>
  <c r="N1588" i="10" s="1"/>
  <c r="L1582" i="10"/>
  <c r="N1582" i="10" s="1"/>
  <c r="L1575" i="10"/>
  <c r="N1575" i="10" s="1"/>
  <c r="L1578" i="10"/>
  <c r="N1578" i="10" s="1"/>
  <c r="L1647" i="10"/>
  <c r="N1647" i="10" s="1"/>
  <c r="L1652" i="10"/>
  <c r="N1652" i="10" s="1"/>
  <c r="L1604" i="10"/>
  <c r="N1604" i="10" s="1"/>
  <c r="L1612" i="10"/>
  <c r="N1612" i="10" s="1"/>
  <c r="L1616" i="10"/>
  <c r="N1616" i="10" s="1"/>
  <c r="L1608" i="10"/>
  <c r="N1608" i="10" s="1"/>
  <c r="L1569" i="10"/>
  <c r="N1569" i="10" s="1"/>
  <c r="L1565" i="10"/>
  <c r="N1565" i="10" s="1"/>
  <c r="L1556" i="10"/>
  <c r="N1556" i="10" s="1"/>
  <c r="L1544" i="10"/>
  <c r="N1544" i="10" s="1"/>
  <c r="L1639" i="10"/>
  <c r="N1639" i="10" s="1"/>
  <c r="L1548" i="10"/>
  <c r="N1548" i="10" s="1"/>
  <c r="L1675" i="10"/>
  <c r="N1675" i="10" s="1"/>
  <c r="L1642" i="10"/>
  <c r="N1642" i="10" s="1"/>
  <c r="L1624" i="10"/>
  <c r="N1624" i="10" s="1"/>
  <c r="L1571" i="10"/>
  <c r="N1571" i="10" s="1"/>
  <c r="L1659" i="10"/>
  <c r="N1659" i="10" s="1"/>
  <c r="L1654" i="10"/>
  <c r="N1654" i="10" s="1"/>
  <c r="L1591" i="10"/>
  <c r="N1591" i="10" s="1"/>
  <c r="L1669" i="10"/>
  <c r="N1669" i="10" s="1"/>
  <c r="L1559" i="10"/>
  <c r="N1559" i="10" s="1"/>
  <c r="L1691" i="10"/>
  <c r="N1691" i="10" s="1"/>
  <c r="L1599" i="10"/>
  <c r="N1599" i="10" s="1"/>
  <c r="L1662" i="10"/>
  <c r="N1662" i="10" s="1"/>
  <c r="L1551" i="10"/>
  <c r="N1551" i="10" s="1"/>
  <c r="L1676" i="10"/>
  <c r="N1676" i="10" s="1"/>
  <c r="L1643" i="10"/>
  <c r="N1643" i="10" s="1"/>
  <c r="L1623" i="10"/>
  <c r="N1623" i="10" s="1"/>
  <c r="L1678" i="10"/>
  <c r="N1678" i="10" s="1"/>
  <c r="L1603" i="10"/>
  <c r="N1603" i="10" s="1"/>
  <c r="L1611" i="10"/>
  <c r="N1611" i="10" s="1"/>
  <c r="L1649" i="10"/>
  <c r="N1649" i="10" s="1"/>
  <c r="L1581" i="10"/>
  <c r="N1581" i="10" s="1"/>
  <c r="L1587" i="10"/>
  <c r="N1587" i="10" s="1"/>
  <c r="L1646" i="10"/>
  <c r="N1646" i="10" s="1"/>
  <c r="L1638" i="10"/>
  <c r="N1638" i="10" s="1"/>
  <c r="L1584" i="10"/>
  <c r="N1584" i="10" s="1"/>
  <c r="L1615" i="10"/>
  <c r="N1615" i="10" s="1"/>
  <c r="L1687" i="10"/>
  <c r="N1687" i="10" s="1"/>
  <c r="L1566" i="10"/>
  <c r="N1566" i="10" s="1"/>
  <c r="L1666" i="10"/>
  <c r="N1666" i="10" s="1"/>
  <c r="L1664" i="10"/>
  <c r="N1664" i="10" s="1"/>
  <c r="L1635" i="10"/>
  <c r="N1635" i="10" s="1"/>
  <c r="L1607" i="10"/>
  <c r="N1607" i="10" s="1"/>
  <c r="L1594" i="10"/>
  <c r="N1594" i="10" s="1"/>
  <c r="L1543" i="10"/>
  <c r="N1543" i="10" s="1"/>
  <c r="L1577" i="10"/>
  <c r="N1577" i="10" s="1"/>
  <c r="L1562" i="10"/>
  <c r="N1562" i="10" s="1"/>
  <c r="L1555" i="10"/>
  <c r="N1555" i="10" s="1"/>
  <c r="L1547" i="10"/>
  <c r="N1547" i="10" s="1"/>
  <c r="L1629" i="10"/>
  <c r="N1629" i="10" s="1"/>
  <c r="L1620" i="10"/>
  <c r="N1620" i="10" s="1"/>
  <c r="L1694" i="10"/>
  <c r="N1694" i="10" s="1"/>
  <c r="L1618" i="10"/>
  <c r="N1618" i="10" s="1"/>
  <c r="L1684" i="10"/>
  <c r="N1684" i="10" s="1"/>
  <c r="L1682" i="10"/>
  <c r="N1682" i="10" s="1"/>
  <c r="L1633" i="10"/>
  <c r="N1633" i="10" s="1"/>
  <c r="L1631" i="10"/>
  <c r="N1631" i="10" s="1"/>
  <c r="L1626" i="10"/>
  <c r="N1626" i="10" s="1"/>
  <c r="L1596" i="10"/>
  <c r="N1596" i="10" s="1"/>
  <c r="L1570" i="10"/>
  <c r="N1570" i="10" s="1"/>
  <c r="L1657" i="10"/>
  <c r="N1657" i="10" s="1"/>
  <c r="L1653" i="10"/>
  <c r="N1653" i="10" s="1"/>
  <c r="L1590" i="10"/>
  <c r="N1590" i="10" s="1"/>
  <c r="L1668" i="10"/>
  <c r="N1668" i="10" s="1"/>
  <c r="L1558" i="10"/>
  <c r="N1558" i="10" s="1"/>
  <c r="L1672" i="10"/>
  <c r="N1672" i="10" s="1"/>
  <c r="L1690" i="10"/>
  <c r="N1690" i="10" s="1"/>
  <c r="L1598" i="10"/>
  <c r="N1598" i="10" s="1"/>
  <c r="L1661" i="10"/>
  <c r="N1661" i="10" s="1"/>
  <c r="L1550" i="10"/>
  <c r="N1550" i="10" s="1"/>
  <c r="L1680" i="10"/>
  <c r="N1680" i="10" s="1"/>
  <c r="L1686" i="10"/>
  <c r="N1686" i="10" s="1"/>
  <c r="L1586" i="10"/>
  <c r="N1586" i="10" s="1"/>
  <c r="L1580" i="10"/>
  <c r="N1580" i="10" s="1"/>
  <c r="L1574" i="10"/>
  <c r="N1574" i="10" s="1"/>
  <c r="L1576" i="10"/>
  <c r="N1576" i="10" s="1"/>
  <c r="L1645" i="10"/>
  <c r="N1645" i="10" s="1"/>
  <c r="L1651" i="10"/>
  <c r="N1651" i="10" s="1"/>
  <c r="L1602" i="10"/>
  <c r="N1602" i="10" s="1"/>
  <c r="L1610" i="10"/>
  <c r="N1610" i="10" s="1"/>
  <c r="L1614" i="10"/>
  <c r="N1614" i="10" s="1"/>
  <c r="L1606" i="10"/>
  <c r="N1606" i="10" s="1"/>
  <c r="L1568" i="10"/>
  <c r="N1568" i="10" s="1"/>
  <c r="L1564" i="10"/>
  <c r="N1564" i="10" s="1"/>
  <c r="L1554" i="10"/>
  <c r="N1554" i="10" s="1"/>
  <c r="L1542" i="10"/>
  <c r="N1542" i="10" s="1"/>
  <c r="L1637" i="10"/>
  <c r="N1637" i="10" s="1"/>
  <c r="L1546" i="10"/>
  <c r="N1546" i="10" s="1"/>
  <c r="L1674" i="10"/>
  <c r="N1674" i="10" s="1"/>
  <c r="L1641" i="10"/>
  <c r="N1641" i="10" s="1"/>
  <c r="L1622" i="10"/>
  <c r="N1622" i="10" s="1"/>
  <c r="L1419" i="10"/>
  <c r="N1419" i="10" s="1"/>
  <c r="L1506" i="10"/>
  <c r="N1506" i="10" s="1"/>
  <c r="L1502" i="10"/>
  <c r="N1502" i="10" s="1"/>
  <c r="L1439" i="10"/>
  <c r="N1439" i="10" s="1"/>
  <c r="L1517" i="10"/>
  <c r="N1517" i="10" s="1"/>
  <c r="L1407" i="10"/>
  <c r="N1407" i="10" s="1"/>
  <c r="L1539" i="10"/>
  <c r="N1539" i="10" s="1"/>
  <c r="L1447" i="10"/>
  <c r="N1447" i="10" s="1"/>
  <c r="L1399" i="10"/>
  <c r="N1399" i="10" s="1"/>
  <c r="L1523" i="10"/>
  <c r="N1523" i="10" s="1"/>
  <c r="L1490" i="10"/>
  <c r="N1490" i="10" s="1"/>
  <c r="L1471" i="10"/>
  <c r="N1471" i="10" s="1"/>
  <c r="L1525" i="10"/>
  <c r="N1525" i="10" s="1"/>
  <c r="L1451" i="10"/>
  <c r="N1451" i="10" s="1"/>
  <c r="L1459" i="10"/>
  <c r="N1459" i="10" s="1"/>
  <c r="L1496" i="10"/>
  <c r="N1496" i="10" s="1"/>
  <c r="L1429" i="10"/>
  <c r="N1429" i="10" s="1"/>
  <c r="L1435" i="10"/>
  <c r="N1435" i="10" s="1"/>
  <c r="L1494" i="10"/>
  <c r="N1494" i="10" s="1"/>
  <c r="L1486" i="10"/>
  <c r="N1486" i="10" s="1"/>
  <c r="L1431" i="10"/>
  <c r="N1431" i="10" s="1"/>
  <c r="L1463" i="10"/>
  <c r="N1463" i="10" s="1"/>
  <c r="L1535" i="10"/>
  <c r="N1535" i="10" s="1"/>
  <c r="L1413" i="10"/>
  <c r="N1413" i="10" s="1"/>
  <c r="L1513" i="10"/>
  <c r="N1513" i="10" s="1"/>
  <c r="L1511" i="10"/>
  <c r="N1511" i="10" s="1"/>
  <c r="L1482" i="10"/>
  <c r="N1482" i="10" s="1"/>
  <c r="L1455" i="10"/>
  <c r="N1455" i="10" s="1"/>
  <c r="L1441" i="10"/>
  <c r="N1441" i="10" s="1"/>
  <c r="L1391" i="10"/>
  <c r="N1391" i="10" s="1"/>
  <c r="L1425" i="10"/>
  <c r="N1425" i="10" s="1"/>
  <c r="L1409" i="10"/>
  <c r="N1409" i="10" s="1"/>
  <c r="L1403" i="10"/>
  <c r="N1403" i="10" s="1"/>
  <c r="L1395" i="10"/>
  <c r="N1395" i="10" s="1"/>
  <c r="L1476" i="10"/>
  <c r="N1476" i="10" s="1"/>
  <c r="L1467" i="10"/>
  <c r="N1467" i="10" s="1"/>
  <c r="L1541" i="10"/>
  <c r="N1541" i="10" s="1"/>
  <c r="L1465" i="10"/>
  <c r="N1465" i="10" s="1"/>
  <c r="L1531" i="10"/>
  <c r="N1531" i="10" s="1"/>
  <c r="L1529" i="10"/>
  <c r="N1529" i="10" s="1"/>
  <c r="L1480" i="10"/>
  <c r="N1480" i="10" s="1"/>
  <c r="L1478" i="10"/>
  <c r="N1478" i="10" s="1"/>
  <c r="L1474" i="10"/>
  <c r="N1474" i="10" s="1"/>
  <c r="L1473" i="10"/>
  <c r="N1473" i="10" s="1"/>
  <c r="L1443" i="10"/>
  <c r="N1443" i="10" s="1"/>
  <c r="L1418" i="10"/>
  <c r="N1418" i="10" s="1"/>
  <c r="L1504" i="10"/>
  <c r="N1504" i="10" s="1"/>
  <c r="L1501" i="10"/>
  <c r="N1501" i="10" s="1"/>
  <c r="L1438" i="10"/>
  <c r="N1438" i="10" s="1"/>
  <c r="L1516" i="10"/>
  <c r="N1516" i="10" s="1"/>
  <c r="L1406" i="10"/>
  <c r="N1406" i="10" s="1"/>
  <c r="L1519" i="10"/>
  <c r="N1519" i="10" s="1"/>
  <c r="L1538" i="10"/>
  <c r="N1538" i="10" s="1"/>
  <c r="L1446" i="10"/>
  <c r="N1446" i="10" s="1"/>
  <c r="L1509" i="10"/>
  <c r="N1509" i="10" s="1"/>
  <c r="L1398" i="10"/>
  <c r="N1398" i="10" s="1"/>
  <c r="L1527" i="10"/>
  <c r="N1527" i="10" s="1"/>
  <c r="L1534" i="10"/>
  <c r="N1534" i="10" s="1"/>
  <c r="L1434" i="10"/>
  <c r="N1434" i="10" s="1"/>
  <c r="L1428" i="10"/>
  <c r="N1428" i="10" s="1"/>
  <c r="L1421" i="10"/>
  <c r="N1421" i="10" s="1"/>
  <c r="L1424" i="10"/>
  <c r="N1424" i="10" s="1"/>
  <c r="L1493" i="10"/>
  <c r="N1493" i="10" s="1"/>
  <c r="L1498" i="10"/>
  <c r="N1498" i="10" s="1"/>
  <c r="L1450" i="10"/>
  <c r="N1450" i="10" s="1"/>
  <c r="L1458" i="10"/>
  <c r="N1458" i="10" s="1"/>
  <c r="L1462" i="10"/>
  <c r="N1462" i="10" s="1"/>
  <c r="L1454" i="10"/>
  <c r="N1454" i="10" s="1"/>
  <c r="L1415" i="10"/>
  <c r="N1415" i="10" s="1"/>
  <c r="L1411" i="10"/>
  <c r="N1411" i="10" s="1"/>
  <c r="L1402" i="10"/>
  <c r="N1402" i="10" s="1"/>
  <c r="L1390" i="10"/>
  <c r="N1390" i="10" s="1"/>
  <c r="L1485" i="10"/>
  <c r="N1485" i="10" s="1"/>
  <c r="L1394" i="10"/>
  <c r="N1394" i="10" s="1"/>
  <c r="L1521" i="10"/>
  <c r="N1521" i="10" s="1"/>
  <c r="L1488" i="10"/>
  <c r="N1488" i="10" s="1"/>
  <c r="L1470" i="10"/>
  <c r="N1470" i="10" s="1"/>
  <c r="L1417" i="10"/>
  <c r="N1417" i="10" s="1"/>
  <c r="L1505" i="10"/>
  <c r="N1505" i="10" s="1"/>
  <c r="L1500" i="10"/>
  <c r="N1500" i="10" s="1"/>
  <c r="L1437" i="10"/>
  <c r="N1437" i="10" s="1"/>
  <c r="L1515" i="10"/>
  <c r="N1515" i="10" s="1"/>
  <c r="L1405" i="10"/>
  <c r="N1405" i="10" s="1"/>
  <c r="L1537" i="10"/>
  <c r="N1537" i="10" s="1"/>
  <c r="L1445" i="10"/>
  <c r="N1445" i="10" s="1"/>
  <c r="L1508" i="10"/>
  <c r="N1508" i="10" s="1"/>
  <c r="L1397" i="10"/>
  <c r="N1397" i="10" s="1"/>
  <c r="L1522" i="10"/>
  <c r="N1522" i="10" s="1"/>
  <c r="L1489" i="10"/>
  <c r="N1489" i="10" s="1"/>
  <c r="L1469" i="10"/>
  <c r="N1469" i="10" s="1"/>
  <c r="L1524" i="10"/>
  <c r="N1524" i="10" s="1"/>
  <c r="L1449" i="10"/>
  <c r="N1449" i="10" s="1"/>
  <c r="L1457" i="10"/>
  <c r="N1457" i="10" s="1"/>
  <c r="L1495" i="10"/>
  <c r="N1495" i="10" s="1"/>
  <c r="L1427" i="10"/>
  <c r="N1427" i="10" s="1"/>
  <c r="L1433" i="10"/>
  <c r="N1433" i="10" s="1"/>
  <c r="L1492" i="10"/>
  <c r="N1492" i="10" s="1"/>
  <c r="L1484" i="10"/>
  <c r="N1484" i="10" s="1"/>
  <c r="L1430" i="10"/>
  <c r="N1430" i="10" s="1"/>
  <c r="L1461" i="10"/>
  <c r="N1461" i="10" s="1"/>
  <c r="L1533" i="10"/>
  <c r="N1533" i="10" s="1"/>
  <c r="L1412" i="10"/>
  <c r="N1412" i="10" s="1"/>
  <c r="L1512" i="10"/>
  <c r="N1512" i="10" s="1"/>
  <c r="L1510" i="10"/>
  <c r="N1510" i="10" s="1"/>
  <c r="L1481" i="10"/>
  <c r="N1481" i="10" s="1"/>
  <c r="L1453" i="10"/>
  <c r="N1453" i="10" s="1"/>
  <c r="L1440" i="10"/>
  <c r="N1440" i="10" s="1"/>
  <c r="L1389" i="10"/>
  <c r="N1389" i="10" s="1"/>
  <c r="L1423" i="10"/>
  <c r="N1423" i="10" s="1"/>
  <c r="L1408" i="10"/>
  <c r="N1408" i="10" s="1"/>
  <c r="L1401" i="10"/>
  <c r="N1401" i="10" s="1"/>
  <c r="L1393" i="10"/>
  <c r="N1393" i="10" s="1"/>
  <c r="L1475" i="10"/>
  <c r="N1475" i="10" s="1"/>
  <c r="L1466" i="10"/>
  <c r="N1466" i="10" s="1"/>
  <c r="L1540" i="10"/>
  <c r="N1540" i="10" s="1"/>
  <c r="L1464" i="10"/>
  <c r="N1464" i="10" s="1"/>
  <c r="L1530" i="10"/>
  <c r="N1530" i="10" s="1"/>
  <c r="L1528" i="10"/>
  <c r="N1528" i="10" s="1"/>
  <c r="L1479" i="10"/>
  <c r="N1479" i="10" s="1"/>
  <c r="L1477" i="10"/>
  <c r="N1477" i="10" s="1"/>
  <c r="L1472" i="10"/>
  <c r="N1472" i="10" s="1"/>
  <c r="L1442" i="10"/>
  <c r="N1442" i="10" s="1"/>
  <c r="L1416" i="10"/>
  <c r="N1416" i="10" s="1"/>
  <c r="L1503" i="10"/>
  <c r="N1503" i="10" s="1"/>
  <c r="L1499" i="10"/>
  <c r="N1499" i="10" s="1"/>
  <c r="L1436" i="10"/>
  <c r="N1436" i="10" s="1"/>
  <c r="L1514" i="10"/>
  <c r="N1514" i="10" s="1"/>
  <c r="L1404" i="10"/>
  <c r="N1404" i="10" s="1"/>
  <c r="L1518" i="10"/>
  <c r="N1518" i="10" s="1"/>
  <c r="L1536" i="10"/>
  <c r="N1536" i="10" s="1"/>
  <c r="L1444" i="10"/>
  <c r="N1444" i="10" s="1"/>
  <c r="L1507" i="10"/>
  <c r="N1507" i="10" s="1"/>
  <c r="L1396" i="10"/>
  <c r="N1396" i="10" s="1"/>
  <c r="L1526" i="10"/>
  <c r="N1526" i="10" s="1"/>
  <c r="L1532" i="10"/>
  <c r="N1532" i="10" s="1"/>
  <c r="L1432" i="10"/>
  <c r="N1432" i="10" s="1"/>
  <c r="L1426" i="10"/>
  <c r="N1426" i="10" s="1"/>
  <c r="L1420" i="10"/>
  <c r="N1420" i="10" s="1"/>
  <c r="L1422" i="10"/>
  <c r="N1422" i="10" s="1"/>
  <c r="L1491" i="10"/>
  <c r="N1491" i="10" s="1"/>
  <c r="L1497" i="10"/>
  <c r="N1497" i="10" s="1"/>
  <c r="L1448" i="10"/>
  <c r="N1448" i="10" s="1"/>
  <c r="L1456" i="10"/>
  <c r="N1456" i="10" s="1"/>
  <c r="L1460" i="10"/>
  <c r="N1460" i="10" s="1"/>
  <c r="L1452" i="10"/>
  <c r="N1452" i="10" s="1"/>
  <c r="L1414" i="10"/>
  <c r="N1414" i="10" s="1"/>
  <c r="L1410" i="10"/>
  <c r="N1410" i="10" s="1"/>
  <c r="L1400" i="10"/>
  <c r="N1400" i="10" s="1"/>
  <c r="L1388" i="10"/>
  <c r="N1388" i="10" s="1"/>
  <c r="L1483" i="10"/>
  <c r="N1483" i="10" s="1"/>
  <c r="L1392" i="10"/>
  <c r="N1392" i="10" s="1"/>
  <c r="L1520" i="10"/>
  <c r="N1520" i="10" s="1"/>
  <c r="L1487" i="10"/>
  <c r="N1487" i="10" s="1"/>
  <c r="L1468" i="10"/>
  <c r="N1468" i="10" s="1"/>
  <c r="L1265" i="10"/>
  <c r="N1265" i="10" s="1"/>
  <c r="L1352" i="10"/>
  <c r="N1352" i="10" s="1"/>
  <c r="L1348" i="10"/>
  <c r="N1348" i="10" s="1"/>
  <c r="L1285" i="10"/>
  <c r="N1285" i="10" s="1"/>
  <c r="L1363" i="10"/>
  <c r="N1363" i="10" s="1"/>
  <c r="L1253" i="10"/>
  <c r="N1253" i="10" s="1"/>
  <c r="L1385" i="10"/>
  <c r="N1385" i="10" s="1"/>
  <c r="L1293" i="10"/>
  <c r="N1293" i="10" s="1"/>
  <c r="L1245" i="10"/>
  <c r="N1245" i="10" s="1"/>
  <c r="L1369" i="10"/>
  <c r="N1369" i="10" s="1"/>
  <c r="L1336" i="10"/>
  <c r="N1336" i="10" s="1"/>
  <c r="L1317" i="10"/>
  <c r="N1317" i="10" s="1"/>
  <c r="L1371" i="10"/>
  <c r="N1371" i="10" s="1"/>
  <c r="L1297" i="10"/>
  <c r="N1297" i="10" s="1"/>
  <c r="L1305" i="10"/>
  <c r="N1305" i="10" s="1"/>
  <c r="L1342" i="10"/>
  <c r="N1342" i="10" s="1"/>
  <c r="L1275" i="10"/>
  <c r="N1275" i="10" s="1"/>
  <c r="L1281" i="10"/>
  <c r="N1281" i="10" s="1"/>
  <c r="L1340" i="10"/>
  <c r="N1340" i="10" s="1"/>
  <c r="L1332" i="10"/>
  <c r="N1332" i="10" s="1"/>
  <c r="L1277" i="10"/>
  <c r="N1277" i="10" s="1"/>
  <c r="L1309" i="10"/>
  <c r="N1309" i="10" s="1"/>
  <c r="L1381" i="10"/>
  <c r="N1381" i="10" s="1"/>
  <c r="L1259" i="10"/>
  <c r="N1259" i="10" s="1"/>
  <c r="L1359" i="10"/>
  <c r="N1359" i="10" s="1"/>
  <c r="L1357" i="10"/>
  <c r="N1357" i="10" s="1"/>
  <c r="L1328" i="10"/>
  <c r="N1328" i="10" s="1"/>
  <c r="L1301" i="10"/>
  <c r="N1301" i="10" s="1"/>
  <c r="L1287" i="10"/>
  <c r="N1287" i="10" s="1"/>
  <c r="L1237" i="10"/>
  <c r="N1237" i="10" s="1"/>
  <c r="L1271" i="10"/>
  <c r="N1271" i="10" s="1"/>
  <c r="L1255" i="10"/>
  <c r="N1255" i="10" s="1"/>
  <c r="L1249" i="10"/>
  <c r="N1249" i="10" s="1"/>
  <c r="L1241" i="10"/>
  <c r="N1241" i="10" s="1"/>
  <c r="L1322" i="10"/>
  <c r="N1322" i="10" s="1"/>
  <c r="L1313" i="10"/>
  <c r="N1313" i="10" s="1"/>
  <c r="L1387" i="10"/>
  <c r="N1387" i="10" s="1"/>
  <c r="L1311" i="10"/>
  <c r="N1311" i="10" s="1"/>
  <c r="L1377" i="10"/>
  <c r="N1377" i="10" s="1"/>
  <c r="L1375" i="10"/>
  <c r="N1375" i="10" s="1"/>
  <c r="L1326" i="10"/>
  <c r="N1326" i="10" s="1"/>
  <c r="L1324" i="10"/>
  <c r="N1324" i="10" s="1"/>
  <c r="L1320" i="10"/>
  <c r="N1320" i="10" s="1"/>
  <c r="L1319" i="10"/>
  <c r="N1319" i="10" s="1"/>
  <c r="L1289" i="10"/>
  <c r="N1289" i="10" s="1"/>
  <c r="L1264" i="10"/>
  <c r="N1264" i="10" s="1"/>
  <c r="L1350" i="10"/>
  <c r="N1350" i="10" s="1"/>
  <c r="L1347" i="10"/>
  <c r="N1347" i="10" s="1"/>
  <c r="L1284" i="10"/>
  <c r="N1284" i="10" s="1"/>
  <c r="L1362" i="10"/>
  <c r="N1362" i="10" s="1"/>
  <c r="L1252" i="10"/>
  <c r="N1252" i="10" s="1"/>
  <c r="L1365" i="10"/>
  <c r="N1365" i="10" s="1"/>
  <c r="L1384" i="10"/>
  <c r="N1384" i="10" s="1"/>
  <c r="L1292" i="10"/>
  <c r="N1292" i="10" s="1"/>
  <c r="L1355" i="10"/>
  <c r="N1355" i="10" s="1"/>
  <c r="L1244" i="10"/>
  <c r="N1244" i="10" s="1"/>
  <c r="L1373" i="10"/>
  <c r="N1373" i="10" s="1"/>
  <c r="L1380" i="10"/>
  <c r="N1380" i="10" s="1"/>
  <c r="L1280" i="10"/>
  <c r="N1280" i="10" s="1"/>
  <c r="L1274" i="10"/>
  <c r="N1274" i="10" s="1"/>
  <c r="L1267" i="10"/>
  <c r="N1267" i="10" s="1"/>
  <c r="L1270" i="10"/>
  <c r="N1270" i="10" s="1"/>
  <c r="L1339" i="10"/>
  <c r="N1339" i="10" s="1"/>
  <c r="L1344" i="10"/>
  <c r="N1344" i="10" s="1"/>
  <c r="L1296" i="10"/>
  <c r="N1296" i="10" s="1"/>
  <c r="L1304" i="10"/>
  <c r="N1304" i="10" s="1"/>
  <c r="L1308" i="10"/>
  <c r="N1308" i="10" s="1"/>
  <c r="L1300" i="10"/>
  <c r="N1300" i="10" s="1"/>
  <c r="L1261" i="10"/>
  <c r="N1261" i="10" s="1"/>
  <c r="L1257" i="10"/>
  <c r="N1257" i="10" s="1"/>
  <c r="L1248" i="10"/>
  <c r="N1248" i="10" s="1"/>
  <c r="L1236" i="10"/>
  <c r="N1236" i="10" s="1"/>
  <c r="L1331" i="10"/>
  <c r="N1331" i="10" s="1"/>
  <c r="L1240" i="10"/>
  <c r="N1240" i="10" s="1"/>
  <c r="L1367" i="10"/>
  <c r="N1367" i="10" s="1"/>
  <c r="L1334" i="10"/>
  <c r="N1334" i="10" s="1"/>
  <c r="L1316" i="10"/>
  <c r="N1316" i="10" s="1"/>
  <c r="L1263" i="10"/>
  <c r="N1263" i="10" s="1"/>
  <c r="L1351" i="10"/>
  <c r="N1351" i="10" s="1"/>
  <c r="L1346" i="10"/>
  <c r="N1346" i="10" s="1"/>
  <c r="L1283" i="10"/>
  <c r="N1283" i="10" s="1"/>
  <c r="L1361" i="10"/>
  <c r="N1361" i="10" s="1"/>
  <c r="L1251" i="10"/>
  <c r="N1251" i="10" s="1"/>
  <c r="L1383" i="10"/>
  <c r="N1383" i="10" s="1"/>
  <c r="L1291" i="10"/>
  <c r="N1291" i="10" s="1"/>
  <c r="L1354" i="10"/>
  <c r="N1354" i="10" s="1"/>
  <c r="L1243" i="10"/>
  <c r="N1243" i="10" s="1"/>
  <c r="L1368" i="10"/>
  <c r="N1368" i="10" s="1"/>
  <c r="L1335" i="10"/>
  <c r="N1335" i="10" s="1"/>
  <c r="L1315" i="10"/>
  <c r="N1315" i="10" s="1"/>
  <c r="L1370" i="10"/>
  <c r="N1370" i="10" s="1"/>
  <c r="L1295" i="10"/>
  <c r="N1295" i="10" s="1"/>
  <c r="L1303" i="10"/>
  <c r="N1303" i="10" s="1"/>
  <c r="L1341" i="10"/>
  <c r="N1341" i="10" s="1"/>
  <c r="L1273" i="10"/>
  <c r="N1273" i="10" s="1"/>
  <c r="L1279" i="10"/>
  <c r="N1279" i="10" s="1"/>
  <c r="L1338" i="10"/>
  <c r="N1338" i="10" s="1"/>
  <c r="L1330" i="10"/>
  <c r="N1330" i="10" s="1"/>
  <c r="L1276" i="10"/>
  <c r="N1276" i="10" s="1"/>
  <c r="L1307" i="10"/>
  <c r="N1307" i="10" s="1"/>
  <c r="L1379" i="10"/>
  <c r="N1379" i="10" s="1"/>
  <c r="L1258" i="10"/>
  <c r="N1258" i="10" s="1"/>
  <c r="N1358" i="10"/>
  <c r="L1358" i="10"/>
  <c r="L1356" i="10"/>
  <c r="N1356" i="10" s="1"/>
  <c r="L1327" i="10"/>
  <c r="N1327" i="10" s="1"/>
  <c r="L1299" i="10"/>
  <c r="N1299" i="10" s="1"/>
  <c r="L1286" i="10"/>
  <c r="N1286" i="10" s="1"/>
  <c r="L1235" i="10"/>
  <c r="N1235" i="10" s="1"/>
  <c r="L1269" i="10"/>
  <c r="N1269" i="10" s="1"/>
  <c r="L1254" i="10"/>
  <c r="N1254" i="10" s="1"/>
  <c r="L1247" i="10"/>
  <c r="N1247" i="10" s="1"/>
  <c r="L1239" i="10"/>
  <c r="N1239" i="10" s="1"/>
  <c r="L1321" i="10"/>
  <c r="N1321" i="10" s="1"/>
  <c r="L1312" i="10"/>
  <c r="N1312" i="10" s="1"/>
  <c r="L1386" i="10"/>
  <c r="N1386" i="10" s="1"/>
  <c r="L1310" i="10"/>
  <c r="N1310" i="10" s="1"/>
  <c r="L1376" i="10"/>
  <c r="N1376" i="10" s="1"/>
  <c r="L1374" i="10"/>
  <c r="N1374" i="10" s="1"/>
  <c r="L1325" i="10"/>
  <c r="N1325" i="10" s="1"/>
  <c r="L1323" i="10"/>
  <c r="N1323" i="10" s="1"/>
  <c r="L1318" i="10"/>
  <c r="N1318" i="10" s="1"/>
  <c r="L1288" i="10"/>
  <c r="N1288" i="10" s="1"/>
  <c r="L1262" i="10"/>
  <c r="N1262" i="10" s="1"/>
  <c r="L1349" i="10"/>
  <c r="N1349" i="10" s="1"/>
  <c r="L1345" i="10"/>
  <c r="N1345" i="10" s="1"/>
  <c r="L1282" i="10"/>
  <c r="N1282" i="10" s="1"/>
  <c r="L1360" i="10"/>
  <c r="N1360" i="10" s="1"/>
  <c r="L1250" i="10"/>
  <c r="N1250" i="10" s="1"/>
  <c r="L1364" i="10"/>
  <c r="N1364" i="10" s="1"/>
  <c r="L1382" i="10"/>
  <c r="N1382" i="10" s="1"/>
  <c r="L1290" i="10"/>
  <c r="N1290" i="10" s="1"/>
  <c r="L1353" i="10"/>
  <c r="N1353" i="10" s="1"/>
  <c r="L1242" i="10"/>
  <c r="N1242" i="10" s="1"/>
  <c r="L1372" i="10"/>
  <c r="N1372" i="10" s="1"/>
  <c r="L1378" i="10"/>
  <c r="N1378" i="10" s="1"/>
  <c r="L1278" i="10"/>
  <c r="N1278" i="10" s="1"/>
  <c r="L1272" i="10"/>
  <c r="N1272" i="10" s="1"/>
  <c r="L1266" i="10"/>
  <c r="N1266" i="10" s="1"/>
  <c r="L1268" i="10"/>
  <c r="N1268" i="10" s="1"/>
  <c r="L1337" i="10"/>
  <c r="N1337" i="10" s="1"/>
  <c r="L1343" i="10"/>
  <c r="N1343" i="10" s="1"/>
  <c r="L1294" i="10"/>
  <c r="N1294" i="10" s="1"/>
  <c r="L1302" i="10"/>
  <c r="N1302" i="10" s="1"/>
  <c r="L1306" i="10"/>
  <c r="N1306" i="10" s="1"/>
  <c r="L1298" i="10"/>
  <c r="N1298" i="10" s="1"/>
  <c r="L1260" i="10"/>
  <c r="N1260" i="10" s="1"/>
  <c r="L1256" i="10"/>
  <c r="N1256" i="10" s="1"/>
  <c r="L1246" i="10"/>
  <c r="N1246" i="10" s="1"/>
  <c r="L1234" i="10"/>
  <c r="N1234" i="10" s="1"/>
  <c r="L1329" i="10"/>
  <c r="N1329" i="10" s="1"/>
  <c r="L1238" i="10"/>
  <c r="N1238" i="10" s="1"/>
  <c r="L1366" i="10"/>
  <c r="N1366" i="10" s="1"/>
  <c r="L1333" i="10"/>
  <c r="N1333" i="10" s="1"/>
  <c r="L1314" i="10"/>
  <c r="N1314" i="10" s="1"/>
  <c r="L1111" i="10"/>
  <c r="N1111" i="10" s="1"/>
  <c r="L1198" i="10"/>
  <c r="N1198" i="10" s="1"/>
  <c r="L1194" i="10"/>
  <c r="N1194" i="10" s="1"/>
  <c r="L1131" i="10"/>
  <c r="N1131" i="10" s="1"/>
  <c r="L1209" i="10"/>
  <c r="N1209" i="10" s="1"/>
  <c r="L1099" i="10"/>
  <c r="N1099" i="10" s="1"/>
  <c r="L1231" i="10"/>
  <c r="N1231" i="10" s="1"/>
  <c r="L1139" i="10"/>
  <c r="N1139" i="10" s="1"/>
  <c r="L1091" i="10"/>
  <c r="N1091" i="10" s="1"/>
  <c r="L1215" i="10"/>
  <c r="N1215" i="10" s="1"/>
  <c r="L1182" i="10"/>
  <c r="N1182" i="10" s="1"/>
  <c r="L1163" i="10"/>
  <c r="N1163" i="10" s="1"/>
  <c r="L1217" i="10"/>
  <c r="N1217" i="10" s="1"/>
  <c r="L1143" i="10"/>
  <c r="N1143" i="10" s="1"/>
  <c r="L1151" i="10"/>
  <c r="N1151" i="10" s="1"/>
  <c r="L1188" i="10"/>
  <c r="N1188" i="10" s="1"/>
  <c r="L1121" i="10"/>
  <c r="N1121" i="10" s="1"/>
  <c r="L1127" i="10"/>
  <c r="N1127" i="10" s="1"/>
  <c r="L1186" i="10"/>
  <c r="N1186" i="10" s="1"/>
  <c r="L1178" i="10"/>
  <c r="N1178" i="10" s="1"/>
  <c r="L1123" i="10"/>
  <c r="N1123" i="10" s="1"/>
  <c r="L1155" i="10"/>
  <c r="N1155" i="10" s="1"/>
  <c r="L1227" i="10"/>
  <c r="N1227" i="10" s="1"/>
  <c r="L1105" i="10"/>
  <c r="N1105" i="10" s="1"/>
  <c r="L1205" i="10"/>
  <c r="N1205" i="10" s="1"/>
  <c r="L1203" i="10"/>
  <c r="N1203" i="10" s="1"/>
  <c r="L1174" i="10"/>
  <c r="N1174" i="10" s="1"/>
  <c r="L1147" i="10"/>
  <c r="N1147" i="10" s="1"/>
  <c r="L1133" i="10"/>
  <c r="N1133" i="10" s="1"/>
  <c r="L1083" i="10"/>
  <c r="N1083" i="10" s="1"/>
  <c r="L1117" i="10"/>
  <c r="N1117" i="10" s="1"/>
  <c r="L1101" i="10"/>
  <c r="N1101" i="10" s="1"/>
  <c r="L1095" i="10"/>
  <c r="N1095" i="10" s="1"/>
  <c r="L1087" i="10"/>
  <c r="N1087" i="10" s="1"/>
  <c r="L1168" i="10"/>
  <c r="N1168" i="10" s="1"/>
  <c r="L1159" i="10"/>
  <c r="N1159" i="10" s="1"/>
  <c r="L1233" i="10"/>
  <c r="N1233" i="10" s="1"/>
  <c r="L1157" i="10"/>
  <c r="N1157" i="10" s="1"/>
  <c r="L1223" i="10"/>
  <c r="N1223" i="10" s="1"/>
  <c r="L1221" i="10"/>
  <c r="N1221" i="10" s="1"/>
  <c r="L1172" i="10"/>
  <c r="N1172" i="10" s="1"/>
  <c r="L1170" i="10"/>
  <c r="N1170" i="10" s="1"/>
  <c r="L1166" i="10"/>
  <c r="N1166" i="10" s="1"/>
  <c r="L1165" i="10"/>
  <c r="N1165" i="10" s="1"/>
  <c r="L1135" i="10"/>
  <c r="N1135" i="10" s="1"/>
  <c r="L1110" i="10"/>
  <c r="N1110" i="10" s="1"/>
  <c r="L1196" i="10"/>
  <c r="N1196" i="10" s="1"/>
  <c r="L1193" i="10"/>
  <c r="N1193" i="10" s="1"/>
  <c r="L1130" i="10"/>
  <c r="N1130" i="10" s="1"/>
  <c r="L1208" i="10"/>
  <c r="N1208" i="10" s="1"/>
  <c r="L1098" i="10"/>
  <c r="N1098" i="10" s="1"/>
  <c r="L1211" i="10"/>
  <c r="N1211" i="10" s="1"/>
  <c r="L1230" i="10"/>
  <c r="N1230" i="10" s="1"/>
  <c r="L1138" i="10"/>
  <c r="N1138" i="10" s="1"/>
  <c r="L1201" i="10"/>
  <c r="N1201" i="10" s="1"/>
  <c r="L1090" i="10"/>
  <c r="N1090" i="10" s="1"/>
  <c r="L1219" i="10"/>
  <c r="N1219" i="10" s="1"/>
  <c r="L1226" i="10"/>
  <c r="N1226" i="10" s="1"/>
  <c r="L1126" i="10"/>
  <c r="N1126" i="10" s="1"/>
  <c r="L1120" i="10"/>
  <c r="N1120" i="10" s="1"/>
  <c r="L1113" i="10"/>
  <c r="N1113" i="10" s="1"/>
  <c r="L1116" i="10"/>
  <c r="N1116" i="10" s="1"/>
  <c r="L1185" i="10"/>
  <c r="N1185" i="10" s="1"/>
  <c r="L1190" i="10"/>
  <c r="N1190" i="10" s="1"/>
  <c r="L1142" i="10"/>
  <c r="N1142" i="10" s="1"/>
  <c r="L1150" i="10"/>
  <c r="N1150" i="10" s="1"/>
  <c r="L1154" i="10"/>
  <c r="N1154" i="10" s="1"/>
  <c r="L1146" i="10"/>
  <c r="N1146" i="10" s="1"/>
  <c r="L1107" i="10"/>
  <c r="N1107" i="10" s="1"/>
  <c r="L1103" i="10"/>
  <c r="N1103" i="10" s="1"/>
  <c r="L1094" i="10"/>
  <c r="N1094" i="10" s="1"/>
  <c r="L1082" i="10"/>
  <c r="N1082" i="10" s="1"/>
  <c r="L1177" i="10"/>
  <c r="N1177" i="10" s="1"/>
  <c r="L1086" i="10"/>
  <c r="N1086" i="10" s="1"/>
  <c r="L1213" i="10"/>
  <c r="N1213" i="10" s="1"/>
  <c r="L1180" i="10"/>
  <c r="N1180" i="10" s="1"/>
  <c r="L1162" i="10"/>
  <c r="N1162" i="10" s="1"/>
  <c r="L1109" i="10"/>
  <c r="N1109" i="10" s="1"/>
  <c r="L1197" i="10"/>
  <c r="N1197" i="10" s="1"/>
  <c r="L1192" i="10"/>
  <c r="N1192" i="10" s="1"/>
  <c r="L1129" i="10"/>
  <c r="N1129" i="10" s="1"/>
  <c r="L1207" i="10"/>
  <c r="N1207" i="10" s="1"/>
  <c r="L1097" i="10"/>
  <c r="N1097" i="10" s="1"/>
  <c r="L1229" i="10"/>
  <c r="N1229" i="10" s="1"/>
  <c r="L1137" i="10"/>
  <c r="N1137" i="10" s="1"/>
  <c r="L1200" i="10"/>
  <c r="N1200" i="10" s="1"/>
  <c r="L1089" i="10"/>
  <c r="N1089" i="10" s="1"/>
  <c r="L1214" i="10"/>
  <c r="N1214" i="10" s="1"/>
  <c r="L1181" i="10"/>
  <c r="N1181" i="10" s="1"/>
  <c r="L1161" i="10"/>
  <c r="N1161" i="10" s="1"/>
  <c r="L1216" i="10"/>
  <c r="N1216" i="10" s="1"/>
  <c r="L1141" i="10"/>
  <c r="N1141" i="10" s="1"/>
  <c r="L1149" i="10"/>
  <c r="N1149" i="10" s="1"/>
  <c r="L1187" i="10"/>
  <c r="N1187" i="10" s="1"/>
  <c r="L1119" i="10"/>
  <c r="N1119" i="10" s="1"/>
  <c r="L1125" i="10"/>
  <c r="N1125" i="10" s="1"/>
  <c r="L1184" i="10"/>
  <c r="N1184" i="10" s="1"/>
  <c r="L1176" i="10"/>
  <c r="N1176" i="10" s="1"/>
  <c r="L1122" i="10"/>
  <c r="N1122" i="10" s="1"/>
  <c r="L1153" i="10"/>
  <c r="N1153" i="10" s="1"/>
  <c r="L1225" i="10"/>
  <c r="N1225" i="10" s="1"/>
  <c r="L1104" i="10"/>
  <c r="N1104" i="10" s="1"/>
  <c r="L1204" i="10"/>
  <c r="N1204" i="10" s="1"/>
  <c r="L1202" i="10"/>
  <c r="N1202" i="10" s="1"/>
  <c r="L1173" i="10"/>
  <c r="N1173" i="10" s="1"/>
  <c r="L1145" i="10"/>
  <c r="N1145" i="10" s="1"/>
  <c r="L1132" i="10"/>
  <c r="N1132" i="10" s="1"/>
  <c r="L1081" i="10"/>
  <c r="N1081" i="10" s="1"/>
  <c r="L1115" i="10"/>
  <c r="N1115" i="10" s="1"/>
  <c r="L1100" i="10"/>
  <c r="N1100" i="10" s="1"/>
  <c r="L1093" i="10"/>
  <c r="N1093" i="10" s="1"/>
  <c r="L1085" i="10"/>
  <c r="N1085" i="10" s="1"/>
  <c r="L1167" i="10"/>
  <c r="N1167" i="10" s="1"/>
  <c r="L1158" i="10"/>
  <c r="N1158" i="10" s="1"/>
  <c r="L1232" i="10"/>
  <c r="N1232" i="10" s="1"/>
  <c r="L1156" i="10"/>
  <c r="N1156" i="10" s="1"/>
  <c r="L1222" i="10"/>
  <c r="N1222" i="10" s="1"/>
  <c r="L1220" i="10"/>
  <c r="N1220" i="10" s="1"/>
  <c r="L1171" i="10"/>
  <c r="N1171" i="10" s="1"/>
  <c r="L1169" i="10"/>
  <c r="N1169" i="10" s="1"/>
  <c r="L1164" i="10"/>
  <c r="N1164" i="10" s="1"/>
  <c r="L1134" i="10"/>
  <c r="N1134" i="10" s="1"/>
  <c r="L1108" i="10"/>
  <c r="N1108" i="10" s="1"/>
  <c r="L1195" i="10"/>
  <c r="N1195" i="10" s="1"/>
  <c r="L1191" i="10"/>
  <c r="N1191" i="10" s="1"/>
  <c r="L1128" i="10"/>
  <c r="N1128" i="10" s="1"/>
  <c r="L1206" i="10"/>
  <c r="N1206" i="10" s="1"/>
  <c r="L1096" i="10"/>
  <c r="N1096" i="10" s="1"/>
  <c r="L1210" i="10"/>
  <c r="N1210" i="10" s="1"/>
  <c r="L1228" i="10"/>
  <c r="N1228" i="10" s="1"/>
  <c r="L1136" i="10"/>
  <c r="N1136" i="10" s="1"/>
  <c r="L1199" i="10"/>
  <c r="N1199" i="10" s="1"/>
  <c r="L1088" i="10"/>
  <c r="N1088" i="10" s="1"/>
  <c r="L1218" i="10"/>
  <c r="N1218" i="10" s="1"/>
  <c r="L1224" i="10"/>
  <c r="N1224" i="10" s="1"/>
  <c r="L1124" i="10"/>
  <c r="N1124" i="10" s="1"/>
  <c r="L1118" i="10"/>
  <c r="N1118" i="10" s="1"/>
  <c r="L1112" i="10"/>
  <c r="N1112" i="10" s="1"/>
  <c r="L1114" i="10"/>
  <c r="N1114" i="10" s="1"/>
  <c r="L1183" i="10"/>
  <c r="N1183" i="10" s="1"/>
  <c r="L1189" i="10"/>
  <c r="N1189" i="10" s="1"/>
  <c r="L1140" i="10"/>
  <c r="N1140" i="10" s="1"/>
  <c r="L1148" i="10"/>
  <c r="N1148" i="10" s="1"/>
  <c r="L1152" i="10"/>
  <c r="N1152" i="10" s="1"/>
  <c r="L1144" i="10"/>
  <c r="N1144" i="10" s="1"/>
  <c r="L1106" i="10"/>
  <c r="N1106" i="10" s="1"/>
  <c r="L1102" i="10"/>
  <c r="N1102" i="10" s="1"/>
  <c r="L1092" i="10"/>
  <c r="N1092" i="10" s="1"/>
  <c r="L1080" i="10"/>
  <c r="N1080" i="10" s="1"/>
  <c r="L1175" i="10"/>
  <c r="N1175" i="10" s="1"/>
  <c r="L1084" i="10"/>
  <c r="N1084" i="10" s="1"/>
  <c r="L1212" i="10"/>
  <c r="N1212" i="10" s="1"/>
  <c r="L1179" i="10"/>
  <c r="N1179" i="10" s="1"/>
  <c r="L1160" i="10"/>
  <c r="N1160" i="10" s="1"/>
  <c r="L957" i="10"/>
  <c r="N957" i="10" s="1"/>
  <c r="L1044" i="10"/>
  <c r="N1044" i="10" s="1"/>
  <c r="L1040" i="10"/>
  <c r="N1040" i="10" s="1"/>
  <c r="L977" i="10"/>
  <c r="N977" i="10" s="1"/>
  <c r="L1055" i="10"/>
  <c r="N1055" i="10" s="1"/>
  <c r="L945" i="10"/>
  <c r="N945" i="10" s="1"/>
  <c r="L1077" i="10"/>
  <c r="N1077" i="10" s="1"/>
  <c r="L985" i="10"/>
  <c r="N985" i="10" s="1"/>
  <c r="L937" i="10"/>
  <c r="N937" i="10" s="1"/>
  <c r="L1061" i="10"/>
  <c r="N1061" i="10" s="1"/>
  <c r="L1028" i="10"/>
  <c r="N1028" i="10" s="1"/>
  <c r="L1009" i="10"/>
  <c r="N1009" i="10" s="1"/>
  <c r="L1063" i="10"/>
  <c r="N1063" i="10" s="1"/>
  <c r="L989" i="10"/>
  <c r="N989" i="10" s="1"/>
  <c r="L997" i="10"/>
  <c r="N997" i="10" s="1"/>
  <c r="L1034" i="10"/>
  <c r="N1034" i="10" s="1"/>
  <c r="L967" i="10"/>
  <c r="N967" i="10" s="1"/>
  <c r="L973" i="10"/>
  <c r="N973" i="10" s="1"/>
  <c r="L1032" i="10"/>
  <c r="N1032" i="10" s="1"/>
  <c r="L1024" i="10"/>
  <c r="N1024" i="10" s="1"/>
  <c r="L969" i="10"/>
  <c r="N969" i="10" s="1"/>
  <c r="L1001" i="10"/>
  <c r="N1001" i="10" s="1"/>
  <c r="L1073" i="10"/>
  <c r="N1073" i="10" s="1"/>
  <c r="L951" i="10"/>
  <c r="N951" i="10" s="1"/>
  <c r="L1051" i="10"/>
  <c r="N1051" i="10" s="1"/>
  <c r="L1049" i="10"/>
  <c r="N1049" i="10" s="1"/>
  <c r="L1020" i="10"/>
  <c r="N1020" i="10" s="1"/>
  <c r="L993" i="10"/>
  <c r="N993" i="10" s="1"/>
  <c r="L979" i="10"/>
  <c r="N979" i="10" s="1"/>
  <c r="L929" i="10"/>
  <c r="N929" i="10" s="1"/>
  <c r="L963" i="10"/>
  <c r="N963" i="10" s="1"/>
  <c r="L947" i="10"/>
  <c r="N947" i="10" s="1"/>
  <c r="L941" i="10"/>
  <c r="N941" i="10" s="1"/>
  <c r="L933" i="10"/>
  <c r="N933" i="10" s="1"/>
  <c r="L1014" i="10"/>
  <c r="N1014" i="10" s="1"/>
  <c r="L1005" i="10"/>
  <c r="N1005" i="10" s="1"/>
  <c r="L1079" i="10"/>
  <c r="N1079" i="10" s="1"/>
  <c r="L1003" i="10"/>
  <c r="N1003" i="10" s="1"/>
  <c r="L1069" i="10"/>
  <c r="N1069" i="10" s="1"/>
  <c r="L1067" i="10"/>
  <c r="N1067" i="10" s="1"/>
  <c r="L1018" i="10"/>
  <c r="N1018" i="10" s="1"/>
  <c r="L1016" i="10"/>
  <c r="N1016" i="10" s="1"/>
  <c r="L1012" i="10"/>
  <c r="N1012" i="10" s="1"/>
  <c r="L1011" i="10"/>
  <c r="N1011" i="10" s="1"/>
  <c r="L981" i="10"/>
  <c r="N981" i="10" s="1"/>
  <c r="L956" i="10"/>
  <c r="N956" i="10" s="1"/>
  <c r="L1042" i="10"/>
  <c r="N1042" i="10" s="1"/>
  <c r="L1039" i="10"/>
  <c r="N1039" i="10" s="1"/>
  <c r="L976" i="10"/>
  <c r="N976" i="10" s="1"/>
  <c r="L1054" i="10"/>
  <c r="N1054" i="10" s="1"/>
  <c r="L944" i="10"/>
  <c r="N944" i="10" s="1"/>
  <c r="L1057" i="10"/>
  <c r="N1057" i="10" s="1"/>
  <c r="L1076" i="10"/>
  <c r="N1076" i="10" s="1"/>
  <c r="L984" i="10"/>
  <c r="N984" i="10" s="1"/>
  <c r="L1047" i="10"/>
  <c r="N1047" i="10" s="1"/>
  <c r="L936" i="10"/>
  <c r="N936" i="10" s="1"/>
  <c r="L1065" i="10"/>
  <c r="N1065" i="10" s="1"/>
  <c r="L1072" i="10"/>
  <c r="N1072" i="10" s="1"/>
  <c r="L972" i="10"/>
  <c r="N972" i="10" s="1"/>
  <c r="L966" i="10"/>
  <c r="N966" i="10" s="1"/>
  <c r="L959" i="10"/>
  <c r="N959" i="10" s="1"/>
  <c r="L962" i="10"/>
  <c r="N962" i="10" s="1"/>
  <c r="L1031" i="10"/>
  <c r="N1031" i="10" s="1"/>
  <c r="L1036" i="10"/>
  <c r="N1036" i="10" s="1"/>
  <c r="L988" i="10"/>
  <c r="N988" i="10" s="1"/>
  <c r="L996" i="10"/>
  <c r="N996" i="10" s="1"/>
  <c r="L1000" i="10"/>
  <c r="N1000" i="10" s="1"/>
  <c r="L992" i="10"/>
  <c r="N992" i="10" s="1"/>
  <c r="L953" i="10"/>
  <c r="N953" i="10" s="1"/>
  <c r="L949" i="10"/>
  <c r="N949" i="10" s="1"/>
  <c r="L940" i="10"/>
  <c r="N940" i="10" s="1"/>
  <c r="L928" i="10"/>
  <c r="N928" i="10" s="1"/>
  <c r="L1023" i="10"/>
  <c r="N1023" i="10" s="1"/>
  <c r="L932" i="10"/>
  <c r="N932" i="10" s="1"/>
  <c r="L1059" i="10"/>
  <c r="N1059" i="10" s="1"/>
  <c r="L1026" i="10"/>
  <c r="N1026" i="10" s="1"/>
  <c r="L1008" i="10"/>
  <c r="N1008" i="10" s="1"/>
  <c r="L955" i="10"/>
  <c r="N955" i="10" s="1"/>
  <c r="L1043" i="10"/>
  <c r="N1043" i="10" s="1"/>
  <c r="L1038" i="10"/>
  <c r="N1038" i="10" s="1"/>
  <c r="L975" i="10"/>
  <c r="N975" i="10" s="1"/>
  <c r="L1053" i="10"/>
  <c r="N1053" i="10" s="1"/>
  <c r="L943" i="10"/>
  <c r="N943" i="10" s="1"/>
  <c r="L1075" i="10"/>
  <c r="N1075" i="10" s="1"/>
  <c r="L983" i="10"/>
  <c r="N983" i="10" s="1"/>
  <c r="L1046" i="10"/>
  <c r="N1046" i="10" s="1"/>
  <c r="L935" i="10"/>
  <c r="N935" i="10" s="1"/>
  <c r="L1060" i="10"/>
  <c r="N1060" i="10" s="1"/>
  <c r="L1027" i="10"/>
  <c r="N1027" i="10" s="1"/>
  <c r="L1007" i="10"/>
  <c r="N1007" i="10" s="1"/>
  <c r="L1062" i="10"/>
  <c r="N1062" i="10" s="1"/>
  <c r="L987" i="10"/>
  <c r="N987" i="10" s="1"/>
  <c r="L995" i="10"/>
  <c r="N995" i="10" s="1"/>
  <c r="L1033" i="10"/>
  <c r="N1033" i="10" s="1"/>
  <c r="L965" i="10"/>
  <c r="N965" i="10" s="1"/>
  <c r="L971" i="10"/>
  <c r="N971" i="10" s="1"/>
  <c r="L1030" i="10"/>
  <c r="N1030" i="10" s="1"/>
  <c r="L1022" i="10"/>
  <c r="N1022" i="10" s="1"/>
  <c r="L968" i="10"/>
  <c r="N968" i="10" s="1"/>
  <c r="L999" i="10"/>
  <c r="N999" i="10" s="1"/>
  <c r="L1071" i="10"/>
  <c r="N1071" i="10" s="1"/>
  <c r="L950" i="10"/>
  <c r="N950" i="10" s="1"/>
  <c r="L1050" i="10"/>
  <c r="N1050" i="10" s="1"/>
  <c r="L1048" i="10"/>
  <c r="N1048" i="10" s="1"/>
  <c r="L1019" i="10"/>
  <c r="N1019" i="10" s="1"/>
  <c r="L991" i="10"/>
  <c r="N991" i="10" s="1"/>
  <c r="L978" i="10"/>
  <c r="N978" i="10" s="1"/>
  <c r="L927" i="10"/>
  <c r="N927" i="10" s="1"/>
  <c r="L961" i="10"/>
  <c r="N961" i="10" s="1"/>
  <c r="L946" i="10"/>
  <c r="N946" i="10" s="1"/>
  <c r="L939" i="10"/>
  <c r="N939" i="10" s="1"/>
  <c r="L931" i="10"/>
  <c r="N931" i="10" s="1"/>
  <c r="L1013" i="10"/>
  <c r="N1013" i="10" s="1"/>
  <c r="L1004" i="10"/>
  <c r="N1004" i="10" s="1"/>
  <c r="L1078" i="10"/>
  <c r="N1078" i="10" s="1"/>
  <c r="L1002" i="10"/>
  <c r="N1002" i="10" s="1"/>
  <c r="L1068" i="10"/>
  <c r="N1068" i="10" s="1"/>
  <c r="L1066" i="10"/>
  <c r="N1066" i="10" s="1"/>
  <c r="L1017" i="10"/>
  <c r="N1017" i="10" s="1"/>
  <c r="L1015" i="10"/>
  <c r="N1015" i="10" s="1"/>
  <c r="L1010" i="10"/>
  <c r="N1010" i="10" s="1"/>
  <c r="L980" i="10"/>
  <c r="N980" i="10" s="1"/>
  <c r="L954" i="10"/>
  <c r="N954" i="10" s="1"/>
  <c r="L1041" i="10"/>
  <c r="N1041" i="10" s="1"/>
  <c r="L1037" i="10"/>
  <c r="N1037" i="10" s="1"/>
  <c r="L974" i="10"/>
  <c r="N974" i="10" s="1"/>
  <c r="L1052" i="10"/>
  <c r="N1052" i="10" s="1"/>
  <c r="L942" i="10"/>
  <c r="N942" i="10" s="1"/>
  <c r="L1056" i="10"/>
  <c r="N1056" i="10" s="1"/>
  <c r="L1074" i="10"/>
  <c r="N1074" i="10" s="1"/>
  <c r="L982" i="10"/>
  <c r="N982" i="10" s="1"/>
  <c r="L1045" i="10"/>
  <c r="N1045" i="10" s="1"/>
  <c r="L934" i="10"/>
  <c r="N934" i="10" s="1"/>
  <c r="L1064" i="10"/>
  <c r="N1064" i="10" s="1"/>
  <c r="L1070" i="10"/>
  <c r="N1070" i="10" s="1"/>
  <c r="L970" i="10"/>
  <c r="N970" i="10" s="1"/>
  <c r="L964" i="10"/>
  <c r="N964" i="10" s="1"/>
  <c r="L958" i="10"/>
  <c r="N958" i="10" s="1"/>
  <c r="L960" i="10"/>
  <c r="N960" i="10" s="1"/>
  <c r="L1029" i="10"/>
  <c r="N1029" i="10" s="1"/>
  <c r="L1035" i="10"/>
  <c r="N1035" i="10" s="1"/>
  <c r="L986" i="10"/>
  <c r="N986" i="10" s="1"/>
  <c r="L994" i="10"/>
  <c r="N994" i="10" s="1"/>
  <c r="L998" i="10"/>
  <c r="N998" i="10" s="1"/>
  <c r="L990" i="10"/>
  <c r="N990" i="10" s="1"/>
  <c r="L952" i="10"/>
  <c r="N952" i="10" s="1"/>
  <c r="L948" i="10"/>
  <c r="N948" i="10" s="1"/>
  <c r="L938" i="10"/>
  <c r="N938" i="10" s="1"/>
  <c r="L926" i="10"/>
  <c r="N926" i="10" s="1"/>
  <c r="L1021" i="10"/>
  <c r="N1021" i="10" s="1"/>
  <c r="L930" i="10"/>
  <c r="N930" i="10" s="1"/>
  <c r="L1058" i="10"/>
  <c r="N1058" i="10" s="1"/>
  <c r="L1025" i="10"/>
  <c r="N1025" i="10" s="1"/>
  <c r="L1006" i="10"/>
  <c r="N1006" i="10" s="1"/>
  <c r="L803" i="10"/>
  <c r="N803" i="10" s="1"/>
  <c r="L890" i="10"/>
  <c r="N890" i="10" s="1"/>
  <c r="L886" i="10"/>
  <c r="N886" i="10" s="1"/>
  <c r="L823" i="10"/>
  <c r="N823" i="10" s="1"/>
  <c r="L901" i="10"/>
  <c r="N901" i="10" s="1"/>
  <c r="L791" i="10"/>
  <c r="N791" i="10" s="1"/>
  <c r="L923" i="10"/>
  <c r="N923" i="10" s="1"/>
  <c r="L831" i="10"/>
  <c r="N831" i="10" s="1"/>
  <c r="L783" i="10"/>
  <c r="N783" i="10" s="1"/>
  <c r="L907" i="10"/>
  <c r="N907" i="10" s="1"/>
  <c r="L874" i="10"/>
  <c r="N874" i="10" s="1"/>
  <c r="L855" i="10"/>
  <c r="N855" i="10" s="1"/>
  <c r="L909" i="10"/>
  <c r="N909" i="10" s="1"/>
  <c r="L835" i="10"/>
  <c r="N835" i="10" s="1"/>
  <c r="L843" i="10"/>
  <c r="N843" i="10" s="1"/>
  <c r="L880" i="10"/>
  <c r="N880" i="10" s="1"/>
  <c r="L813" i="10"/>
  <c r="N813" i="10" s="1"/>
  <c r="L819" i="10"/>
  <c r="N819" i="10" s="1"/>
  <c r="L878" i="10"/>
  <c r="N878" i="10" s="1"/>
  <c r="L870" i="10"/>
  <c r="N870" i="10" s="1"/>
  <c r="L815" i="10"/>
  <c r="N815" i="10" s="1"/>
  <c r="L847" i="10"/>
  <c r="N847" i="10" s="1"/>
  <c r="L919" i="10"/>
  <c r="N919" i="10" s="1"/>
  <c r="L797" i="10"/>
  <c r="N797" i="10" s="1"/>
  <c r="L897" i="10"/>
  <c r="N897" i="10" s="1"/>
  <c r="L895" i="10"/>
  <c r="N895" i="10" s="1"/>
  <c r="L866" i="10"/>
  <c r="N866" i="10" s="1"/>
  <c r="L839" i="10"/>
  <c r="N839" i="10" s="1"/>
  <c r="L825" i="10"/>
  <c r="N825" i="10" s="1"/>
  <c r="L775" i="10"/>
  <c r="N775" i="10" s="1"/>
  <c r="L809" i="10"/>
  <c r="N809" i="10" s="1"/>
  <c r="L793" i="10"/>
  <c r="N793" i="10" s="1"/>
  <c r="L787" i="10"/>
  <c r="N787" i="10" s="1"/>
  <c r="L779" i="10"/>
  <c r="N779" i="10" s="1"/>
  <c r="L860" i="10"/>
  <c r="N860" i="10" s="1"/>
  <c r="L851" i="10"/>
  <c r="N851" i="10" s="1"/>
  <c r="L925" i="10"/>
  <c r="N925" i="10" s="1"/>
  <c r="L849" i="10"/>
  <c r="N849" i="10" s="1"/>
  <c r="L915" i="10"/>
  <c r="N915" i="10" s="1"/>
  <c r="L913" i="10"/>
  <c r="N913" i="10" s="1"/>
  <c r="L864" i="10"/>
  <c r="N864" i="10" s="1"/>
  <c r="L862" i="10"/>
  <c r="N862" i="10" s="1"/>
  <c r="L858" i="10"/>
  <c r="N858" i="10" s="1"/>
  <c r="L857" i="10"/>
  <c r="N857" i="10" s="1"/>
  <c r="L827" i="10"/>
  <c r="N827" i="10" s="1"/>
  <c r="L802" i="10"/>
  <c r="N802" i="10" s="1"/>
  <c r="L888" i="10"/>
  <c r="N888" i="10" s="1"/>
  <c r="L885" i="10"/>
  <c r="N885" i="10" s="1"/>
  <c r="L822" i="10"/>
  <c r="N822" i="10" s="1"/>
  <c r="L900" i="10"/>
  <c r="N900" i="10" s="1"/>
  <c r="L790" i="10"/>
  <c r="N790" i="10" s="1"/>
  <c r="L903" i="10"/>
  <c r="N903" i="10" s="1"/>
  <c r="L922" i="10"/>
  <c r="N922" i="10" s="1"/>
  <c r="L830" i="10"/>
  <c r="N830" i="10" s="1"/>
  <c r="L893" i="10"/>
  <c r="N893" i="10" s="1"/>
  <c r="L782" i="10"/>
  <c r="N782" i="10" s="1"/>
  <c r="L911" i="10"/>
  <c r="N911" i="10" s="1"/>
  <c r="L918" i="10"/>
  <c r="N918" i="10" s="1"/>
  <c r="L818" i="10"/>
  <c r="N818" i="10" s="1"/>
  <c r="L812" i="10"/>
  <c r="N812" i="10" s="1"/>
  <c r="L805" i="10"/>
  <c r="N805" i="10" s="1"/>
  <c r="L808" i="10"/>
  <c r="N808" i="10" s="1"/>
  <c r="L877" i="10"/>
  <c r="N877" i="10" s="1"/>
  <c r="L882" i="10"/>
  <c r="N882" i="10" s="1"/>
  <c r="L834" i="10"/>
  <c r="N834" i="10" s="1"/>
  <c r="L842" i="10"/>
  <c r="N842" i="10" s="1"/>
  <c r="L846" i="10"/>
  <c r="N846" i="10" s="1"/>
  <c r="L838" i="10"/>
  <c r="N838" i="10" s="1"/>
  <c r="L799" i="10"/>
  <c r="N799" i="10" s="1"/>
  <c r="L795" i="10"/>
  <c r="N795" i="10" s="1"/>
  <c r="L786" i="10"/>
  <c r="N786" i="10" s="1"/>
  <c r="L774" i="10"/>
  <c r="N774" i="10" s="1"/>
  <c r="L869" i="10"/>
  <c r="N869" i="10" s="1"/>
  <c r="L778" i="10"/>
  <c r="N778" i="10" s="1"/>
  <c r="L905" i="10"/>
  <c r="N905" i="10" s="1"/>
  <c r="L872" i="10"/>
  <c r="N872" i="10" s="1"/>
  <c r="L854" i="10"/>
  <c r="N854" i="10" s="1"/>
  <c r="L801" i="10"/>
  <c r="N801" i="10" s="1"/>
  <c r="L889" i="10"/>
  <c r="N889" i="10" s="1"/>
  <c r="L884" i="10"/>
  <c r="N884" i="10" s="1"/>
  <c r="L821" i="10"/>
  <c r="N821" i="10" s="1"/>
  <c r="L899" i="10"/>
  <c r="N899" i="10" s="1"/>
  <c r="L789" i="10"/>
  <c r="N789" i="10" s="1"/>
  <c r="L921" i="10"/>
  <c r="N921" i="10" s="1"/>
  <c r="L829" i="10"/>
  <c r="N829" i="10" s="1"/>
  <c r="L892" i="10"/>
  <c r="N892" i="10" s="1"/>
  <c r="L781" i="10"/>
  <c r="N781" i="10" s="1"/>
  <c r="L906" i="10"/>
  <c r="N906" i="10" s="1"/>
  <c r="L873" i="10"/>
  <c r="N873" i="10" s="1"/>
  <c r="L853" i="10"/>
  <c r="N853" i="10" s="1"/>
  <c r="L908" i="10"/>
  <c r="N908" i="10" s="1"/>
  <c r="L833" i="10"/>
  <c r="N833" i="10" s="1"/>
  <c r="L841" i="10"/>
  <c r="N841" i="10" s="1"/>
  <c r="L879" i="10"/>
  <c r="N879" i="10" s="1"/>
  <c r="L811" i="10"/>
  <c r="N811" i="10" s="1"/>
  <c r="L817" i="10"/>
  <c r="N817" i="10" s="1"/>
  <c r="L876" i="10"/>
  <c r="N876" i="10" s="1"/>
  <c r="L868" i="10"/>
  <c r="N868" i="10" s="1"/>
  <c r="L814" i="10"/>
  <c r="N814" i="10" s="1"/>
  <c r="L845" i="10"/>
  <c r="N845" i="10" s="1"/>
  <c r="L917" i="10"/>
  <c r="N917" i="10" s="1"/>
  <c r="L796" i="10"/>
  <c r="N796" i="10" s="1"/>
  <c r="L896" i="10"/>
  <c r="N896" i="10" s="1"/>
  <c r="L894" i="10"/>
  <c r="N894" i="10" s="1"/>
  <c r="L865" i="10"/>
  <c r="N865" i="10" s="1"/>
  <c r="L837" i="10"/>
  <c r="N837" i="10" s="1"/>
  <c r="L824" i="10"/>
  <c r="N824" i="10" s="1"/>
  <c r="L773" i="10"/>
  <c r="N773" i="10" s="1"/>
  <c r="L807" i="10"/>
  <c r="N807" i="10" s="1"/>
  <c r="L792" i="10"/>
  <c r="N792" i="10" s="1"/>
  <c r="L785" i="10"/>
  <c r="N785" i="10" s="1"/>
  <c r="L777" i="10"/>
  <c r="N777" i="10" s="1"/>
  <c r="L859" i="10"/>
  <c r="N859" i="10" s="1"/>
  <c r="L850" i="10"/>
  <c r="N850" i="10" s="1"/>
  <c r="L924" i="10"/>
  <c r="N924" i="10" s="1"/>
  <c r="L848" i="10"/>
  <c r="N848" i="10" s="1"/>
  <c r="L914" i="10"/>
  <c r="N914" i="10" s="1"/>
  <c r="L912" i="10"/>
  <c r="N912" i="10" s="1"/>
  <c r="L863" i="10"/>
  <c r="N863" i="10" s="1"/>
  <c r="L861" i="10"/>
  <c r="N861" i="10" s="1"/>
  <c r="L856" i="10"/>
  <c r="N856" i="10" s="1"/>
  <c r="L826" i="10"/>
  <c r="N826" i="10" s="1"/>
  <c r="L800" i="10"/>
  <c r="N800" i="10" s="1"/>
  <c r="L887" i="10"/>
  <c r="N887" i="10" s="1"/>
  <c r="L883" i="10"/>
  <c r="N883" i="10" s="1"/>
  <c r="L820" i="10"/>
  <c r="N820" i="10" s="1"/>
  <c r="L898" i="10"/>
  <c r="N898" i="10" s="1"/>
  <c r="L788" i="10"/>
  <c r="N788" i="10" s="1"/>
  <c r="L902" i="10"/>
  <c r="N902" i="10" s="1"/>
  <c r="L920" i="10"/>
  <c r="N920" i="10" s="1"/>
  <c r="L828" i="10"/>
  <c r="N828" i="10" s="1"/>
  <c r="L891" i="10"/>
  <c r="N891" i="10" s="1"/>
  <c r="L780" i="10"/>
  <c r="N780" i="10" s="1"/>
  <c r="L910" i="10"/>
  <c r="N910" i="10" s="1"/>
  <c r="L916" i="10"/>
  <c r="N916" i="10" s="1"/>
  <c r="L816" i="10"/>
  <c r="N816" i="10" s="1"/>
  <c r="L810" i="10"/>
  <c r="N810" i="10" s="1"/>
  <c r="L804" i="10"/>
  <c r="N804" i="10" s="1"/>
  <c r="L806" i="10"/>
  <c r="N806" i="10" s="1"/>
  <c r="L875" i="10"/>
  <c r="N875" i="10" s="1"/>
  <c r="L881" i="10"/>
  <c r="N881" i="10" s="1"/>
  <c r="L832" i="10"/>
  <c r="N832" i="10" s="1"/>
  <c r="L840" i="10"/>
  <c r="N840" i="10" s="1"/>
  <c r="L844" i="10"/>
  <c r="N844" i="10" s="1"/>
  <c r="L836" i="10"/>
  <c r="N836" i="10" s="1"/>
  <c r="L798" i="10"/>
  <c r="N798" i="10" s="1"/>
  <c r="L794" i="10"/>
  <c r="N794" i="10" s="1"/>
  <c r="L784" i="10"/>
  <c r="N784" i="10" s="1"/>
  <c r="L772" i="10"/>
  <c r="N772" i="10" s="1"/>
  <c r="L867" i="10"/>
  <c r="N867" i="10" s="1"/>
  <c r="L776" i="10"/>
  <c r="N776" i="10" s="1"/>
  <c r="L904" i="10"/>
  <c r="N904" i="10" s="1"/>
  <c r="L871" i="10"/>
  <c r="N871" i="10" s="1"/>
  <c r="L852" i="10"/>
  <c r="N852" i="10" s="1"/>
  <c r="L649" i="10"/>
  <c r="N649" i="10" s="1"/>
  <c r="L736" i="10"/>
  <c r="N736" i="10" s="1"/>
  <c r="L732" i="10"/>
  <c r="N732" i="10" s="1"/>
  <c r="L669" i="10"/>
  <c r="N669" i="10" s="1"/>
  <c r="L747" i="10"/>
  <c r="N747" i="10" s="1"/>
  <c r="L637" i="10"/>
  <c r="N637" i="10" s="1"/>
  <c r="L769" i="10"/>
  <c r="N769" i="10" s="1"/>
  <c r="L677" i="10"/>
  <c r="N677" i="10" s="1"/>
  <c r="L629" i="10"/>
  <c r="N629" i="10" s="1"/>
  <c r="L753" i="10"/>
  <c r="N753" i="10" s="1"/>
  <c r="L720" i="10"/>
  <c r="N720" i="10" s="1"/>
  <c r="L701" i="10"/>
  <c r="N701" i="10" s="1"/>
  <c r="L755" i="10"/>
  <c r="N755" i="10" s="1"/>
  <c r="L681" i="10"/>
  <c r="N681" i="10" s="1"/>
  <c r="L689" i="10"/>
  <c r="N689" i="10" s="1"/>
  <c r="L726" i="10"/>
  <c r="N726" i="10" s="1"/>
  <c r="L659" i="10"/>
  <c r="N659" i="10" s="1"/>
  <c r="L665" i="10"/>
  <c r="N665" i="10" s="1"/>
  <c r="L724" i="10"/>
  <c r="N724" i="10" s="1"/>
  <c r="L716" i="10"/>
  <c r="N716" i="10" s="1"/>
  <c r="L661" i="10"/>
  <c r="N661" i="10" s="1"/>
  <c r="L693" i="10"/>
  <c r="N693" i="10" s="1"/>
  <c r="L765" i="10"/>
  <c r="N765" i="10" s="1"/>
  <c r="L643" i="10"/>
  <c r="N643" i="10" s="1"/>
  <c r="L743" i="10"/>
  <c r="N743" i="10" s="1"/>
  <c r="L741" i="10"/>
  <c r="N741" i="10" s="1"/>
  <c r="L712" i="10"/>
  <c r="N712" i="10" s="1"/>
  <c r="L685" i="10"/>
  <c r="N685" i="10" s="1"/>
  <c r="L671" i="10"/>
  <c r="N671" i="10" s="1"/>
  <c r="L621" i="10"/>
  <c r="N621" i="10" s="1"/>
  <c r="L655" i="10"/>
  <c r="N655" i="10" s="1"/>
  <c r="L639" i="10"/>
  <c r="N639" i="10" s="1"/>
  <c r="L633" i="10"/>
  <c r="N633" i="10" s="1"/>
  <c r="L625" i="10"/>
  <c r="N625" i="10" s="1"/>
  <c r="L706" i="10"/>
  <c r="N706" i="10" s="1"/>
  <c r="L697" i="10"/>
  <c r="N697" i="10" s="1"/>
  <c r="L771" i="10"/>
  <c r="N771" i="10" s="1"/>
  <c r="L695" i="10"/>
  <c r="N695" i="10" s="1"/>
  <c r="L761" i="10"/>
  <c r="N761" i="10" s="1"/>
  <c r="L759" i="10"/>
  <c r="N759" i="10" s="1"/>
  <c r="L710" i="10"/>
  <c r="N710" i="10" s="1"/>
  <c r="L708" i="10"/>
  <c r="N708" i="10" s="1"/>
  <c r="L704" i="10"/>
  <c r="N704" i="10" s="1"/>
  <c r="L703" i="10"/>
  <c r="N703" i="10" s="1"/>
  <c r="L673" i="10"/>
  <c r="N673" i="10" s="1"/>
  <c r="L648" i="10"/>
  <c r="N648" i="10" s="1"/>
  <c r="L734" i="10"/>
  <c r="N734" i="10" s="1"/>
  <c r="L731" i="10"/>
  <c r="N731" i="10" s="1"/>
  <c r="L668" i="10"/>
  <c r="N668" i="10" s="1"/>
  <c r="L746" i="10"/>
  <c r="N746" i="10" s="1"/>
  <c r="L636" i="10"/>
  <c r="N636" i="10" s="1"/>
  <c r="L749" i="10"/>
  <c r="N749" i="10" s="1"/>
  <c r="L768" i="10"/>
  <c r="N768" i="10" s="1"/>
  <c r="L676" i="10"/>
  <c r="N676" i="10" s="1"/>
  <c r="L739" i="10"/>
  <c r="N739" i="10" s="1"/>
  <c r="L628" i="10"/>
  <c r="N628" i="10" s="1"/>
  <c r="L757" i="10"/>
  <c r="N757" i="10" s="1"/>
  <c r="L764" i="10"/>
  <c r="N764" i="10" s="1"/>
  <c r="L664" i="10"/>
  <c r="N664" i="10" s="1"/>
  <c r="L658" i="10"/>
  <c r="N658" i="10" s="1"/>
  <c r="L651" i="10"/>
  <c r="N651" i="10" s="1"/>
  <c r="L654" i="10"/>
  <c r="N654" i="10" s="1"/>
  <c r="L723" i="10"/>
  <c r="N723" i="10" s="1"/>
  <c r="L728" i="10"/>
  <c r="N728" i="10" s="1"/>
  <c r="L680" i="10"/>
  <c r="N680" i="10" s="1"/>
  <c r="L688" i="10"/>
  <c r="N688" i="10" s="1"/>
  <c r="L692" i="10"/>
  <c r="N692" i="10" s="1"/>
  <c r="L684" i="10"/>
  <c r="N684" i="10" s="1"/>
  <c r="L645" i="10"/>
  <c r="N645" i="10" s="1"/>
  <c r="L641" i="10"/>
  <c r="N641" i="10" s="1"/>
  <c r="L632" i="10"/>
  <c r="N632" i="10" s="1"/>
  <c r="L620" i="10"/>
  <c r="N620" i="10" s="1"/>
  <c r="L715" i="10"/>
  <c r="N715" i="10" s="1"/>
  <c r="L624" i="10"/>
  <c r="N624" i="10" s="1"/>
  <c r="L751" i="10"/>
  <c r="N751" i="10" s="1"/>
  <c r="L718" i="10"/>
  <c r="N718" i="10" s="1"/>
  <c r="L700" i="10"/>
  <c r="N700" i="10" s="1"/>
  <c r="L647" i="10"/>
  <c r="N647" i="10" s="1"/>
  <c r="L735" i="10"/>
  <c r="N735" i="10" s="1"/>
  <c r="L730" i="10"/>
  <c r="N730" i="10" s="1"/>
  <c r="L667" i="10"/>
  <c r="N667" i="10" s="1"/>
  <c r="L745" i="10"/>
  <c r="N745" i="10" s="1"/>
  <c r="L635" i="10"/>
  <c r="N635" i="10" s="1"/>
  <c r="L767" i="10"/>
  <c r="N767" i="10" s="1"/>
  <c r="L675" i="10"/>
  <c r="N675" i="10" s="1"/>
  <c r="L738" i="10"/>
  <c r="N738" i="10" s="1"/>
  <c r="L627" i="10"/>
  <c r="N627" i="10" s="1"/>
  <c r="L752" i="10"/>
  <c r="N752" i="10" s="1"/>
  <c r="L719" i="10"/>
  <c r="N719" i="10" s="1"/>
  <c r="L699" i="10"/>
  <c r="N699" i="10" s="1"/>
  <c r="L754" i="10"/>
  <c r="N754" i="10" s="1"/>
  <c r="L679" i="10"/>
  <c r="N679" i="10" s="1"/>
  <c r="L687" i="10"/>
  <c r="N687" i="10" s="1"/>
  <c r="L725" i="10"/>
  <c r="N725" i="10" s="1"/>
  <c r="L657" i="10"/>
  <c r="N657" i="10" s="1"/>
  <c r="L663" i="10"/>
  <c r="N663" i="10" s="1"/>
  <c r="L722" i="10"/>
  <c r="N722" i="10" s="1"/>
  <c r="L714" i="10"/>
  <c r="N714" i="10" s="1"/>
  <c r="L660" i="10"/>
  <c r="N660" i="10" s="1"/>
  <c r="L691" i="10"/>
  <c r="N691" i="10" s="1"/>
  <c r="L763" i="10"/>
  <c r="N763" i="10" s="1"/>
  <c r="L642" i="10"/>
  <c r="N642" i="10" s="1"/>
  <c r="L742" i="10"/>
  <c r="N742" i="10" s="1"/>
  <c r="L740" i="10"/>
  <c r="N740" i="10" s="1"/>
  <c r="L711" i="10"/>
  <c r="N711" i="10" s="1"/>
  <c r="L683" i="10"/>
  <c r="N683" i="10" s="1"/>
  <c r="L670" i="10"/>
  <c r="N670" i="10" s="1"/>
  <c r="L619" i="10"/>
  <c r="N619" i="10" s="1"/>
  <c r="L653" i="10"/>
  <c r="N653" i="10" s="1"/>
  <c r="L638" i="10"/>
  <c r="N638" i="10" s="1"/>
  <c r="L631" i="10"/>
  <c r="N631" i="10" s="1"/>
  <c r="L623" i="10"/>
  <c r="N623" i="10" s="1"/>
  <c r="L705" i="10"/>
  <c r="N705" i="10" s="1"/>
  <c r="L696" i="10"/>
  <c r="N696" i="10" s="1"/>
  <c r="L770" i="10"/>
  <c r="N770" i="10" s="1"/>
  <c r="L694" i="10"/>
  <c r="N694" i="10" s="1"/>
  <c r="L760" i="10"/>
  <c r="N760" i="10" s="1"/>
  <c r="L758" i="10"/>
  <c r="N758" i="10" s="1"/>
  <c r="L709" i="10"/>
  <c r="N709" i="10" s="1"/>
  <c r="L707" i="10"/>
  <c r="N707" i="10" s="1"/>
  <c r="L702" i="10"/>
  <c r="N702" i="10" s="1"/>
  <c r="L672" i="10"/>
  <c r="N672" i="10" s="1"/>
  <c r="L646" i="10"/>
  <c r="N646" i="10" s="1"/>
  <c r="L733" i="10"/>
  <c r="N733" i="10" s="1"/>
  <c r="L729" i="10"/>
  <c r="N729" i="10" s="1"/>
  <c r="L666" i="10"/>
  <c r="N666" i="10" s="1"/>
  <c r="L744" i="10"/>
  <c r="N744" i="10" s="1"/>
  <c r="L634" i="10"/>
  <c r="N634" i="10" s="1"/>
  <c r="L748" i="10"/>
  <c r="N748" i="10" s="1"/>
  <c r="L766" i="10"/>
  <c r="N766" i="10" s="1"/>
  <c r="L674" i="10"/>
  <c r="N674" i="10" s="1"/>
  <c r="L737" i="10"/>
  <c r="N737" i="10" s="1"/>
  <c r="L626" i="10"/>
  <c r="N626" i="10" s="1"/>
  <c r="L756" i="10"/>
  <c r="N756" i="10" s="1"/>
  <c r="L762" i="10"/>
  <c r="N762" i="10" s="1"/>
  <c r="L662" i="10"/>
  <c r="N662" i="10" s="1"/>
  <c r="L656" i="10"/>
  <c r="N656" i="10" s="1"/>
  <c r="L650" i="10"/>
  <c r="N650" i="10" s="1"/>
  <c r="L652" i="10"/>
  <c r="N652" i="10" s="1"/>
  <c r="L721" i="10"/>
  <c r="N721" i="10" s="1"/>
  <c r="L727" i="10"/>
  <c r="N727" i="10" s="1"/>
  <c r="L678" i="10"/>
  <c r="N678" i="10" s="1"/>
  <c r="L686" i="10"/>
  <c r="N686" i="10" s="1"/>
  <c r="L690" i="10"/>
  <c r="N690" i="10" s="1"/>
  <c r="L682" i="10"/>
  <c r="N682" i="10" s="1"/>
  <c r="L644" i="10"/>
  <c r="N644" i="10" s="1"/>
  <c r="L640" i="10"/>
  <c r="N640" i="10" s="1"/>
  <c r="L630" i="10"/>
  <c r="N630" i="10" s="1"/>
  <c r="L618" i="10"/>
  <c r="N618" i="10" s="1"/>
  <c r="L713" i="10"/>
  <c r="N713" i="10" s="1"/>
  <c r="L622" i="10"/>
  <c r="N622" i="10" s="1"/>
  <c r="L750" i="10"/>
  <c r="N750" i="10" s="1"/>
  <c r="L717" i="10"/>
  <c r="N717" i="10" s="1"/>
  <c r="L698" i="10"/>
  <c r="N698" i="10" s="1"/>
  <c r="L495" i="10"/>
  <c r="N495" i="10" s="1"/>
  <c r="L582" i="10"/>
  <c r="N582" i="10" s="1"/>
  <c r="L578" i="10"/>
  <c r="N578" i="10" s="1"/>
  <c r="L515" i="10"/>
  <c r="N515" i="10" s="1"/>
  <c r="L593" i="10"/>
  <c r="N593" i="10" s="1"/>
  <c r="L483" i="10"/>
  <c r="N483" i="10" s="1"/>
  <c r="L615" i="10"/>
  <c r="N615" i="10" s="1"/>
  <c r="L523" i="10"/>
  <c r="N523" i="10" s="1"/>
  <c r="L475" i="10"/>
  <c r="N475" i="10" s="1"/>
  <c r="L599" i="10"/>
  <c r="N599" i="10" s="1"/>
  <c r="L566" i="10"/>
  <c r="N566" i="10" s="1"/>
  <c r="L547" i="10"/>
  <c r="N547" i="10" s="1"/>
  <c r="L601" i="10"/>
  <c r="N601" i="10" s="1"/>
  <c r="L527" i="10"/>
  <c r="N527" i="10" s="1"/>
  <c r="L535" i="10"/>
  <c r="N535" i="10" s="1"/>
  <c r="L572" i="10"/>
  <c r="N572" i="10" s="1"/>
  <c r="L505" i="10"/>
  <c r="N505" i="10" s="1"/>
  <c r="L511" i="10"/>
  <c r="N511" i="10" s="1"/>
  <c r="L570" i="10"/>
  <c r="N570" i="10" s="1"/>
  <c r="L562" i="10"/>
  <c r="N562" i="10" s="1"/>
  <c r="L507" i="10"/>
  <c r="N507" i="10" s="1"/>
  <c r="N539" i="10"/>
  <c r="L539" i="10"/>
  <c r="L611" i="10"/>
  <c r="N611" i="10" s="1"/>
  <c r="L489" i="10"/>
  <c r="N489" i="10" s="1"/>
  <c r="L589" i="10"/>
  <c r="N589" i="10" s="1"/>
  <c r="L587" i="10"/>
  <c r="N587" i="10" s="1"/>
  <c r="L558" i="10"/>
  <c r="N558" i="10" s="1"/>
  <c r="L531" i="10"/>
  <c r="N531" i="10" s="1"/>
  <c r="L517" i="10"/>
  <c r="N517" i="10" s="1"/>
  <c r="L467" i="10"/>
  <c r="N467" i="10" s="1"/>
  <c r="L501" i="10"/>
  <c r="N501" i="10" s="1"/>
  <c r="L485" i="10"/>
  <c r="N485" i="10" s="1"/>
  <c r="L479" i="10"/>
  <c r="N479" i="10" s="1"/>
  <c r="L471" i="10"/>
  <c r="N471" i="10" s="1"/>
  <c r="L552" i="10"/>
  <c r="N552" i="10" s="1"/>
  <c r="L543" i="10"/>
  <c r="N543" i="10" s="1"/>
  <c r="L617" i="10"/>
  <c r="N617" i="10" s="1"/>
  <c r="L541" i="10"/>
  <c r="N541" i="10" s="1"/>
  <c r="L607" i="10"/>
  <c r="N607" i="10" s="1"/>
  <c r="L605" i="10"/>
  <c r="N605" i="10" s="1"/>
  <c r="L556" i="10"/>
  <c r="N556" i="10" s="1"/>
  <c r="L554" i="10"/>
  <c r="N554" i="10" s="1"/>
  <c r="L550" i="10"/>
  <c r="N550" i="10" s="1"/>
  <c r="L549" i="10"/>
  <c r="N549" i="10" s="1"/>
  <c r="L519" i="10"/>
  <c r="N519" i="10" s="1"/>
  <c r="L494" i="10"/>
  <c r="N494" i="10" s="1"/>
  <c r="L580" i="10"/>
  <c r="N580" i="10" s="1"/>
  <c r="L577" i="10"/>
  <c r="N577" i="10" s="1"/>
  <c r="L514" i="10"/>
  <c r="N514" i="10" s="1"/>
  <c r="L592" i="10"/>
  <c r="N592" i="10" s="1"/>
  <c r="L482" i="10"/>
  <c r="N482" i="10" s="1"/>
  <c r="L595" i="10"/>
  <c r="N595" i="10" s="1"/>
  <c r="L614" i="10"/>
  <c r="N614" i="10" s="1"/>
  <c r="L522" i="10"/>
  <c r="N522" i="10" s="1"/>
  <c r="L585" i="10"/>
  <c r="N585" i="10" s="1"/>
  <c r="L474" i="10"/>
  <c r="N474" i="10" s="1"/>
  <c r="L603" i="10"/>
  <c r="N603" i="10" s="1"/>
  <c r="L610" i="10"/>
  <c r="N610" i="10" s="1"/>
  <c r="L510" i="10"/>
  <c r="N510" i="10" s="1"/>
  <c r="L504" i="10"/>
  <c r="N504" i="10" s="1"/>
  <c r="L497" i="10"/>
  <c r="N497" i="10" s="1"/>
  <c r="L500" i="10"/>
  <c r="N500" i="10" s="1"/>
  <c r="L569" i="10"/>
  <c r="N569" i="10" s="1"/>
  <c r="L574" i="10"/>
  <c r="N574" i="10" s="1"/>
  <c r="L526" i="10"/>
  <c r="N526" i="10" s="1"/>
  <c r="L534" i="10"/>
  <c r="N534" i="10" s="1"/>
  <c r="L538" i="10"/>
  <c r="N538" i="10" s="1"/>
  <c r="L530" i="10"/>
  <c r="N530" i="10" s="1"/>
  <c r="N491" i="10"/>
  <c r="L491" i="10"/>
  <c r="L487" i="10"/>
  <c r="N487" i="10" s="1"/>
  <c r="L478" i="10"/>
  <c r="N478" i="10" s="1"/>
  <c r="L466" i="10"/>
  <c r="N466" i="10" s="1"/>
  <c r="L561" i="10"/>
  <c r="N561" i="10" s="1"/>
  <c r="L470" i="10"/>
  <c r="N470" i="10" s="1"/>
  <c r="L597" i="10"/>
  <c r="N597" i="10" s="1"/>
  <c r="L564" i="10"/>
  <c r="N564" i="10" s="1"/>
  <c r="L546" i="10"/>
  <c r="N546" i="10" s="1"/>
  <c r="L493" i="10"/>
  <c r="N493" i="10" s="1"/>
  <c r="L581" i="10"/>
  <c r="N581" i="10" s="1"/>
  <c r="L576" i="10"/>
  <c r="N576" i="10" s="1"/>
  <c r="L513" i="10"/>
  <c r="N513" i="10" s="1"/>
  <c r="L591" i="10"/>
  <c r="N591" i="10" s="1"/>
  <c r="L481" i="10"/>
  <c r="N481" i="10" s="1"/>
  <c r="L613" i="10"/>
  <c r="N613" i="10" s="1"/>
  <c r="L521" i="10"/>
  <c r="N521" i="10" s="1"/>
  <c r="L584" i="10"/>
  <c r="N584" i="10" s="1"/>
  <c r="L473" i="10"/>
  <c r="N473" i="10" s="1"/>
  <c r="L598" i="10"/>
  <c r="N598" i="10" s="1"/>
  <c r="L565" i="10"/>
  <c r="N565" i="10" s="1"/>
  <c r="L545" i="10"/>
  <c r="N545" i="10" s="1"/>
  <c r="L600" i="10"/>
  <c r="N600" i="10" s="1"/>
  <c r="L525" i="10"/>
  <c r="N525" i="10" s="1"/>
  <c r="L533" i="10"/>
  <c r="N533" i="10" s="1"/>
  <c r="L571" i="10"/>
  <c r="N571" i="10" s="1"/>
  <c r="L503" i="10"/>
  <c r="N503" i="10" s="1"/>
  <c r="L509" i="10"/>
  <c r="N509" i="10" s="1"/>
  <c r="L568" i="10"/>
  <c r="N568" i="10" s="1"/>
  <c r="L560" i="10"/>
  <c r="N560" i="10" s="1"/>
  <c r="L506" i="10"/>
  <c r="N506" i="10" s="1"/>
  <c r="L537" i="10"/>
  <c r="N537" i="10" s="1"/>
  <c r="L609" i="10"/>
  <c r="N609" i="10" s="1"/>
  <c r="L488" i="10"/>
  <c r="N488" i="10" s="1"/>
  <c r="L588" i="10"/>
  <c r="N588" i="10" s="1"/>
  <c r="L586" i="10"/>
  <c r="N586" i="10" s="1"/>
  <c r="L557" i="10"/>
  <c r="N557" i="10" s="1"/>
  <c r="L529" i="10"/>
  <c r="N529" i="10" s="1"/>
  <c r="L516" i="10"/>
  <c r="N516" i="10" s="1"/>
  <c r="L465" i="10"/>
  <c r="N465" i="10" s="1"/>
  <c r="L499" i="10"/>
  <c r="N499" i="10" s="1"/>
  <c r="N484" i="10"/>
  <c r="L484" i="10"/>
  <c r="L477" i="10"/>
  <c r="N477" i="10" s="1"/>
  <c r="L469" i="10"/>
  <c r="N469" i="10" s="1"/>
  <c r="L551" i="10"/>
  <c r="N551" i="10" s="1"/>
  <c r="L542" i="10"/>
  <c r="N542" i="10" s="1"/>
  <c r="L616" i="10"/>
  <c r="N616" i="10" s="1"/>
  <c r="L540" i="10"/>
  <c r="N540" i="10" s="1"/>
  <c r="L606" i="10"/>
  <c r="N606" i="10" s="1"/>
  <c r="L604" i="10"/>
  <c r="N604" i="10" s="1"/>
  <c r="L555" i="10"/>
  <c r="N555" i="10" s="1"/>
  <c r="L553" i="10"/>
  <c r="N553" i="10" s="1"/>
  <c r="L548" i="10"/>
  <c r="N548" i="10" s="1"/>
  <c r="L518" i="10"/>
  <c r="N518" i="10" s="1"/>
  <c r="L492" i="10"/>
  <c r="N492" i="10" s="1"/>
  <c r="L579" i="10"/>
  <c r="N579" i="10" s="1"/>
  <c r="L575" i="10"/>
  <c r="N575" i="10" s="1"/>
  <c r="L512" i="10"/>
  <c r="N512" i="10" s="1"/>
  <c r="L590" i="10"/>
  <c r="N590" i="10" s="1"/>
  <c r="L480" i="10"/>
  <c r="N480" i="10" s="1"/>
  <c r="N594" i="10"/>
  <c r="L594" i="10"/>
  <c r="L612" i="10"/>
  <c r="N612" i="10" s="1"/>
  <c r="L520" i="10"/>
  <c r="N520" i="10" s="1"/>
  <c r="L583" i="10"/>
  <c r="N583" i="10" s="1"/>
  <c r="L472" i="10"/>
  <c r="N472" i="10" s="1"/>
  <c r="L602" i="10"/>
  <c r="N602" i="10" s="1"/>
  <c r="L608" i="10"/>
  <c r="N608" i="10" s="1"/>
  <c r="L508" i="10"/>
  <c r="N508" i="10" s="1"/>
  <c r="L502" i="10"/>
  <c r="N502" i="10" s="1"/>
  <c r="L496" i="10"/>
  <c r="N496" i="10" s="1"/>
  <c r="L498" i="10"/>
  <c r="N498" i="10" s="1"/>
  <c r="L567" i="10"/>
  <c r="N567" i="10" s="1"/>
  <c r="L573" i="10"/>
  <c r="N573" i="10" s="1"/>
  <c r="L524" i="10"/>
  <c r="N524" i="10" s="1"/>
  <c r="L532" i="10"/>
  <c r="N532" i="10" s="1"/>
  <c r="L536" i="10"/>
  <c r="N536" i="10" s="1"/>
  <c r="L528" i="10"/>
  <c r="N528" i="10" s="1"/>
  <c r="L490" i="10"/>
  <c r="N490" i="10" s="1"/>
  <c r="L486" i="10"/>
  <c r="N486" i="10" s="1"/>
  <c r="L476" i="10"/>
  <c r="N476" i="10" s="1"/>
  <c r="L464" i="10"/>
  <c r="N464" i="10" s="1"/>
  <c r="L559" i="10"/>
  <c r="N559" i="10" s="1"/>
  <c r="L468" i="10"/>
  <c r="N468" i="10" s="1"/>
  <c r="L596" i="10"/>
  <c r="N596" i="10" s="1"/>
  <c r="L563" i="10"/>
  <c r="N563" i="10" s="1"/>
  <c r="L544" i="10"/>
  <c r="N544" i="10" s="1"/>
  <c r="L341" i="10"/>
  <c r="N341" i="10" s="1"/>
  <c r="L428" i="10"/>
  <c r="N428" i="10" s="1"/>
  <c r="L424" i="10"/>
  <c r="N424" i="10" s="1"/>
  <c r="L361" i="10"/>
  <c r="N361" i="10" s="1"/>
  <c r="L439" i="10"/>
  <c r="N439" i="10" s="1"/>
  <c r="L329" i="10"/>
  <c r="N329" i="10" s="1"/>
  <c r="L461" i="10"/>
  <c r="N461" i="10" s="1"/>
  <c r="L369" i="10"/>
  <c r="N369" i="10" s="1"/>
  <c r="L321" i="10"/>
  <c r="N321" i="10" s="1"/>
  <c r="L445" i="10"/>
  <c r="N445" i="10" s="1"/>
  <c r="L412" i="10"/>
  <c r="N412" i="10" s="1"/>
  <c r="L393" i="10"/>
  <c r="N393" i="10" s="1"/>
  <c r="L447" i="10"/>
  <c r="N447" i="10" s="1"/>
  <c r="L373" i="10"/>
  <c r="N373" i="10" s="1"/>
  <c r="L381" i="10"/>
  <c r="N381" i="10" s="1"/>
  <c r="L418" i="10"/>
  <c r="N418" i="10" s="1"/>
  <c r="L351" i="10"/>
  <c r="N351" i="10" s="1"/>
  <c r="L357" i="10"/>
  <c r="N357" i="10" s="1"/>
  <c r="L416" i="10"/>
  <c r="N416" i="10" s="1"/>
  <c r="L408" i="10"/>
  <c r="N408" i="10" s="1"/>
  <c r="L353" i="10"/>
  <c r="N353" i="10" s="1"/>
  <c r="L385" i="10"/>
  <c r="N385" i="10" s="1"/>
  <c r="L457" i="10"/>
  <c r="N457" i="10" s="1"/>
  <c r="L335" i="10"/>
  <c r="N335" i="10" s="1"/>
  <c r="L435" i="10"/>
  <c r="N435" i="10" s="1"/>
  <c r="L433" i="10"/>
  <c r="N433" i="10" s="1"/>
  <c r="L404" i="10"/>
  <c r="N404" i="10" s="1"/>
  <c r="L377" i="10"/>
  <c r="N377" i="10" s="1"/>
  <c r="L363" i="10"/>
  <c r="N363" i="10" s="1"/>
  <c r="L313" i="10"/>
  <c r="N313" i="10" s="1"/>
  <c r="L347" i="10"/>
  <c r="N347" i="10" s="1"/>
  <c r="L331" i="10"/>
  <c r="N331" i="10" s="1"/>
  <c r="L325" i="10"/>
  <c r="N325" i="10" s="1"/>
  <c r="L317" i="10"/>
  <c r="N317" i="10" s="1"/>
  <c r="L398" i="10"/>
  <c r="N398" i="10" s="1"/>
  <c r="L389" i="10"/>
  <c r="N389" i="10" s="1"/>
  <c r="L463" i="10"/>
  <c r="N463" i="10" s="1"/>
  <c r="L387" i="10"/>
  <c r="N387" i="10" s="1"/>
  <c r="L453" i="10"/>
  <c r="N453" i="10" s="1"/>
  <c r="L451" i="10"/>
  <c r="N451" i="10" s="1"/>
  <c r="L402" i="10"/>
  <c r="N402" i="10" s="1"/>
  <c r="L400" i="10"/>
  <c r="N400" i="10" s="1"/>
  <c r="L396" i="10"/>
  <c r="N396" i="10" s="1"/>
  <c r="L395" i="10"/>
  <c r="N395" i="10" s="1"/>
  <c r="L365" i="10"/>
  <c r="N365" i="10" s="1"/>
  <c r="L340" i="10"/>
  <c r="N340" i="10" s="1"/>
  <c r="L426" i="10"/>
  <c r="N426" i="10" s="1"/>
  <c r="L423" i="10"/>
  <c r="N423" i="10" s="1"/>
  <c r="L360" i="10"/>
  <c r="N360" i="10" s="1"/>
  <c r="L438" i="10"/>
  <c r="N438" i="10" s="1"/>
  <c r="L328" i="10"/>
  <c r="N328" i="10" s="1"/>
  <c r="L441" i="10"/>
  <c r="N441" i="10" s="1"/>
  <c r="L460" i="10"/>
  <c r="N460" i="10" s="1"/>
  <c r="L368" i="10"/>
  <c r="N368" i="10" s="1"/>
  <c r="L431" i="10"/>
  <c r="N431" i="10" s="1"/>
  <c r="L320" i="10"/>
  <c r="N320" i="10" s="1"/>
  <c r="L449" i="10"/>
  <c r="N449" i="10" s="1"/>
  <c r="L456" i="10"/>
  <c r="N456" i="10" s="1"/>
  <c r="L356" i="10"/>
  <c r="N356" i="10" s="1"/>
  <c r="L350" i="10"/>
  <c r="N350" i="10" s="1"/>
  <c r="L343" i="10"/>
  <c r="N343" i="10" s="1"/>
  <c r="L346" i="10"/>
  <c r="N346" i="10" s="1"/>
  <c r="L415" i="10"/>
  <c r="N415" i="10" s="1"/>
  <c r="L420" i="10"/>
  <c r="N420" i="10" s="1"/>
  <c r="L372" i="10"/>
  <c r="N372" i="10" s="1"/>
  <c r="L380" i="10"/>
  <c r="N380" i="10" s="1"/>
  <c r="L384" i="10"/>
  <c r="N384" i="10" s="1"/>
  <c r="L376" i="10"/>
  <c r="N376" i="10" s="1"/>
  <c r="L337" i="10"/>
  <c r="N337" i="10" s="1"/>
  <c r="L333" i="10"/>
  <c r="N333" i="10" s="1"/>
  <c r="L324" i="10"/>
  <c r="N324" i="10" s="1"/>
  <c r="L312" i="10"/>
  <c r="N312" i="10" s="1"/>
  <c r="L407" i="10"/>
  <c r="N407" i="10" s="1"/>
  <c r="L316" i="10"/>
  <c r="N316" i="10" s="1"/>
  <c r="L443" i="10"/>
  <c r="N443" i="10" s="1"/>
  <c r="L410" i="10"/>
  <c r="N410" i="10" s="1"/>
  <c r="L392" i="10"/>
  <c r="N392" i="10" s="1"/>
  <c r="L339" i="10"/>
  <c r="N339" i="10" s="1"/>
  <c r="L427" i="10"/>
  <c r="N427" i="10" s="1"/>
  <c r="L422" i="10"/>
  <c r="N422" i="10" s="1"/>
  <c r="L359" i="10"/>
  <c r="N359" i="10" s="1"/>
  <c r="L437" i="10"/>
  <c r="N437" i="10" s="1"/>
  <c r="L327" i="10"/>
  <c r="N327" i="10" s="1"/>
  <c r="L459" i="10"/>
  <c r="N459" i="10" s="1"/>
  <c r="L367" i="10"/>
  <c r="N367" i="10" s="1"/>
  <c r="L430" i="10"/>
  <c r="N430" i="10" s="1"/>
  <c r="L319" i="10"/>
  <c r="N319" i="10" s="1"/>
  <c r="L444" i="10"/>
  <c r="N444" i="10" s="1"/>
  <c r="L411" i="10"/>
  <c r="N411" i="10" s="1"/>
  <c r="L391" i="10"/>
  <c r="N391" i="10" s="1"/>
  <c r="L446" i="10"/>
  <c r="N446" i="10" s="1"/>
  <c r="L371" i="10"/>
  <c r="N371" i="10" s="1"/>
  <c r="L379" i="10"/>
  <c r="N379" i="10" s="1"/>
  <c r="L417" i="10"/>
  <c r="N417" i="10" s="1"/>
  <c r="L349" i="10"/>
  <c r="N349" i="10" s="1"/>
  <c r="L355" i="10"/>
  <c r="N355" i="10" s="1"/>
  <c r="L414" i="10"/>
  <c r="N414" i="10" s="1"/>
  <c r="L406" i="10"/>
  <c r="N406" i="10" s="1"/>
  <c r="L352" i="10"/>
  <c r="N352" i="10" s="1"/>
  <c r="L383" i="10"/>
  <c r="N383" i="10" s="1"/>
  <c r="L455" i="10"/>
  <c r="N455" i="10" s="1"/>
  <c r="L334" i="10"/>
  <c r="N334" i="10" s="1"/>
  <c r="L434" i="10"/>
  <c r="N434" i="10" s="1"/>
  <c r="L432" i="10"/>
  <c r="N432" i="10" s="1"/>
  <c r="L403" i="10"/>
  <c r="N403" i="10" s="1"/>
  <c r="L375" i="10"/>
  <c r="N375" i="10" s="1"/>
  <c r="L362" i="10"/>
  <c r="N362" i="10" s="1"/>
  <c r="L311" i="10"/>
  <c r="N311" i="10" s="1"/>
  <c r="L345" i="10"/>
  <c r="N345" i="10" s="1"/>
  <c r="L330" i="10"/>
  <c r="N330" i="10" s="1"/>
  <c r="L323" i="10"/>
  <c r="N323" i="10" s="1"/>
  <c r="L315" i="10"/>
  <c r="N315" i="10" s="1"/>
  <c r="L397" i="10"/>
  <c r="N397" i="10" s="1"/>
  <c r="L388" i="10"/>
  <c r="N388" i="10" s="1"/>
  <c r="L462" i="10"/>
  <c r="N462" i="10" s="1"/>
  <c r="L386" i="10"/>
  <c r="N386" i="10" s="1"/>
  <c r="L452" i="10"/>
  <c r="N452" i="10" s="1"/>
  <c r="L450" i="10"/>
  <c r="N450" i="10" s="1"/>
  <c r="L401" i="10"/>
  <c r="N401" i="10" s="1"/>
  <c r="L399" i="10"/>
  <c r="N399" i="10" s="1"/>
  <c r="L394" i="10"/>
  <c r="N394" i="10" s="1"/>
  <c r="L364" i="10"/>
  <c r="N364" i="10" s="1"/>
  <c r="L338" i="10"/>
  <c r="N338" i="10" s="1"/>
  <c r="L425" i="10"/>
  <c r="N425" i="10" s="1"/>
  <c r="L421" i="10"/>
  <c r="N421" i="10" s="1"/>
  <c r="L358" i="10"/>
  <c r="N358" i="10" s="1"/>
  <c r="L436" i="10"/>
  <c r="N436" i="10" s="1"/>
  <c r="L326" i="10"/>
  <c r="N326" i="10" s="1"/>
  <c r="L440" i="10"/>
  <c r="N440" i="10" s="1"/>
  <c r="L458" i="10"/>
  <c r="N458" i="10" s="1"/>
  <c r="L366" i="10"/>
  <c r="N366" i="10" s="1"/>
  <c r="L429" i="10"/>
  <c r="N429" i="10" s="1"/>
  <c r="L318" i="10"/>
  <c r="N318" i="10" s="1"/>
  <c r="L448" i="10"/>
  <c r="N448" i="10" s="1"/>
  <c r="L454" i="10"/>
  <c r="N454" i="10" s="1"/>
  <c r="L354" i="10"/>
  <c r="N354" i="10" s="1"/>
  <c r="L348" i="10"/>
  <c r="N348" i="10" s="1"/>
  <c r="L342" i="10"/>
  <c r="N342" i="10" s="1"/>
  <c r="L344" i="10"/>
  <c r="N344" i="10" s="1"/>
  <c r="L413" i="10"/>
  <c r="N413" i="10" s="1"/>
  <c r="L419" i="10"/>
  <c r="N419" i="10" s="1"/>
  <c r="L370" i="10"/>
  <c r="N370" i="10" s="1"/>
  <c r="L378" i="10"/>
  <c r="N378" i="10" s="1"/>
  <c r="L382" i="10"/>
  <c r="N382" i="10" s="1"/>
  <c r="L374" i="10"/>
  <c r="N374" i="10" s="1"/>
  <c r="L336" i="10"/>
  <c r="N336" i="10" s="1"/>
  <c r="L332" i="10"/>
  <c r="N332" i="10" s="1"/>
  <c r="L322" i="10"/>
  <c r="N322" i="10" s="1"/>
  <c r="L310" i="10"/>
  <c r="N310" i="10" s="1"/>
  <c r="L405" i="10"/>
  <c r="N405" i="10" s="1"/>
  <c r="L314" i="10"/>
  <c r="N314" i="10" s="1"/>
  <c r="L442" i="10"/>
  <c r="N442" i="10" s="1"/>
  <c r="L409" i="10"/>
  <c r="N409" i="10" s="1"/>
  <c r="L390" i="10"/>
  <c r="N390" i="10" s="1"/>
  <c r="L187" i="10"/>
  <c r="N187" i="10" s="1"/>
  <c r="L274" i="10"/>
  <c r="N274" i="10" s="1"/>
  <c r="L270" i="10"/>
  <c r="N270" i="10" s="1"/>
  <c r="L207" i="10"/>
  <c r="N207" i="10" s="1"/>
  <c r="L285" i="10"/>
  <c r="N285" i="10" s="1"/>
  <c r="L175" i="10"/>
  <c r="N175" i="10" s="1"/>
  <c r="L307" i="10"/>
  <c r="N307" i="10" s="1"/>
  <c r="L215" i="10"/>
  <c r="N215" i="10" s="1"/>
  <c r="L167" i="10"/>
  <c r="N167" i="10" s="1"/>
  <c r="L291" i="10"/>
  <c r="N291" i="10" s="1"/>
  <c r="L258" i="10"/>
  <c r="N258" i="10" s="1"/>
  <c r="L239" i="10"/>
  <c r="N239" i="10" s="1"/>
  <c r="L293" i="10"/>
  <c r="N293" i="10" s="1"/>
  <c r="L219" i="10"/>
  <c r="N219" i="10" s="1"/>
  <c r="L227" i="10"/>
  <c r="N227" i="10" s="1"/>
  <c r="L264" i="10"/>
  <c r="N264" i="10" s="1"/>
  <c r="L197" i="10"/>
  <c r="N197" i="10" s="1"/>
  <c r="L203" i="10"/>
  <c r="N203" i="10" s="1"/>
  <c r="L262" i="10"/>
  <c r="N262" i="10" s="1"/>
  <c r="L254" i="10"/>
  <c r="N254" i="10" s="1"/>
  <c r="L199" i="10"/>
  <c r="N199" i="10" s="1"/>
  <c r="L231" i="10"/>
  <c r="N231" i="10" s="1"/>
  <c r="L303" i="10"/>
  <c r="N303" i="10" s="1"/>
  <c r="L181" i="10"/>
  <c r="N181" i="10" s="1"/>
  <c r="L281" i="10"/>
  <c r="N281" i="10" s="1"/>
  <c r="L279" i="10"/>
  <c r="N279" i="10" s="1"/>
  <c r="L250" i="10"/>
  <c r="N250" i="10" s="1"/>
  <c r="L223" i="10"/>
  <c r="N223" i="10" s="1"/>
  <c r="L209" i="10"/>
  <c r="N209" i="10" s="1"/>
  <c r="L159" i="10"/>
  <c r="N159" i="10" s="1"/>
  <c r="L193" i="10"/>
  <c r="N193" i="10" s="1"/>
  <c r="L177" i="10"/>
  <c r="N177" i="10" s="1"/>
  <c r="L171" i="10"/>
  <c r="N171" i="10" s="1"/>
  <c r="L163" i="10"/>
  <c r="N163" i="10" s="1"/>
  <c r="L244" i="10"/>
  <c r="N244" i="10" s="1"/>
  <c r="L235" i="10"/>
  <c r="N235" i="10" s="1"/>
  <c r="L309" i="10"/>
  <c r="N309" i="10" s="1"/>
  <c r="L233" i="10"/>
  <c r="N233" i="10" s="1"/>
  <c r="L299" i="10"/>
  <c r="N299" i="10" s="1"/>
  <c r="L297" i="10"/>
  <c r="N297" i="10" s="1"/>
  <c r="L248" i="10"/>
  <c r="N248" i="10" s="1"/>
  <c r="L246" i="10"/>
  <c r="N246" i="10" s="1"/>
  <c r="L242" i="10"/>
  <c r="N242" i="10" s="1"/>
  <c r="L241" i="10"/>
  <c r="N241" i="10" s="1"/>
  <c r="L211" i="10"/>
  <c r="N211" i="10" s="1"/>
  <c r="L186" i="10"/>
  <c r="N186" i="10" s="1"/>
  <c r="L272" i="10"/>
  <c r="N272" i="10" s="1"/>
  <c r="L269" i="10"/>
  <c r="N269" i="10" s="1"/>
  <c r="L206" i="10"/>
  <c r="N206" i="10" s="1"/>
  <c r="L284" i="10"/>
  <c r="N284" i="10" s="1"/>
  <c r="L174" i="10"/>
  <c r="N174" i="10" s="1"/>
  <c r="L287" i="10"/>
  <c r="N287" i="10" s="1"/>
  <c r="L306" i="10"/>
  <c r="N306" i="10" s="1"/>
  <c r="L214" i="10"/>
  <c r="N214" i="10" s="1"/>
  <c r="L277" i="10"/>
  <c r="N277" i="10" s="1"/>
  <c r="L166" i="10"/>
  <c r="N166" i="10" s="1"/>
  <c r="L295" i="10"/>
  <c r="N295" i="10" s="1"/>
  <c r="L302" i="10"/>
  <c r="N302" i="10" s="1"/>
  <c r="L202" i="10"/>
  <c r="N202" i="10" s="1"/>
  <c r="L196" i="10"/>
  <c r="N196" i="10" s="1"/>
  <c r="L189" i="10"/>
  <c r="N189" i="10" s="1"/>
  <c r="L192" i="10"/>
  <c r="N192" i="10" s="1"/>
  <c r="L261" i="10"/>
  <c r="N261" i="10" s="1"/>
  <c r="L266" i="10"/>
  <c r="N266" i="10" s="1"/>
  <c r="L218" i="10"/>
  <c r="N218" i="10" s="1"/>
  <c r="L226" i="10"/>
  <c r="N226" i="10" s="1"/>
  <c r="L230" i="10"/>
  <c r="N230" i="10" s="1"/>
  <c r="L222" i="10"/>
  <c r="N222" i="10" s="1"/>
  <c r="L183" i="10"/>
  <c r="N183" i="10" s="1"/>
  <c r="L179" i="10"/>
  <c r="N179" i="10" s="1"/>
  <c r="L170" i="10"/>
  <c r="N170" i="10" s="1"/>
  <c r="L158" i="10"/>
  <c r="N158" i="10" s="1"/>
  <c r="L253" i="10"/>
  <c r="N253" i="10" s="1"/>
  <c r="L162" i="10"/>
  <c r="N162" i="10" s="1"/>
  <c r="L289" i="10"/>
  <c r="N289" i="10" s="1"/>
  <c r="L256" i="10"/>
  <c r="N256" i="10" s="1"/>
  <c r="L238" i="10"/>
  <c r="N238" i="10" s="1"/>
  <c r="L185" i="10"/>
  <c r="N185" i="10" s="1"/>
  <c r="L273" i="10"/>
  <c r="N273" i="10" s="1"/>
  <c r="L268" i="10"/>
  <c r="N268" i="10" s="1"/>
  <c r="L205" i="10"/>
  <c r="N205" i="10" s="1"/>
  <c r="L283" i="10"/>
  <c r="N283" i="10" s="1"/>
  <c r="L173" i="10"/>
  <c r="N173" i="10" s="1"/>
  <c r="L305" i="10"/>
  <c r="N305" i="10" s="1"/>
  <c r="L213" i="10"/>
  <c r="N213" i="10" s="1"/>
  <c r="L276" i="10"/>
  <c r="N276" i="10" s="1"/>
  <c r="L165" i="10"/>
  <c r="N165" i="10" s="1"/>
  <c r="L290" i="10"/>
  <c r="N290" i="10" s="1"/>
  <c r="L257" i="10"/>
  <c r="N257" i="10" s="1"/>
  <c r="L237" i="10"/>
  <c r="N237" i="10" s="1"/>
  <c r="L292" i="10"/>
  <c r="N292" i="10" s="1"/>
  <c r="L217" i="10"/>
  <c r="N217" i="10" s="1"/>
  <c r="L225" i="10"/>
  <c r="N225" i="10" s="1"/>
  <c r="L263" i="10"/>
  <c r="N263" i="10" s="1"/>
  <c r="L195" i="10"/>
  <c r="N195" i="10" s="1"/>
  <c r="L201" i="10"/>
  <c r="N201" i="10" s="1"/>
  <c r="L260" i="10"/>
  <c r="N260" i="10" s="1"/>
  <c r="L252" i="10"/>
  <c r="N252" i="10" s="1"/>
  <c r="L198" i="10"/>
  <c r="N198" i="10" s="1"/>
  <c r="L229" i="10"/>
  <c r="N229" i="10" s="1"/>
  <c r="L301" i="10"/>
  <c r="N301" i="10" s="1"/>
  <c r="L180" i="10"/>
  <c r="N180" i="10" s="1"/>
  <c r="L280" i="10"/>
  <c r="N280" i="10" s="1"/>
  <c r="L278" i="10"/>
  <c r="N278" i="10" s="1"/>
  <c r="L249" i="10"/>
  <c r="N249" i="10" s="1"/>
  <c r="L221" i="10"/>
  <c r="N221" i="10" s="1"/>
  <c r="L208" i="10"/>
  <c r="N208" i="10" s="1"/>
  <c r="L157" i="10"/>
  <c r="N157" i="10" s="1"/>
  <c r="L191" i="10"/>
  <c r="N191" i="10" s="1"/>
  <c r="L176" i="10"/>
  <c r="N176" i="10" s="1"/>
  <c r="L169" i="10"/>
  <c r="N169" i="10" s="1"/>
  <c r="L161" i="10"/>
  <c r="N161" i="10" s="1"/>
  <c r="L243" i="10"/>
  <c r="N243" i="10" s="1"/>
  <c r="L234" i="10"/>
  <c r="N234" i="10" s="1"/>
  <c r="L308" i="10"/>
  <c r="N308" i="10" s="1"/>
  <c r="L232" i="10"/>
  <c r="N232" i="10" s="1"/>
  <c r="L298" i="10"/>
  <c r="N298" i="10" s="1"/>
  <c r="L296" i="10"/>
  <c r="N296" i="10" s="1"/>
  <c r="L247" i="10"/>
  <c r="N247" i="10" s="1"/>
  <c r="L245" i="10"/>
  <c r="N245" i="10" s="1"/>
  <c r="L240" i="10"/>
  <c r="N240" i="10" s="1"/>
  <c r="L210" i="10"/>
  <c r="N210" i="10" s="1"/>
  <c r="L184" i="10"/>
  <c r="N184" i="10" s="1"/>
  <c r="L271" i="10"/>
  <c r="N271" i="10" s="1"/>
  <c r="L267" i="10"/>
  <c r="N267" i="10" s="1"/>
  <c r="L204" i="10"/>
  <c r="N204" i="10" s="1"/>
  <c r="L282" i="10"/>
  <c r="N282" i="10" s="1"/>
  <c r="L172" i="10"/>
  <c r="N172" i="10" s="1"/>
  <c r="L286" i="10"/>
  <c r="N286" i="10" s="1"/>
  <c r="L304" i="10"/>
  <c r="N304" i="10" s="1"/>
  <c r="L212" i="10"/>
  <c r="N212" i="10" s="1"/>
  <c r="L275" i="10"/>
  <c r="N275" i="10" s="1"/>
  <c r="L164" i="10"/>
  <c r="N164" i="10" s="1"/>
  <c r="L294" i="10"/>
  <c r="N294" i="10" s="1"/>
  <c r="L300" i="10"/>
  <c r="N300" i="10" s="1"/>
  <c r="L200" i="10"/>
  <c r="N200" i="10" s="1"/>
  <c r="L194" i="10"/>
  <c r="N194" i="10" s="1"/>
  <c r="L188" i="10"/>
  <c r="N188" i="10" s="1"/>
  <c r="L190" i="10"/>
  <c r="N190" i="10" s="1"/>
  <c r="L259" i="10"/>
  <c r="N259" i="10" s="1"/>
  <c r="L265" i="10"/>
  <c r="N265" i="10" s="1"/>
  <c r="L216" i="10"/>
  <c r="N216" i="10" s="1"/>
  <c r="L224" i="10"/>
  <c r="N224" i="10" s="1"/>
  <c r="L228" i="10"/>
  <c r="N228" i="10" s="1"/>
  <c r="L220" i="10"/>
  <c r="N220" i="10" s="1"/>
  <c r="L182" i="10"/>
  <c r="N182" i="10" s="1"/>
  <c r="L178" i="10"/>
  <c r="N178" i="10" s="1"/>
  <c r="L168" i="10"/>
  <c r="N168" i="10" s="1"/>
  <c r="L156" i="10"/>
  <c r="N156" i="10" s="1"/>
  <c r="L251" i="10"/>
  <c r="N251" i="10" s="1"/>
  <c r="L160" i="10"/>
  <c r="N160" i="10" s="1"/>
  <c r="L288" i="10"/>
  <c r="N288" i="10" s="1"/>
  <c r="L255" i="10"/>
  <c r="N255" i="10" s="1"/>
  <c r="L236" i="10"/>
  <c r="N236" i="10" s="1"/>
  <c r="L33" i="10"/>
  <c r="N33" i="10" s="1"/>
  <c r="L120" i="10"/>
  <c r="N120" i="10" s="1"/>
  <c r="L116" i="10"/>
  <c r="N116" i="10" s="1"/>
  <c r="L53" i="10"/>
  <c r="N53" i="10" s="1"/>
  <c r="L131" i="10"/>
  <c r="N131" i="10" s="1"/>
  <c r="L21" i="10"/>
  <c r="N21" i="10" s="1"/>
  <c r="L153" i="10"/>
  <c r="N153" i="10" s="1"/>
  <c r="N61" i="10"/>
  <c r="L61" i="10"/>
  <c r="N13" i="10"/>
  <c r="L13" i="10"/>
  <c r="L137" i="10"/>
  <c r="N137" i="10" s="1"/>
  <c r="L104" i="10"/>
  <c r="N104" i="10" s="1"/>
  <c r="L85" i="10"/>
  <c r="N85" i="10" s="1"/>
  <c r="L139" i="10"/>
  <c r="N139" i="10" s="1"/>
  <c r="L65" i="10"/>
  <c r="N65" i="10" s="1"/>
  <c r="L73" i="10"/>
  <c r="N73" i="10" s="1"/>
  <c r="L110" i="10"/>
  <c r="N110" i="10" s="1"/>
  <c r="L43" i="10"/>
  <c r="N43" i="10" s="1"/>
  <c r="L49" i="10"/>
  <c r="N49" i="10" s="1"/>
  <c r="L108" i="10"/>
  <c r="N108" i="10" s="1"/>
  <c r="L100" i="10"/>
  <c r="N100" i="10" s="1"/>
  <c r="L45" i="10"/>
  <c r="N45" i="10" s="1"/>
  <c r="L77" i="10"/>
  <c r="N77" i="10" s="1"/>
  <c r="L149" i="10"/>
  <c r="N149" i="10" s="1"/>
  <c r="L27" i="10"/>
  <c r="N27" i="10" s="1"/>
  <c r="L127" i="10"/>
  <c r="N127" i="10" s="1"/>
  <c r="L125" i="10"/>
  <c r="N125" i="10" s="1"/>
  <c r="L96" i="10"/>
  <c r="N96" i="10" s="1"/>
  <c r="L69" i="10"/>
  <c r="N69" i="10" s="1"/>
  <c r="L55" i="10"/>
  <c r="N55" i="10" s="1"/>
  <c r="L5" i="10"/>
  <c r="N5" i="10" s="1"/>
  <c r="L39" i="10"/>
  <c r="N39" i="10" s="1"/>
  <c r="L23" i="10"/>
  <c r="N23" i="10" s="1"/>
  <c r="L17" i="10"/>
  <c r="N17" i="10" s="1"/>
  <c r="L9" i="10"/>
  <c r="N9" i="10" s="1"/>
  <c r="L90" i="10"/>
  <c r="N90" i="10" s="1"/>
  <c r="L81" i="10"/>
  <c r="N81" i="10" s="1"/>
  <c r="L155" i="10"/>
  <c r="N155" i="10" s="1"/>
  <c r="L79" i="10"/>
  <c r="N79" i="10" s="1"/>
  <c r="L145" i="10"/>
  <c r="N145" i="10" s="1"/>
  <c r="L143" i="10"/>
  <c r="N143" i="10" s="1"/>
  <c r="L94" i="10"/>
  <c r="N94" i="10" s="1"/>
  <c r="L92" i="10"/>
  <c r="N92" i="10" s="1"/>
  <c r="L88" i="10"/>
  <c r="N88" i="10" s="1"/>
  <c r="L87" i="10"/>
  <c r="N87" i="10" s="1"/>
  <c r="L57" i="10"/>
  <c r="N57" i="10" s="1"/>
  <c r="L32" i="10"/>
  <c r="N32" i="10" s="1"/>
  <c r="L118" i="10"/>
  <c r="N118" i="10" s="1"/>
  <c r="L115" i="10"/>
  <c r="N115" i="10" s="1"/>
  <c r="L52" i="10"/>
  <c r="N52" i="10" s="1"/>
  <c r="L130" i="10"/>
  <c r="N130" i="10" s="1"/>
  <c r="L20" i="10"/>
  <c r="N20" i="10" s="1"/>
  <c r="N133" i="10"/>
  <c r="L133" i="10"/>
  <c r="L152" i="10"/>
  <c r="N152" i="10" s="1"/>
  <c r="N60" i="10"/>
  <c r="L60" i="10"/>
  <c r="L123" i="10"/>
  <c r="N123" i="10" s="1"/>
  <c r="N12" i="10"/>
  <c r="L12" i="10"/>
  <c r="L141" i="10"/>
  <c r="N141" i="10" s="1"/>
  <c r="L148" i="10"/>
  <c r="N148" i="10" s="1"/>
  <c r="L48" i="10"/>
  <c r="N48" i="10" s="1"/>
  <c r="L42" i="10"/>
  <c r="N42" i="10" s="1"/>
  <c r="L35" i="10"/>
  <c r="N35" i="10" s="1"/>
  <c r="L38" i="10"/>
  <c r="N38" i="10" s="1"/>
  <c r="L107" i="10"/>
  <c r="N107" i="10" s="1"/>
  <c r="L112" i="10"/>
  <c r="N112" i="10" s="1"/>
  <c r="L64" i="10"/>
  <c r="N64" i="10" s="1"/>
  <c r="L72" i="10"/>
  <c r="N72" i="10" s="1"/>
  <c r="L76" i="10"/>
  <c r="N76" i="10" s="1"/>
  <c r="L68" i="10"/>
  <c r="N68" i="10" s="1"/>
  <c r="L29" i="10"/>
  <c r="N29" i="10" s="1"/>
  <c r="L25" i="10"/>
  <c r="N25" i="10" s="1"/>
  <c r="L16" i="10"/>
  <c r="N16" i="10" s="1"/>
  <c r="L4" i="10"/>
  <c r="N4" i="10" s="1"/>
  <c r="L99" i="10"/>
  <c r="N99" i="10" s="1"/>
  <c r="L8" i="10"/>
  <c r="N8" i="10" s="1"/>
  <c r="L135" i="10"/>
  <c r="N135" i="10" s="1"/>
  <c r="L102" i="10"/>
  <c r="N102" i="10" s="1"/>
  <c r="L84" i="10"/>
  <c r="N84" i="10" s="1"/>
  <c r="L31" i="10"/>
  <c r="N31" i="10" s="1"/>
  <c r="L119" i="10"/>
  <c r="N119" i="10" s="1"/>
  <c r="L114" i="10"/>
  <c r="N114" i="10" s="1"/>
  <c r="L51" i="10"/>
  <c r="N51" i="10" s="1"/>
  <c r="L129" i="10"/>
  <c r="N129" i="10" s="1"/>
  <c r="L19" i="10"/>
  <c r="N19" i="10" s="1"/>
  <c r="L151" i="10"/>
  <c r="N151" i="10" s="1"/>
  <c r="N59" i="10"/>
  <c r="L59" i="10"/>
  <c r="L122" i="10"/>
  <c r="N122" i="10" s="1"/>
  <c r="N11" i="10"/>
  <c r="L11" i="10"/>
  <c r="L136" i="10"/>
  <c r="N136" i="10" s="1"/>
  <c r="L103" i="10"/>
  <c r="N103" i="10" s="1"/>
  <c r="L83" i="10"/>
  <c r="N83" i="10" s="1"/>
  <c r="L138" i="10"/>
  <c r="N138" i="10" s="1"/>
  <c r="L63" i="10"/>
  <c r="N63" i="10" s="1"/>
  <c r="L71" i="10"/>
  <c r="N71" i="10" s="1"/>
  <c r="L109" i="10"/>
  <c r="N109" i="10" s="1"/>
  <c r="L41" i="10"/>
  <c r="N41" i="10" s="1"/>
  <c r="L47" i="10"/>
  <c r="N47" i="10" s="1"/>
  <c r="L106" i="10"/>
  <c r="N106" i="10" s="1"/>
  <c r="L98" i="10"/>
  <c r="N98" i="10" s="1"/>
  <c r="L44" i="10"/>
  <c r="N44" i="10" s="1"/>
  <c r="L75" i="10"/>
  <c r="N75" i="10" s="1"/>
  <c r="L147" i="10"/>
  <c r="N147" i="10" s="1"/>
  <c r="L26" i="10"/>
  <c r="N26" i="10" s="1"/>
  <c r="L126" i="10"/>
  <c r="N126" i="10" s="1"/>
  <c r="L124" i="10"/>
  <c r="N124" i="10" s="1"/>
  <c r="L95" i="10"/>
  <c r="N95" i="10" s="1"/>
  <c r="L67" i="10"/>
  <c r="N67" i="10" s="1"/>
  <c r="L54" i="10"/>
  <c r="N54" i="10" s="1"/>
  <c r="L3" i="10"/>
  <c r="N3" i="10" s="1"/>
  <c r="L37" i="10"/>
  <c r="N37" i="10" s="1"/>
  <c r="L22" i="10"/>
  <c r="N22" i="10" s="1"/>
  <c r="L15" i="10"/>
  <c r="N15" i="10" s="1"/>
  <c r="L7" i="10"/>
  <c r="N7" i="10" s="1"/>
  <c r="L89" i="10"/>
  <c r="N89" i="10" s="1"/>
  <c r="L80" i="10"/>
  <c r="N80" i="10" s="1"/>
  <c r="L154" i="10"/>
  <c r="N154" i="10" s="1"/>
  <c r="L78" i="10"/>
  <c r="N78" i="10" s="1"/>
  <c r="L144" i="10"/>
  <c r="N144" i="10" s="1"/>
  <c r="L142" i="10"/>
  <c r="N142" i="10" s="1"/>
  <c r="L93" i="10"/>
  <c r="N93" i="10" s="1"/>
  <c r="L91" i="10"/>
  <c r="N91" i="10" s="1"/>
  <c r="L86" i="10"/>
  <c r="N86" i="10" s="1"/>
  <c r="L56" i="10"/>
  <c r="N56" i="10" s="1"/>
  <c r="L30" i="10"/>
  <c r="N30" i="10" s="1"/>
  <c r="L117" i="10"/>
  <c r="N117" i="10" s="1"/>
  <c r="L113" i="10"/>
  <c r="N113" i="10" s="1"/>
  <c r="L50" i="10"/>
  <c r="N50" i="10" s="1"/>
  <c r="L128" i="10"/>
  <c r="N128" i="10" s="1"/>
  <c r="L18" i="10"/>
  <c r="N18" i="10" s="1"/>
  <c r="N132" i="10"/>
  <c r="L132" i="10"/>
  <c r="L150" i="10"/>
  <c r="N150" i="10" s="1"/>
  <c r="N58" i="10"/>
  <c r="L58" i="10"/>
  <c r="L121" i="10"/>
  <c r="N121" i="10" s="1"/>
  <c r="N10" i="10"/>
  <c r="L10" i="10"/>
  <c r="L140" i="10"/>
  <c r="N140" i="10" s="1"/>
  <c r="L146" i="10"/>
  <c r="N146" i="10" s="1"/>
  <c r="L46" i="10"/>
  <c r="N46" i="10" s="1"/>
  <c r="L40" i="10"/>
  <c r="N40" i="10" s="1"/>
  <c r="L34" i="10"/>
  <c r="N34" i="10" s="1"/>
  <c r="L36" i="10"/>
  <c r="N36" i="10" s="1"/>
  <c r="L105" i="10"/>
  <c r="N105" i="10" s="1"/>
  <c r="L111" i="10"/>
  <c r="N111" i="10" s="1"/>
  <c r="L62" i="10"/>
  <c r="N62" i="10" s="1"/>
  <c r="L70" i="10"/>
  <c r="N70" i="10" s="1"/>
  <c r="L74" i="10"/>
  <c r="N74" i="10" s="1"/>
  <c r="L66" i="10"/>
  <c r="N66" i="10" s="1"/>
  <c r="L28" i="10"/>
  <c r="N28" i="10" s="1"/>
  <c r="L24" i="10"/>
  <c r="N24" i="10" s="1"/>
  <c r="L14" i="10"/>
  <c r="N14" i="10" s="1"/>
  <c r="L2" i="10"/>
  <c r="N2" i="10" s="1"/>
  <c r="L97" i="10"/>
  <c r="N97" i="10" s="1"/>
  <c r="L6" i="10"/>
  <c r="N6" i="10" s="1"/>
  <c r="L134" i="10"/>
  <c r="N134" i="10" s="1"/>
  <c r="L101" i="10"/>
  <c r="N101" i="10" s="1"/>
  <c r="L82" i="10"/>
  <c r="N82" i="10" s="1"/>
  <c r="O153" i="9"/>
  <c r="P153" i="9" s="1"/>
  <c r="R153" i="9" s="1"/>
  <c r="O154" i="9"/>
  <c r="P154" i="9" s="1"/>
  <c r="R154" i="9" s="1"/>
  <c r="O152" i="9"/>
  <c r="P152" i="9" s="1"/>
  <c r="R152" i="9" s="1"/>
  <c r="O137" i="9"/>
  <c r="P137" i="9" s="1"/>
  <c r="R137" i="9" s="1"/>
  <c r="O136" i="9"/>
  <c r="P136" i="9" s="1"/>
  <c r="R136" i="9" s="1"/>
  <c r="O141" i="9"/>
  <c r="P141" i="9" s="1"/>
  <c r="R141" i="9" s="1"/>
  <c r="O138" i="9"/>
  <c r="P138" i="9" s="1"/>
  <c r="R138" i="9" s="1"/>
  <c r="O135" i="9"/>
  <c r="P135" i="9" s="1"/>
  <c r="R135" i="9" s="1"/>
  <c r="O142" i="9"/>
  <c r="P142" i="9" s="1"/>
  <c r="R142" i="9" s="1"/>
  <c r="O140" i="9"/>
  <c r="P140" i="9" s="1"/>
  <c r="R140" i="9" s="1"/>
  <c r="O139" i="9"/>
  <c r="P139" i="9" s="1"/>
  <c r="R139" i="9" s="1"/>
  <c r="O127" i="9"/>
  <c r="P127" i="9" s="1"/>
  <c r="R127" i="9" s="1"/>
  <c r="O132" i="9"/>
  <c r="P132" i="9" s="1"/>
  <c r="R132" i="9" s="1"/>
  <c r="O133" i="9"/>
  <c r="P133" i="9" s="1"/>
  <c r="R133" i="9" s="1"/>
  <c r="O128" i="9"/>
  <c r="P128" i="9" s="1"/>
  <c r="R128" i="9" s="1"/>
  <c r="O131" i="9"/>
  <c r="P131" i="9" s="1"/>
  <c r="R131" i="9" s="1"/>
  <c r="O130" i="9"/>
  <c r="P130" i="9" s="1"/>
  <c r="R130" i="9" s="1"/>
  <c r="O129" i="9"/>
  <c r="P129" i="9" s="1"/>
  <c r="R129" i="9" s="1"/>
  <c r="O126" i="9"/>
  <c r="P126" i="9" s="1"/>
  <c r="R126" i="9" s="1"/>
  <c r="O114" i="9"/>
  <c r="P114" i="9" s="1"/>
  <c r="R114" i="9" s="1"/>
  <c r="O120" i="9"/>
  <c r="P120" i="9" s="1"/>
  <c r="R120" i="9" s="1"/>
  <c r="O122" i="9"/>
  <c r="P122" i="9" s="1"/>
  <c r="R122" i="9" s="1"/>
  <c r="O115" i="9"/>
  <c r="P115" i="9" s="1"/>
  <c r="R115" i="9" s="1"/>
  <c r="O113" i="9"/>
  <c r="P113" i="9" s="1"/>
  <c r="R113" i="9" s="1"/>
  <c r="O112" i="9"/>
  <c r="P112" i="9" s="1"/>
  <c r="R112" i="9" s="1"/>
  <c r="O116" i="9"/>
  <c r="P116" i="9" s="1"/>
  <c r="R116" i="9" s="1"/>
  <c r="O118" i="9"/>
  <c r="P118" i="9" s="1"/>
  <c r="R118" i="9" s="1"/>
  <c r="O121" i="9"/>
  <c r="P121" i="9" s="1"/>
  <c r="R121" i="9" s="1"/>
  <c r="O119" i="9"/>
  <c r="P119" i="9" s="1"/>
  <c r="R119" i="9" s="1"/>
  <c r="O117" i="9"/>
  <c r="P117" i="9" s="1"/>
  <c r="R117" i="9" s="1"/>
  <c r="O104" i="9"/>
  <c r="P104" i="9" s="1"/>
  <c r="R104" i="9" s="1"/>
  <c r="O109" i="9"/>
  <c r="P109" i="9" s="1"/>
  <c r="R109" i="9" s="1"/>
  <c r="O111" i="9"/>
  <c r="P111" i="9" s="1"/>
  <c r="R111" i="9" s="1"/>
  <c r="O105" i="9"/>
  <c r="P105" i="9" s="1"/>
  <c r="R105" i="9" s="1"/>
  <c r="O103" i="9"/>
  <c r="P103" i="9" s="1"/>
  <c r="R103" i="9" s="1"/>
  <c r="O107" i="9"/>
  <c r="P107" i="9" s="1"/>
  <c r="R107" i="9" s="1"/>
  <c r="O110" i="9"/>
  <c r="P110" i="9" s="1"/>
  <c r="R110" i="9" s="1"/>
  <c r="O108" i="9"/>
  <c r="P108" i="9" s="1"/>
  <c r="R108" i="9" s="1"/>
  <c r="O106" i="9"/>
  <c r="P106" i="9" s="1"/>
  <c r="R106" i="9" s="1"/>
  <c r="O99" i="9"/>
  <c r="P99" i="9" s="1"/>
  <c r="R99" i="9" s="1"/>
  <c r="O101" i="9"/>
  <c r="P101" i="9" s="1"/>
  <c r="R101" i="9" s="1"/>
  <c r="O98" i="9"/>
  <c r="P98" i="9" s="1"/>
  <c r="R98" i="9" s="1"/>
  <c r="O102" i="9"/>
  <c r="P102" i="9" s="1"/>
  <c r="R102" i="9" s="1"/>
  <c r="O100" i="9"/>
  <c r="P100" i="9" s="1"/>
  <c r="R100" i="9" s="1"/>
  <c r="O97" i="9"/>
  <c r="P97" i="9" s="1"/>
  <c r="R97" i="9" s="1"/>
  <c r="O88" i="9"/>
  <c r="P88" i="9" s="1"/>
  <c r="R88" i="9" s="1"/>
  <c r="O93" i="9"/>
  <c r="P93" i="9" s="1"/>
  <c r="R93" i="9" s="1"/>
  <c r="O94" i="9"/>
  <c r="P94" i="9" s="1"/>
  <c r="R94" i="9" s="1"/>
  <c r="O89" i="9"/>
  <c r="P89" i="9" s="1"/>
  <c r="R89" i="9" s="1"/>
  <c r="O92" i="9"/>
  <c r="P92" i="9" s="1"/>
  <c r="R92" i="9" s="1"/>
  <c r="O87" i="9"/>
  <c r="P87" i="9" s="1"/>
  <c r="R87" i="9" s="1"/>
  <c r="O91" i="9"/>
  <c r="P91" i="9" s="1"/>
  <c r="R91" i="9" s="1"/>
  <c r="O90" i="9"/>
  <c r="P90" i="9" s="1"/>
  <c r="R90" i="9" s="1"/>
  <c r="O86" i="9"/>
  <c r="P86" i="9" s="1"/>
  <c r="R86" i="9" s="1"/>
  <c r="O75" i="9"/>
  <c r="P75" i="9" s="1"/>
  <c r="R75" i="9" s="1"/>
  <c r="O79" i="9"/>
  <c r="P79" i="9" s="1"/>
  <c r="R79" i="9" s="1"/>
  <c r="O80" i="9"/>
  <c r="P80" i="9" s="1"/>
  <c r="R80" i="9" s="1"/>
  <c r="O76" i="9"/>
  <c r="P76" i="9" s="1"/>
  <c r="R76" i="9" s="1"/>
  <c r="O74" i="9"/>
  <c r="P74" i="9" s="1"/>
  <c r="R74" i="9" s="1"/>
  <c r="O73" i="9"/>
  <c r="P73" i="9" s="1"/>
  <c r="R73" i="9" s="1"/>
  <c r="O77" i="9"/>
  <c r="P77" i="9" s="1"/>
  <c r="R77" i="9" s="1"/>
  <c r="O78" i="9"/>
  <c r="P78" i="9" s="1"/>
  <c r="R78" i="9" s="1"/>
  <c r="R134" i="9"/>
  <c r="R144" i="9"/>
  <c r="R146" i="9"/>
  <c r="R150" i="9"/>
  <c r="O81" i="9"/>
  <c r="P81" i="9" s="1"/>
  <c r="R81" i="9" s="1"/>
  <c r="O83" i="9"/>
  <c r="P83" i="9" s="1"/>
  <c r="R83" i="9" s="1"/>
  <c r="O82" i="9"/>
  <c r="P82" i="9" s="1"/>
  <c r="R82" i="9" s="1"/>
  <c r="O85" i="9"/>
  <c r="P85" i="9" s="1"/>
  <c r="R85" i="9" s="1"/>
  <c r="O84" i="9"/>
  <c r="P84" i="9" s="1"/>
  <c r="R84" i="9" s="1"/>
  <c r="O96" i="9"/>
  <c r="P96" i="9" s="1"/>
  <c r="R96" i="9" s="1"/>
  <c r="O95" i="9"/>
  <c r="P95" i="9" s="1"/>
  <c r="R95" i="9" s="1"/>
  <c r="O123" i="9"/>
  <c r="P123" i="9" s="1"/>
  <c r="R123" i="9" s="1"/>
  <c r="O125" i="9"/>
  <c r="P125" i="9" s="1"/>
  <c r="R125" i="9" s="1"/>
  <c r="O124" i="9"/>
  <c r="P124" i="9" s="1"/>
  <c r="R124" i="9" s="1"/>
  <c r="O134" i="9"/>
  <c r="P134" i="9" s="1"/>
  <c r="O148" i="9"/>
  <c r="P148" i="9" s="1"/>
  <c r="R148" i="9" s="1"/>
  <c r="O147" i="9"/>
  <c r="P147" i="9" s="1"/>
  <c r="R147" i="9" s="1"/>
  <c r="O143" i="9"/>
  <c r="P143" i="9" s="1"/>
  <c r="R143" i="9" s="1"/>
  <c r="O149" i="9"/>
  <c r="P149" i="9" s="1"/>
  <c r="R149" i="9" s="1"/>
  <c r="O144" i="9"/>
  <c r="P144" i="9" s="1"/>
  <c r="O146" i="9"/>
  <c r="P146" i="9" s="1"/>
  <c r="O151" i="9"/>
  <c r="P151" i="9" s="1"/>
  <c r="R151" i="9" s="1"/>
  <c r="O150" i="9"/>
  <c r="P150" i="9" s="1"/>
  <c r="O145" i="9"/>
  <c r="P145" i="9" s="1"/>
  <c r="R145" i="9" s="1"/>
  <c r="O52" i="9"/>
  <c r="O51" i="9"/>
  <c r="O46" i="9"/>
  <c r="O54" i="9"/>
  <c r="O53" i="9"/>
  <c r="O58" i="9"/>
  <c r="O59" i="9"/>
  <c r="O61" i="9"/>
  <c r="O55" i="9"/>
  <c r="O57" i="9"/>
  <c r="O60" i="9"/>
  <c r="O56" i="9"/>
  <c r="O65" i="9"/>
  <c r="O66" i="9"/>
  <c r="O62" i="9"/>
  <c r="O67" i="9"/>
  <c r="O64" i="9"/>
  <c r="O69" i="9"/>
  <c r="O68" i="9"/>
  <c r="O63" i="9"/>
  <c r="O70" i="9"/>
  <c r="O72" i="9"/>
  <c r="O71" i="9"/>
  <c r="O47" i="9"/>
  <c r="O4" i="9"/>
  <c r="O6" i="9"/>
  <c r="O5" i="9"/>
  <c r="O3" i="9"/>
  <c r="O7" i="9"/>
  <c r="O9" i="9"/>
  <c r="O8" i="9"/>
  <c r="O11" i="9"/>
  <c r="O10" i="9"/>
  <c r="O12" i="9"/>
  <c r="O16" i="9"/>
  <c r="O17" i="9"/>
  <c r="O13" i="9"/>
  <c r="O18" i="9"/>
  <c r="O15" i="9"/>
  <c r="O20" i="9"/>
  <c r="O19" i="9"/>
  <c r="O14" i="9"/>
  <c r="O21" i="9"/>
  <c r="O22" i="9"/>
  <c r="O25" i="9"/>
  <c r="O26" i="9"/>
  <c r="O23" i="9"/>
  <c r="O24" i="9"/>
  <c r="O30" i="9"/>
  <c r="O31" i="9"/>
  <c r="O33" i="9"/>
  <c r="O27" i="9"/>
  <c r="O29" i="9"/>
  <c r="O34" i="9"/>
  <c r="O32" i="9"/>
  <c r="O28" i="9"/>
  <c r="O38" i="9"/>
  <c r="O40" i="9"/>
  <c r="O42" i="9"/>
  <c r="O39" i="9"/>
  <c r="O35" i="9"/>
  <c r="O37" i="9"/>
  <c r="O43" i="9"/>
  <c r="O41" i="9"/>
  <c r="O36" i="9"/>
  <c r="O45" i="9"/>
  <c r="O44" i="9"/>
  <c r="O49" i="9"/>
  <c r="O50" i="9"/>
  <c r="O2" i="9"/>
  <c r="L70" i="9"/>
  <c r="M70" i="9"/>
  <c r="L72" i="9"/>
  <c r="M72" i="9"/>
  <c r="L71" i="9"/>
  <c r="M71" i="9"/>
  <c r="L65" i="9"/>
  <c r="M65" i="9"/>
  <c r="L66" i="9"/>
  <c r="M66" i="9"/>
  <c r="L62" i="9"/>
  <c r="M62" i="9"/>
  <c r="L67" i="9"/>
  <c r="M67" i="9"/>
  <c r="L64" i="9"/>
  <c r="M64" i="9"/>
  <c r="L69" i="9"/>
  <c r="M69" i="9"/>
  <c r="L68" i="9"/>
  <c r="M68" i="9"/>
  <c r="L63" i="9"/>
  <c r="M63" i="9"/>
  <c r="L58" i="9"/>
  <c r="M58" i="9"/>
  <c r="L59" i="9"/>
  <c r="M59" i="9"/>
  <c r="L61" i="9"/>
  <c r="M61" i="9"/>
  <c r="L55" i="9"/>
  <c r="M55" i="9"/>
  <c r="L57" i="9"/>
  <c r="M57" i="9"/>
  <c r="L60" i="9"/>
  <c r="M60" i="9"/>
  <c r="L56" i="9"/>
  <c r="M56" i="9"/>
  <c r="L54" i="9"/>
  <c r="M54" i="9"/>
  <c r="L53" i="9"/>
  <c r="M53" i="9"/>
  <c r="P48" i="9"/>
  <c r="R48" i="9" s="1"/>
  <c r="L49" i="9"/>
  <c r="M49" i="9"/>
  <c r="L50" i="9"/>
  <c r="M50" i="9"/>
  <c r="L47" i="9"/>
  <c r="M47" i="9"/>
  <c r="L52" i="9"/>
  <c r="M52" i="9"/>
  <c r="L51" i="9"/>
  <c r="M51" i="9"/>
  <c r="L46" i="9"/>
  <c r="M46" i="9"/>
  <c r="L45" i="9"/>
  <c r="M45" i="9"/>
  <c r="L44" i="9"/>
  <c r="M44" i="9"/>
  <c r="R35" i="9"/>
  <c r="R37" i="9"/>
  <c r="R43" i="9"/>
  <c r="L38" i="9"/>
  <c r="M38" i="9"/>
  <c r="L40" i="9"/>
  <c r="M40" i="9"/>
  <c r="L42" i="9"/>
  <c r="M42" i="9"/>
  <c r="L39" i="9"/>
  <c r="M39" i="9"/>
  <c r="L35" i="9"/>
  <c r="M35" i="9"/>
  <c r="L37" i="9"/>
  <c r="M37" i="9"/>
  <c r="L43" i="9"/>
  <c r="M43" i="9"/>
  <c r="L41" i="9"/>
  <c r="M41" i="9"/>
  <c r="L36" i="9"/>
  <c r="M36" i="9"/>
  <c r="L30" i="9"/>
  <c r="M30" i="9"/>
  <c r="L31" i="9"/>
  <c r="M31" i="9"/>
  <c r="L33" i="9"/>
  <c r="M33" i="9"/>
  <c r="L27" i="9"/>
  <c r="M27" i="9"/>
  <c r="L29" i="9"/>
  <c r="M29" i="9"/>
  <c r="L34" i="9"/>
  <c r="M34" i="9"/>
  <c r="R34" i="9"/>
  <c r="L32" i="9"/>
  <c r="M32" i="9"/>
  <c r="L28" i="9"/>
  <c r="M28" i="9"/>
  <c r="R22" i="9"/>
  <c r="L22" i="9"/>
  <c r="M22" i="9"/>
  <c r="L25" i="9"/>
  <c r="M25" i="9"/>
  <c r="L26" i="9"/>
  <c r="M26" i="9"/>
  <c r="L23" i="9"/>
  <c r="M23" i="9"/>
  <c r="L24" i="9"/>
  <c r="M24" i="9"/>
  <c r="L21" i="9"/>
  <c r="M21" i="9"/>
  <c r="L12" i="9"/>
  <c r="M12" i="9"/>
  <c r="L16" i="9"/>
  <c r="M16" i="9"/>
  <c r="L17" i="9"/>
  <c r="M17" i="9"/>
  <c r="L13" i="9"/>
  <c r="M13" i="9"/>
  <c r="L18" i="9"/>
  <c r="M18" i="9"/>
  <c r="L15" i="9"/>
  <c r="M15" i="9"/>
  <c r="R15" i="9"/>
  <c r="L20" i="9"/>
  <c r="M20" i="9"/>
  <c r="L19" i="9"/>
  <c r="M19" i="9"/>
  <c r="L14" i="9"/>
  <c r="M14" i="9"/>
  <c r="L11" i="9"/>
  <c r="M11" i="9"/>
  <c r="L10" i="9"/>
  <c r="M10" i="9"/>
  <c r="L7" i="9"/>
  <c r="M7" i="9"/>
  <c r="L9" i="9"/>
  <c r="M9" i="9"/>
  <c r="L8" i="9"/>
  <c r="M8" i="9"/>
  <c r="R4" i="9"/>
  <c r="R6" i="9"/>
  <c r="R5" i="9"/>
  <c r="R2" i="9"/>
  <c r="L1881" i="10"/>
  <c r="N1881" i="10" s="1"/>
  <c r="L1968" i="10"/>
  <c r="N1968" i="10" s="1"/>
  <c r="L1964" i="10"/>
  <c r="N1964" i="10" s="1"/>
  <c r="L1901" i="10"/>
  <c r="N1901" i="10" s="1"/>
  <c r="L1979" i="10"/>
  <c r="N1979" i="10" s="1"/>
  <c r="L1869" i="10"/>
  <c r="N1869" i="10" s="1"/>
  <c r="L2001" i="10"/>
  <c r="N2001" i="10" s="1"/>
  <c r="N1909" i="10"/>
  <c r="L1909" i="10"/>
  <c r="N1861" i="10"/>
  <c r="L1861" i="10"/>
  <c r="L1985" i="10"/>
  <c r="N1985" i="10" s="1"/>
  <c r="L1952" i="10"/>
  <c r="N1952" i="10" s="1"/>
  <c r="L1933" i="10"/>
  <c r="N1933" i="10" s="1"/>
  <c r="L1987" i="10"/>
  <c r="N1987" i="10" s="1"/>
  <c r="L1913" i="10"/>
  <c r="N1913" i="10" s="1"/>
  <c r="L1921" i="10"/>
  <c r="N1921" i="10" s="1"/>
  <c r="L1958" i="10"/>
  <c r="N1958" i="10" s="1"/>
  <c r="L1891" i="10"/>
  <c r="N1891" i="10" s="1"/>
  <c r="L1897" i="10"/>
  <c r="N1897" i="10" s="1"/>
  <c r="L1956" i="10"/>
  <c r="N1956" i="10" s="1"/>
  <c r="L1948" i="10"/>
  <c r="N1948" i="10" s="1"/>
  <c r="L1893" i="10"/>
  <c r="N1893" i="10" s="1"/>
  <c r="L1925" i="10"/>
  <c r="N1925" i="10" s="1"/>
  <c r="L1997" i="10"/>
  <c r="N1997" i="10" s="1"/>
  <c r="L1875" i="10"/>
  <c r="N1875" i="10" s="1"/>
  <c r="L1975" i="10"/>
  <c r="N1975" i="10" s="1"/>
  <c r="L1973" i="10"/>
  <c r="N1973" i="10" s="1"/>
  <c r="L1944" i="10"/>
  <c r="N1944" i="10" s="1"/>
  <c r="L1917" i="10"/>
  <c r="N1917" i="10" s="1"/>
  <c r="L1903" i="10"/>
  <c r="N1903" i="10" s="1"/>
  <c r="L1853" i="10"/>
  <c r="N1853" i="10" s="1"/>
  <c r="L1887" i="10"/>
  <c r="N1887" i="10" s="1"/>
  <c r="L1871" i="10"/>
  <c r="N1871" i="10" s="1"/>
  <c r="L1865" i="10"/>
  <c r="N1865" i="10" s="1"/>
  <c r="L1857" i="10"/>
  <c r="N1857" i="10" s="1"/>
  <c r="L1938" i="10"/>
  <c r="N1938" i="10" s="1"/>
  <c r="L1929" i="10"/>
  <c r="N1929" i="10" s="1"/>
  <c r="L2003" i="10"/>
  <c r="N2003" i="10" s="1"/>
  <c r="L1927" i="10"/>
  <c r="N1927" i="10" s="1"/>
  <c r="L1993" i="10"/>
  <c r="N1993" i="10" s="1"/>
  <c r="L1991" i="10"/>
  <c r="N1991" i="10" s="1"/>
  <c r="L1942" i="10"/>
  <c r="N1942" i="10" s="1"/>
  <c r="L1940" i="10"/>
  <c r="N1940" i="10" s="1"/>
  <c r="L1936" i="10"/>
  <c r="N1936" i="10" s="1"/>
  <c r="L1935" i="10"/>
  <c r="N1935" i="10" s="1"/>
  <c r="L1905" i="10"/>
  <c r="N1905" i="10" s="1"/>
  <c r="L1879" i="10"/>
  <c r="N1879" i="10" s="1"/>
  <c r="L1967" i="10"/>
  <c r="N1967" i="10" s="1"/>
  <c r="L1962" i="10"/>
  <c r="N1962" i="10" s="1"/>
  <c r="L1899" i="10"/>
  <c r="N1899" i="10" s="1"/>
  <c r="L1977" i="10"/>
  <c r="N1977" i="10" s="1"/>
  <c r="L1867" i="10"/>
  <c r="N1867" i="10" s="1"/>
  <c r="L1999" i="10"/>
  <c r="N1999" i="10" s="1"/>
  <c r="N1907" i="10"/>
  <c r="L1907" i="10"/>
  <c r="L1970" i="10"/>
  <c r="N1970" i="10" s="1"/>
  <c r="N1859" i="10"/>
  <c r="L1859" i="10"/>
  <c r="L1984" i="10"/>
  <c r="N1984" i="10" s="1"/>
  <c r="L1951" i="10"/>
  <c r="N1951" i="10" s="1"/>
  <c r="L1931" i="10"/>
  <c r="N1931" i="10" s="1"/>
  <c r="L1986" i="10"/>
  <c r="N1986" i="10" s="1"/>
  <c r="L1911" i="10"/>
  <c r="N1911" i="10" s="1"/>
  <c r="L1919" i="10"/>
  <c r="N1919" i="10" s="1"/>
  <c r="L1957" i="10"/>
  <c r="N1957" i="10" s="1"/>
  <c r="L1889" i="10"/>
  <c r="N1889" i="10" s="1"/>
  <c r="L1895" i="10"/>
  <c r="N1895" i="10" s="1"/>
  <c r="L1954" i="10"/>
  <c r="N1954" i="10" s="1"/>
  <c r="L1946" i="10"/>
  <c r="N1946" i="10" s="1"/>
  <c r="L1892" i="10"/>
  <c r="N1892" i="10" s="1"/>
  <c r="L1923" i="10"/>
  <c r="N1923" i="10" s="1"/>
  <c r="L1995" i="10"/>
  <c r="N1995" i="10" s="1"/>
  <c r="L1874" i="10"/>
  <c r="N1874" i="10" s="1"/>
  <c r="L1974" i="10"/>
  <c r="N1974" i="10" s="1"/>
  <c r="L1972" i="10"/>
  <c r="N1972" i="10" s="1"/>
  <c r="L1943" i="10"/>
  <c r="N1943" i="10" s="1"/>
  <c r="L1915" i="10"/>
  <c r="N1915" i="10" s="1"/>
  <c r="L1902" i="10"/>
  <c r="N1902" i="10" s="1"/>
  <c r="L1851" i="10"/>
  <c r="N1851" i="10" s="1"/>
  <c r="L1885" i="10"/>
  <c r="N1885" i="10" s="1"/>
  <c r="L1870" i="10"/>
  <c r="N1870" i="10" s="1"/>
  <c r="L1863" i="10"/>
  <c r="N1863" i="10" s="1"/>
  <c r="L1855" i="10"/>
  <c r="N1855" i="10" s="1"/>
  <c r="L1937" i="10"/>
  <c r="N1937" i="10" s="1"/>
  <c r="L1928" i="10"/>
  <c r="N1928" i="10" s="1"/>
  <c r="L2002" i="10"/>
  <c r="N2002" i="10" s="1"/>
  <c r="L1926" i="10"/>
  <c r="N1926" i="10" s="1"/>
  <c r="L1992" i="10"/>
  <c r="N1992" i="10" s="1"/>
  <c r="L1990" i="10"/>
  <c r="N1990" i="10" s="1"/>
  <c r="L1941" i="10"/>
  <c r="N1941" i="10" s="1"/>
  <c r="L1939" i="10"/>
  <c r="N1939" i="10" s="1"/>
  <c r="L1934" i="10"/>
  <c r="N1934" i="10" s="1"/>
  <c r="L1904" i="10"/>
  <c r="N1904" i="10" s="1"/>
  <c r="L1880" i="10"/>
  <c r="N1880" i="10" s="1"/>
  <c r="L1966" i="10"/>
  <c r="N1966" i="10" s="1"/>
  <c r="L1963" i="10"/>
  <c r="N1963" i="10" s="1"/>
  <c r="L1900" i="10"/>
  <c r="N1900" i="10" s="1"/>
  <c r="L1978" i="10"/>
  <c r="N1978" i="10" s="1"/>
  <c r="L1868" i="10"/>
  <c r="N1868" i="10" s="1"/>
  <c r="N1981" i="10"/>
  <c r="L1981" i="10"/>
  <c r="L2000" i="10"/>
  <c r="N2000" i="10" s="1"/>
  <c r="N1908" i="10"/>
  <c r="L1908" i="10"/>
  <c r="L1971" i="10"/>
  <c r="N1971" i="10" s="1"/>
  <c r="N1860" i="10"/>
  <c r="L1860" i="10"/>
  <c r="L1989" i="10"/>
  <c r="N1989" i="10" s="1"/>
  <c r="L1996" i="10"/>
  <c r="N1996" i="10" s="1"/>
  <c r="L1896" i="10"/>
  <c r="N1896" i="10" s="1"/>
  <c r="L1890" i="10"/>
  <c r="N1890" i="10" s="1"/>
  <c r="L1883" i="10"/>
  <c r="N1883" i="10" s="1"/>
  <c r="L1886" i="10"/>
  <c r="N1886" i="10" s="1"/>
  <c r="L1955" i="10"/>
  <c r="N1955" i="10" s="1"/>
  <c r="L1960" i="10"/>
  <c r="N1960" i="10" s="1"/>
  <c r="L1912" i="10"/>
  <c r="N1912" i="10" s="1"/>
  <c r="L1920" i="10"/>
  <c r="N1920" i="10" s="1"/>
  <c r="L1924" i="10"/>
  <c r="N1924" i="10" s="1"/>
  <c r="L1916" i="10"/>
  <c r="N1916" i="10" s="1"/>
  <c r="L1877" i="10"/>
  <c r="N1877" i="10" s="1"/>
  <c r="L1873" i="10"/>
  <c r="N1873" i="10" s="1"/>
  <c r="L1864" i="10"/>
  <c r="N1864" i="10" s="1"/>
  <c r="L1852" i="10"/>
  <c r="N1852" i="10" s="1"/>
  <c r="L1947" i="10"/>
  <c r="N1947" i="10" s="1"/>
  <c r="L1856" i="10"/>
  <c r="N1856" i="10" s="1"/>
  <c r="L1983" i="10"/>
  <c r="N1983" i="10" s="1"/>
  <c r="L1950" i="10"/>
  <c r="N1950" i="10" s="1"/>
  <c r="L1932" i="10"/>
  <c r="N1932" i="10" s="1"/>
  <c r="L1878" i="10"/>
  <c r="N1878" i="10" s="1"/>
  <c r="L1965" i="10"/>
  <c r="N1965" i="10" s="1"/>
  <c r="L1961" i="10"/>
  <c r="N1961" i="10" s="1"/>
  <c r="L1898" i="10"/>
  <c r="N1898" i="10" s="1"/>
  <c r="L1976" i="10"/>
  <c r="N1976" i="10" s="1"/>
  <c r="L1866" i="10"/>
  <c r="N1866" i="10" s="1"/>
  <c r="N1980" i="10"/>
  <c r="L1980" i="10"/>
  <c r="L1998" i="10"/>
  <c r="N1998" i="10" s="1"/>
  <c r="N1906" i="10"/>
  <c r="L1906" i="10"/>
  <c r="L1969" i="10"/>
  <c r="N1969" i="10" s="1"/>
  <c r="N1858" i="10"/>
  <c r="L1858" i="10"/>
  <c r="L1988" i="10"/>
  <c r="N1988" i="10" s="1"/>
  <c r="L1994" i="10"/>
  <c r="N1994" i="10" s="1"/>
  <c r="L1894" i="10"/>
  <c r="N1894" i="10" s="1"/>
  <c r="L1888" i="10"/>
  <c r="N1888" i="10" s="1"/>
  <c r="L1882" i="10"/>
  <c r="N1882" i="10" s="1"/>
  <c r="L1884" i="10"/>
  <c r="N1884" i="10" s="1"/>
  <c r="L1953" i="10"/>
  <c r="N1953" i="10" s="1"/>
  <c r="L1959" i="10"/>
  <c r="N1959" i="10" s="1"/>
  <c r="L1910" i="10"/>
  <c r="N1910" i="10" s="1"/>
  <c r="L1918" i="10"/>
  <c r="N1918" i="10" s="1"/>
  <c r="L1922" i="10"/>
  <c r="N1922" i="10" s="1"/>
  <c r="L1914" i="10"/>
  <c r="N1914" i="10" s="1"/>
  <c r="L1876" i="10"/>
  <c r="N1876" i="10" s="1"/>
  <c r="L1872" i="10"/>
  <c r="N1872" i="10" s="1"/>
  <c r="L1862" i="10"/>
  <c r="N1862" i="10" s="1"/>
  <c r="L1850" i="10"/>
  <c r="N1850" i="10" s="1"/>
  <c r="L1945" i="10"/>
  <c r="N1945" i="10" s="1"/>
  <c r="L1854" i="10"/>
  <c r="N1854" i="10" s="1"/>
  <c r="L1982" i="10"/>
  <c r="N1982" i="10" s="1"/>
  <c r="L1949" i="10"/>
  <c r="N1949" i="10" s="1"/>
  <c r="L1930" i="10"/>
  <c r="N1930" i="10" s="1"/>
  <c r="M3" i="9"/>
  <c r="L3" i="9"/>
  <c r="M5" i="9"/>
  <c r="L5" i="9"/>
  <c r="M6" i="9"/>
  <c r="L6" i="9"/>
  <c r="M4" i="9"/>
  <c r="L4" i="9"/>
  <c r="M2" i="9"/>
  <c r="L2" i="9"/>
  <c r="C33" i="4"/>
  <c r="C31" i="4"/>
  <c r="C32" i="4"/>
  <c r="C29" i="4"/>
  <c r="C34" i="4"/>
  <c r="C27" i="4"/>
  <c r="C28" i="4"/>
  <c r="C30" i="4"/>
  <c r="C15" i="4"/>
  <c r="C21" i="4"/>
  <c r="C26" i="4"/>
  <c r="C22" i="4"/>
  <c r="C13" i="4"/>
  <c r="C19" i="4"/>
  <c r="C25" i="4"/>
  <c r="C18" i="4"/>
  <c r="C20" i="4"/>
  <c r="C17" i="4"/>
  <c r="C16" i="4"/>
  <c r="C23" i="4"/>
  <c r="C14" i="4"/>
  <c r="C24" i="4"/>
  <c r="P52" i="11" l="1"/>
  <c r="R52" i="11" s="1"/>
  <c r="P44" i="11"/>
  <c r="R44" i="11" s="1"/>
  <c r="P59" i="11"/>
  <c r="R59" i="11" s="1"/>
  <c r="P61" i="11"/>
  <c r="R61" i="11" s="1"/>
  <c r="P57" i="11"/>
  <c r="R57" i="11" s="1"/>
  <c r="P60" i="11"/>
  <c r="R60" i="11" s="1"/>
  <c r="P36" i="11"/>
  <c r="R36" i="11" s="1"/>
  <c r="P53" i="11"/>
  <c r="R53" i="11" s="1"/>
  <c r="P49" i="11"/>
  <c r="R49" i="11" s="1"/>
  <c r="P6" i="11"/>
  <c r="R6" i="11" s="1"/>
  <c r="P3" i="11"/>
  <c r="R3" i="11" s="1"/>
  <c r="P47" i="11"/>
  <c r="R47" i="11" s="1"/>
  <c r="P41" i="11"/>
  <c r="R41" i="11" s="1"/>
  <c r="P38" i="11"/>
  <c r="R38" i="11" s="1"/>
  <c r="P39" i="11"/>
  <c r="R39" i="11" s="1"/>
  <c r="P54" i="11"/>
  <c r="R54" i="11" s="1"/>
  <c r="P48" i="11"/>
  <c r="R48" i="11" s="1"/>
  <c r="P51" i="11"/>
  <c r="R51" i="11" s="1"/>
  <c r="P5" i="11"/>
  <c r="R5" i="11" s="1"/>
  <c r="P37" i="11"/>
  <c r="R37" i="11" s="1"/>
  <c r="P58" i="11"/>
  <c r="R58" i="11" s="1"/>
  <c r="P50" i="11"/>
  <c r="R50" i="11" s="1"/>
  <c r="P4" i="11"/>
  <c r="R4" i="11" s="1"/>
  <c r="R17" i="11"/>
  <c r="P31" i="11"/>
  <c r="R31" i="11" s="1"/>
  <c r="P46" i="11"/>
  <c r="R46" i="11" s="1"/>
  <c r="P45" i="11"/>
  <c r="R45" i="11" s="1"/>
  <c r="P43" i="11"/>
  <c r="R43" i="11" s="1"/>
  <c r="P33" i="11"/>
  <c r="R33" i="11" s="1"/>
  <c r="R21" i="11"/>
  <c r="R10" i="11"/>
  <c r="R14" i="11"/>
  <c r="R24" i="11"/>
  <c r="R16" i="11"/>
  <c r="R28" i="11"/>
  <c r="R20" i="11"/>
  <c r="P56" i="11"/>
  <c r="R56" i="11" s="1"/>
  <c r="P34" i="11"/>
  <c r="R34" i="11" s="1"/>
  <c r="P40" i="11"/>
  <c r="R40" i="11" s="1"/>
  <c r="R8" i="11"/>
  <c r="P32" i="11"/>
  <c r="R32" i="11" s="1"/>
  <c r="P42" i="11"/>
  <c r="R42" i="11" s="1"/>
  <c r="R15" i="11"/>
  <c r="R18" i="11"/>
  <c r="P35" i="11"/>
  <c r="R35" i="11" s="1"/>
  <c r="R13" i="11"/>
  <c r="P55" i="11"/>
  <c r="R55" i="11" s="1"/>
  <c r="R12" i="11"/>
  <c r="R23" i="11"/>
  <c r="R29" i="11"/>
  <c r="R26" i="11"/>
  <c r="P2" i="11"/>
  <c r="R2" i="11" s="1"/>
  <c r="P71" i="9"/>
  <c r="R71" i="9" s="1"/>
  <c r="P72" i="9"/>
  <c r="R72" i="9" s="1"/>
  <c r="P69" i="9"/>
  <c r="R69" i="9" s="1"/>
  <c r="P61" i="9"/>
  <c r="R61" i="9" s="1"/>
  <c r="P15" i="9"/>
  <c r="P59" i="9"/>
  <c r="R59" i="9" s="1"/>
  <c r="P56" i="9"/>
  <c r="R56" i="9" s="1"/>
  <c r="P62" i="9"/>
  <c r="R62" i="9" s="1"/>
  <c r="P66" i="9"/>
  <c r="R66" i="9" s="1"/>
  <c r="P50" i="9"/>
  <c r="R50" i="9" s="1"/>
  <c r="P57" i="9"/>
  <c r="R57" i="9" s="1"/>
  <c r="P33" i="9"/>
  <c r="R33" i="9" s="1"/>
  <c r="P70" i="9"/>
  <c r="R70" i="9" s="1"/>
  <c r="P34" i="9"/>
  <c r="P63" i="9"/>
  <c r="R63" i="9" s="1"/>
  <c r="P16" i="9"/>
  <c r="R16" i="9" s="1"/>
  <c r="P64" i="9"/>
  <c r="R64" i="9" s="1"/>
  <c r="P68" i="9"/>
  <c r="R68" i="9" s="1"/>
  <c r="P31" i="9"/>
  <c r="R31" i="9" s="1"/>
  <c r="P40" i="9"/>
  <c r="R40" i="9" s="1"/>
  <c r="P65" i="9"/>
  <c r="R65" i="9" s="1"/>
  <c r="P67" i="9"/>
  <c r="R67" i="9" s="1"/>
  <c r="P39" i="9"/>
  <c r="R39" i="9" s="1"/>
  <c r="P42" i="9"/>
  <c r="R42" i="9" s="1"/>
  <c r="P53" i="9"/>
  <c r="R53" i="9" s="1"/>
  <c r="P55" i="9"/>
  <c r="R55" i="9" s="1"/>
  <c r="P35" i="9"/>
  <c r="P51" i="9"/>
  <c r="R51" i="9" s="1"/>
  <c r="P11" i="9"/>
  <c r="R11" i="9" s="1"/>
  <c r="P36" i="9"/>
  <c r="R36" i="9" s="1"/>
  <c r="P38" i="9"/>
  <c r="R38" i="9" s="1"/>
  <c r="P43" i="9"/>
  <c r="P37" i="9"/>
  <c r="P49" i="9"/>
  <c r="R49" i="9" s="1"/>
  <c r="P54" i="9"/>
  <c r="R54" i="9" s="1"/>
  <c r="P60" i="9"/>
  <c r="R60" i="9" s="1"/>
  <c r="P41" i="9"/>
  <c r="R41" i="9" s="1"/>
  <c r="P29" i="9"/>
  <c r="R29" i="9" s="1"/>
  <c r="P58" i="9"/>
  <c r="R58" i="9" s="1"/>
  <c r="P46" i="9"/>
  <c r="R46" i="9" s="1"/>
  <c r="P52" i="9"/>
  <c r="R52" i="9" s="1"/>
  <c r="P47" i="9"/>
  <c r="R47" i="9" s="1"/>
  <c r="P18" i="9"/>
  <c r="R18" i="9" s="1"/>
  <c r="P23" i="9"/>
  <c r="R23" i="9" s="1"/>
  <c r="P44" i="9"/>
  <c r="R44" i="9" s="1"/>
  <c r="P14" i="9"/>
  <c r="R14" i="9" s="1"/>
  <c r="P24" i="9"/>
  <c r="R24" i="9" s="1"/>
  <c r="P12" i="9"/>
  <c r="R12" i="9" s="1"/>
  <c r="P45" i="9"/>
  <c r="R45" i="9" s="1"/>
  <c r="P28" i="9"/>
  <c r="R28" i="9" s="1"/>
  <c r="P30" i="9"/>
  <c r="R30" i="9" s="1"/>
  <c r="P25" i="9"/>
  <c r="R25" i="9" s="1"/>
  <c r="P22" i="9"/>
  <c r="P27" i="9"/>
  <c r="R27" i="9" s="1"/>
  <c r="P26" i="9"/>
  <c r="R26" i="9" s="1"/>
  <c r="P32" i="9"/>
  <c r="R32" i="9" s="1"/>
  <c r="P21" i="9"/>
  <c r="R21" i="9" s="1"/>
  <c r="P17" i="9"/>
  <c r="R17" i="9" s="1"/>
  <c r="P8" i="9"/>
  <c r="R8" i="9" s="1"/>
  <c r="P7" i="9"/>
  <c r="R7" i="9" s="1"/>
  <c r="P10" i="9"/>
  <c r="R10" i="9" s="1"/>
  <c r="P20" i="9"/>
  <c r="R20" i="9" s="1"/>
  <c r="P9" i="9"/>
  <c r="R9" i="9" s="1"/>
  <c r="P19" i="9"/>
  <c r="R19" i="9" s="1"/>
  <c r="P13" i="9"/>
  <c r="R13" i="9" s="1"/>
  <c r="P5" i="9"/>
  <c r="P6" i="9"/>
  <c r="P3" i="9"/>
  <c r="R3" i="9" s="1"/>
  <c r="P2" i="9"/>
  <c r="P4" i="9"/>
  <c r="M283" i="7"/>
  <c r="K283" i="7"/>
  <c r="K282" i="7"/>
  <c r="M282" i="7" s="1"/>
  <c r="K281" i="7"/>
  <c r="M281" i="7" s="1"/>
  <c r="K280" i="7"/>
  <c r="M280" i="7" s="1"/>
  <c r="K279" i="7"/>
  <c r="M279" i="7" s="1"/>
  <c r="K278" i="7"/>
  <c r="M278" i="7" s="1"/>
  <c r="M277" i="7"/>
  <c r="K277" i="7"/>
  <c r="K276" i="7"/>
  <c r="M276" i="7" s="1"/>
  <c r="K275" i="7"/>
  <c r="M275" i="7" s="1"/>
  <c r="K274" i="7"/>
  <c r="M274" i="7" s="1"/>
  <c r="K273" i="7"/>
  <c r="M273" i="7" s="1"/>
  <c r="K272" i="7"/>
  <c r="M272" i="7" s="1"/>
  <c r="K271" i="7"/>
  <c r="M271" i="7" s="1"/>
  <c r="M270" i="7"/>
  <c r="K270" i="7"/>
  <c r="K269" i="7"/>
  <c r="M269" i="7" s="1"/>
  <c r="K268" i="7"/>
  <c r="M268" i="7" s="1"/>
  <c r="M267" i="7"/>
  <c r="K267" i="7"/>
  <c r="K266" i="7"/>
  <c r="M266" i="7" s="1"/>
  <c r="K265" i="7"/>
  <c r="M265" i="7" s="1"/>
  <c r="K264" i="7"/>
  <c r="M264" i="7" s="1"/>
  <c r="K263" i="7"/>
  <c r="M263" i="7" s="1"/>
  <c r="M262" i="7"/>
  <c r="K262" i="7"/>
  <c r="K261" i="7"/>
  <c r="M261" i="7" s="1"/>
  <c r="K260" i="7"/>
  <c r="M260" i="7" s="1"/>
  <c r="M259" i="7"/>
  <c r="K259" i="7"/>
  <c r="K258" i="7"/>
  <c r="M258" i="7" s="1"/>
  <c r="K257" i="7"/>
  <c r="M257" i="7" s="1"/>
  <c r="K256" i="7"/>
  <c r="M256" i="7" s="1"/>
  <c r="K255" i="7"/>
  <c r="M255" i="7" s="1"/>
  <c r="K254" i="7"/>
  <c r="M254" i="7" s="1"/>
  <c r="M253" i="7"/>
  <c r="K253" i="7"/>
  <c r="K252" i="7"/>
  <c r="M252" i="7" s="1"/>
  <c r="M251" i="7"/>
  <c r="K251" i="7"/>
  <c r="K250" i="7"/>
  <c r="M250" i="7" s="1"/>
  <c r="K249" i="7"/>
  <c r="M249" i="7" s="1"/>
  <c r="K248" i="7"/>
  <c r="M248" i="7" s="1"/>
  <c r="K247" i="7"/>
  <c r="M247" i="7" s="1"/>
  <c r="K246" i="7"/>
  <c r="M246" i="7" s="1"/>
  <c r="K245" i="7"/>
  <c r="M245" i="7" s="1"/>
  <c r="K244" i="7"/>
  <c r="M244" i="7" s="1"/>
  <c r="K243" i="7"/>
  <c r="M243" i="7" s="1"/>
  <c r="K242" i="7"/>
  <c r="M242" i="7" s="1"/>
  <c r="K241" i="7"/>
  <c r="M241" i="7" s="1"/>
  <c r="K240" i="7"/>
  <c r="M240" i="7" s="1"/>
  <c r="K239" i="7"/>
  <c r="M239" i="7" s="1"/>
  <c r="K238" i="7"/>
  <c r="M238" i="7" s="1"/>
  <c r="K237" i="7"/>
  <c r="M237" i="7" s="1"/>
  <c r="K236" i="7"/>
  <c r="M236" i="7" s="1"/>
  <c r="K235" i="7"/>
  <c r="M235" i="7" s="1"/>
  <c r="K234" i="7"/>
  <c r="M234" i="7" s="1"/>
  <c r="K233" i="7"/>
  <c r="M233" i="7" s="1"/>
  <c r="K232" i="7"/>
  <c r="M232" i="7" s="1"/>
  <c r="K231" i="7"/>
  <c r="M231" i="7" s="1"/>
  <c r="K230" i="7"/>
  <c r="M230" i="7" s="1"/>
  <c r="M229" i="7"/>
  <c r="K229" i="7"/>
  <c r="K228" i="7"/>
  <c r="M228" i="7" s="1"/>
  <c r="K227" i="7"/>
  <c r="M227" i="7" s="1"/>
  <c r="K226" i="7"/>
  <c r="M226" i="7" s="1"/>
  <c r="K225" i="7"/>
  <c r="M225" i="7" s="1"/>
  <c r="K224" i="7"/>
  <c r="M224" i="7" s="1"/>
  <c r="K223" i="7"/>
  <c r="M223" i="7" s="1"/>
  <c r="M222" i="7"/>
  <c r="K222" i="7"/>
  <c r="M221" i="7"/>
  <c r="K221" i="7"/>
  <c r="K220" i="7"/>
  <c r="M220" i="7" s="1"/>
  <c r="K219" i="7"/>
  <c r="M219" i="7" s="1"/>
  <c r="K218" i="7"/>
  <c r="M218" i="7" s="1"/>
  <c r="K217" i="7"/>
  <c r="M217" i="7" s="1"/>
  <c r="K216" i="7"/>
  <c r="M216" i="7" s="1"/>
  <c r="K215" i="7"/>
  <c r="M215" i="7" s="1"/>
  <c r="K214" i="7"/>
  <c r="M214" i="7" s="1"/>
  <c r="K213" i="7"/>
  <c r="M213" i="7" s="1"/>
  <c r="K212" i="7"/>
  <c r="M212" i="7" s="1"/>
  <c r="M211" i="7"/>
  <c r="K211" i="7"/>
  <c r="K210" i="7"/>
  <c r="M210" i="7" s="1"/>
  <c r="K209" i="7"/>
  <c r="M209" i="7" s="1"/>
  <c r="K208" i="7"/>
  <c r="M208" i="7" s="1"/>
  <c r="K207" i="7"/>
  <c r="M207" i="7" s="1"/>
  <c r="K206" i="7"/>
  <c r="M206" i="7" s="1"/>
  <c r="K205" i="7"/>
  <c r="M205" i="7" s="1"/>
  <c r="K204" i="7"/>
  <c r="M204" i="7" s="1"/>
  <c r="K203" i="7"/>
  <c r="M203" i="7" s="1"/>
  <c r="K202" i="7"/>
  <c r="M202" i="7" s="1"/>
  <c r="K201" i="7"/>
  <c r="M201" i="7" s="1"/>
  <c r="K200" i="7"/>
  <c r="M200" i="7" s="1"/>
  <c r="K199" i="7"/>
  <c r="M199" i="7" s="1"/>
  <c r="K198" i="7"/>
  <c r="M198" i="7" s="1"/>
  <c r="K197" i="7"/>
  <c r="M197" i="7" s="1"/>
  <c r="K196" i="7"/>
  <c r="M196" i="7" s="1"/>
  <c r="K195" i="7"/>
  <c r="M195" i="7" s="1"/>
  <c r="K194" i="7"/>
  <c r="M194" i="7" s="1"/>
  <c r="K193" i="7"/>
  <c r="M193" i="7" s="1"/>
  <c r="K192" i="7"/>
  <c r="M192" i="7" s="1"/>
  <c r="K191" i="7"/>
  <c r="M191" i="7" s="1"/>
  <c r="K190" i="7"/>
  <c r="M190" i="7" s="1"/>
  <c r="K189" i="7"/>
  <c r="M189" i="7" s="1"/>
  <c r="K188" i="7"/>
  <c r="M188" i="7" s="1"/>
  <c r="K187" i="7"/>
  <c r="M187" i="7" s="1"/>
  <c r="K186" i="7"/>
  <c r="M186" i="7" s="1"/>
  <c r="K185" i="7"/>
  <c r="M185" i="7" s="1"/>
  <c r="K184" i="7"/>
  <c r="M184" i="7" s="1"/>
  <c r="K183" i="7"/>
  <c r="M183" i="7" s="1"/>
  <c r="K182" i="7"/>
  <c r="M182" i="7" s="1"/>
  <c r="K181" i="7"/>
  <c r="M181" i="7" s="1"/>
  <c r="K180" i="7"/>
  <c r="M180" i="7" s="1"/>
  <c r="M179" i="7"/>
  <c r="K179" i="7"/>
  <c r="K178" i="7"/>
  <c r="M178" i="7" s="1"/>
  <c r="K177" i="7"/>
  <c r="M177" i="7" s="1"/>
  <c r="K176" i="7"/>
  <c r="M176" i="7" s="1"/>
  <c r="M175" i="7"/>
  <c r="K175" i="7"/>
  <c r="K174" i="7"/>
  <c r="M174" i="7" s="1"/>
  <c r="K173" i="7"/>
  <c r="M173" i="7" s="1"/>
  <c r="K172" i="7"/>
  <c r="M172" i="7" s="1"/>
  <c r="M171" i="7"/>
  <c r="K171" i="7"/>
  <c r="K170" i="7"/>
  <c r="M170" i="7" s="1"/>
  <c r="K169" i="7"/>
  <c r="M169" i="7" s="1"/>
  <c r="K168" i="7"/>
  <c r="M168" i="7" s="1"/>
  <c r="K167" i="7"/>
  <c r="M167" i="7" s="1"/>
  <c r="K166" i="7"/>
  <c r="M166" i="7" s="1"/>
  <c r="M165" i="7"/>
  <c r="K165" i="7"/>
  <c r="K164" i="7"/>
  <c r="M164" i="7" s="1"/>
  <c r="M163" i="7"/>
  <c r="K163" i="7"/>
  <c r="K162" i="7"/>
  <c r="M162" i="7" s="1"/>
  <c r="K161" i="7"/>
  <c r="M161" i="7" s="1"/>
  <c r="K160" i="7"/>
  <c r="M160" i="7" s="1"/>
  <c r="K159" i="7"/>
  <c r="M159" i="7" s="1"/>
  <c r="K158" i="7"/>
  <c r="M158" i="7" s="1"/>
  <c r="K157" i="7"/>
  <c r="M157" i="7" s="1"/>
  <c r="M156" i="7"/>
  <c r="K156" i="7"/>
  <c r="M155" i="7"/>
  <c r="K155" i="7"/>
  <c r="K154" i="7"/>
  <c r="M154" i="7" s="1"/>
  <c r="K153" i="7"/>
  <c r="M153" i="7" s="1"/>
  <c r="K152" i="7"/>
  <c r="M152" i="7" s="1"/>
  <c r="M151" i="7"/>
  <c r="K151" i="7"/>
  <c r="K150" i="7"/>
  <c r="M150" i="7" s="1"/>
  <c r="K149" i="7"/>
  <c r="M149" i="7" s="1"/>
  <c r="K148" i="7"/>
  <c r="M148" i="7" s="1"/>
  <c r="K147" i="7"/>
  <c r="M147" i="7" s="1"/>
  <c r="K146" i="7"/>
  <c r="M146" i="7" s="1"/>
  <c r="K145" i="7"/>
  <c r="M145" i="7" s="1"/>
  <c r="K144" i="7"/>
  <c r="M144" i="7" s="1"/>
  <c r="K143" i="7"/>
  <c r="M143" i="7" s="1"/>
  <c r="K142" i="7"/>
  <c r="M142" i="7" s="1"/>
  <c r="M141" i="7"/>
  <c r="K141" i="7"/>
  <c r="M140" i="7"/>
  <c r="K140" i="7"/>
  <c r="K139" i="7"/>
  <c r="M139" i="7" s="1"/>
  <c r="K138" i="7"/>
  <c r="M138" i="7" s="1"/>
  <c r="K137" i="7"/>
  <c r="M137" i="7" s="1"/>
  <c r="M136" i="7"/>
  <c r="K136" i="7"/>
  <c r="K135" i="7"/>
  <c r="M135" i="7" s="1"/>
  <c r="K134" i="7"/>
  <c r="M134" i="7" s="1"/>
  <c r="M133" i="7"/>
  <c r="K133" i="7"/>
  <c r="K132" i="7"/>
  <c r="M132" i="7" s="1"/>
  <c r="K131" i="7"/>
  <c r="M131" i="7" s="1"/>
  <c r="K130" i="7"/>
  <c r="M130" i="7" s="1"/>
  <c r="K129" i="7"/>
  <c r="M129" i="7" s="1"/>
  <c r="M128" i="7"/>
  <c r="K128" i="7"/>
  <c r="K127" i="7"/>
  <c r="M127" i="7" s="1"/>
  <c r="K126" i="7"/>
  <c r="M126" i="7" s="1"/>
  <c r="K125" i="7"/>
  <c r="M125" i="7" s="1"/>
  <c r="K124" i="7"/>
  <c r="M124" i="7" s="1"/>
  <c r="K123" i="7"/>
  <c r="M123" i="7" s="1"/>
  <c r="K122" i="7"/>
  <c r="M122" i="7" s="1"/>
  <c r="K121" i="7"/>
  <c r="M121" i="7" s="1"/>
  <c r="M120" i="7"/>
  <c r="K120" i="7"/>
  <c r="K119" i="7"/>
  <c r="M119" i="7" s="1"/>
  <c r="K118" i="7"/>
  <c r="M118" i="7" s="1"/>
  <c r="K117" i="7"/>
  <c r="M117" i="7" s="1"/>
  <c r="K116" i="7"/>
  <c r="M116" i="7" s="1"/>
  <c r="M115" i="7"/>
  <c r="K115" i="7"/>
  <c r="K114" i="7"/>
  <c r="M114" i="7" s="1"/>
  <c r="K113" i="7"/>
  <c r="M113" i="7" s="1"/>
  <c r="K112" i="7"/>
  <c r="M112" i="7" s="1"/>
  <c r="K111" i="7"/>
  <c r="M111" i="7" s="1"/>
  <c r="K110" i="7"/>
  <c r="M110" i="7" s="1"/>
  <c r="K109" i="7"/>
  <c r="M109" i="7" s="1"/>
  <c r="M108" i="7"/>
  <c r="K108" i="7"/>
  <c r="K107" i="7"/>
  <c r="M107" i="7" s="1"/>
  <c r="K106" i="7"/>
  <c r="M106" i="7" s="1"/>
  <c r="K105" i="7"/>
  <c r="M105" i="7" s="1"/>
  <c r="M104" i="7"/>
  <c r="K104" i="7"/>
  <c r="M103" i="7"/>
  <c r="K103" i="7"/>
  <c r="K102" i="7"/>
  <c r="M102" i="7" s="1"/>
  <c r="M101" i="7"/>
  <c r="K101" i="7"/>
  <c r="M100" i="7"/>
  <c r="K100" i="7"/>
  <c r="K99" i="7"/>
  <c r="M99" i="7" s="1"/>
  <c r="K98" i="7"/>
  <c r="M98" i="7" s="1"/>
  <c r="K97" i="7"/>
  <c r="M97" i="7" s="1"/>
  <c r="K96" i="7"/>
  <c r="M96" i="7" s="1"/>
  <c r="K95" i="7"/>
  <c r="M95" i="7" s="1"/>
  <c r="K94" i="7"/>
  <c r="M94" i="7" s="1"/>
  <c r="K93" i="7"/>
  <c r="M93" i="7" s="1"/>
  <c r="K92" i="7"/>
  <c r="M92" i="7" s="1"/>
  <c r="K91" i="7"/>
  <c r="M91" i="7" s="1"/>
  <c r="K90" i="7"/>
  <c r="M90" i="7" s="1"/>
  <c r="M89" i="7"/>
  <c r="K89" i="7"/>
  <c r="K88" i="7"/>
  <c r="M88" i="7" s="1"/>
  <c r="K87" i="7"/>
  <c r="M87" i="7" s="1"/>
  <c r="K86" i="7"/>
  <c r="M86" i="7" s="1"/>
  <c r="K85" i="7"/>
  <c r="M85" i="7" s="1"/>
  <c r="K84" i="7"/>
  <c r="M84" i="7" s="1"/>
  <c r="K83" i="7"/>
  <c r="M83" i="7" s="1"/>
  <c r="K82" i="7"/>
  <c r="M82" i="7" s="1"/>
  <c r="K81" i="7"/>
  <c r="M81" i="7" s="1"/>
  <c r="K80" i="7"/>
  <c r="M80" i="7" s="1"/>
  <c r="K79" i="7"/>
  <c r="M79" i="7" s="1"/>
  <c r="K78" i="7"/>
  <c r="M78" i="7" s="1"/>
  <c r="K77" i="7"/>
  <c r="M77" i="7" s="1"/>
  <c r="K76" i="7"/>
  <c r="M76" i="7" s="1"/>
  <c r="K75" i="7"/>
  <c r="M75" i="7" s="1"/>
  <c r="K74" i="7"/>
  <c r="M74" i="7" s="1"/>
  <c r="K73" i="7"/>
  <c r="M73" i="7" s="1"/>
  <c r="K72" i="7"/>
  <c r="M72" i="7" s="1"/>
  <c r="K71" i="7"/>
  <c r="M71" i="7" s="1"/>
  <c r="K70" i="7"/>
  <c r="M70" i="7" s="1"/>
  <c r="K69" i="7"/>
  <c r="M69" i="7" s="1"/>
  <c r="K68" i="7"/>
  <c r="M68" i="7" s="1"/>
  <c r="K67" i="7"/>
  <c r="M67" i="7" s="1"/>
  <c r="K66" i="7"/>
  <c r="M66" i="7" s="1"/>
  <c r="K65" i="7"/>
  <c r="M65" i="7" s="1"/>
  <c r="K64" i="7"/>
  <c r="M64" i="7" s="1"/>
  <c r="K63" i="7"/>
  <c r="M63" i="7" s="1"/>
  <c r="K62" i="7"/>
  <c r="M62" i="7" s="1"/>
  <c r="K61" i="7"/>
  <c r="M61" i="7" s="1"/>
  <c r="K60" i="7"/>
  <c r="M60" i="7" s="1"/>
  <c r="K59" i="7"/>
  <c r="M59" i="7" s="1"/>
  <c r="K58" i="7"/>
  <c r="M58" i="7" s="1"/>
  <c r="M57" i="7"/>
  <c r="K57" i="7"/>
  <c r="K56" i="7"/>
  <c r="M56" i="7" s="1"/>
  <c r="K55" i="7"/>
  <c r="M55" i="7" s="1"/>
  <c r="K54" i="7"/>
  <c r="M54" i="7" s="1"/>
  <c r="K53" i="7"/>
  <c r="M53" i="7" s="1"/>
  <c r="K52" i="7"/>
  <c r="M52" i="7" s="1"/>
  <c r="K51" i="7"/>
  <c r="M51" i="7" s="1"/>
  <c r="K50" i="7"/>
  <c r="M50" i="7" s="1"/>
  <c r="M49" i="7"/>
  <c r="K49" i="7"/>
  <c r="K48" i="7"/>
  <c r="M48" i="7" s="1"/>
  <c r="K47" i="7"/>
  <c r="M47" i="7" s="1"/>
  <c r="K46" i="7"/>
  <c r="M46" i="7" s="1"/>
  <c r="K45" i="7"/>
  <c r="M45" i="7" s="1"/>
  <c r="K44" i="7"/>
  <c r="M44" i="7" s="1"/>
  <c r="K43" i="7"/>
  <c r="M43" i="7" s="1"/>
  <c r="K42" i="7"/>
  <c r="M42" i="7" s="1"/>
  <c r="K41" i="7"/>
  <c r="M41" i="7" s="1"/>
  <c r="K40" i="7"/>
  <c r="M40" i="7" s="1"/>
  <c r="K39" i="7"/>
  <c r="M39" i="7" s="1"/>
  <c r="K38" i="7"/>
  <c r="M38" i="7" s="1"/>
  <c r="K37" i="7"/>
  <c r="M37" i="7" s="1"/>
  <c r="M36" i="7"/>
  <c r="K36" i="7"/>
  <c r="K35" i="7"/>
  <c r="M35" i="7" s="1"/>
  <c r="M34" i="7"/>
  <c r="K34" i="7"/>
  <c r="K33" i="7"/>
  <c r="M33" i="7" s="1"/>
  <c r="K32" i="7"/>
  <c r="M32" i="7" s="1"/>
  <c r="K31" i="7"/>
  <c r="M31" i="7" s="1"/>
  <c r="K30" i="7"/>
  <c r="M30" i="7" s="1"/>
  <c r="K29" i="7"/>
  <c r="M29" i="7" s="1"/>
  <c r="K28" i="7"/>
  <c r="M28" i="7" s="1"/>
  <c r="K27" i="7"/>
  <c r="M27" i="7" s="1"/>
  <c r="K26" i="7"/>
  <c r="M26" i="7" s="1"/>
  <c r="K25" i="7"/>
  <c r="M25" i="7" s="1"/>
  <c r="K24" i="7"/>
  <c r="M24" i="7" s="1"/>
  <c r="K23" i="7"/>
  <c r="M23" i="7" s="1"/>
  <c r="K22" i="7"/>
  <c r="M22" i="7" s="1"/>
  <c r="K21" i="7"/>
  <c r="M21" i="7" s="1"/>
  <c r="K20" i="7"/>
  <c r="M20" i="7" s="1"/>
  <c r="K19" i="7"/>
  <c r="M19" i="7" s="1"/>
  <c r="K18" i="7"/>
  <c r="M18" i="7" s="1"/>
  <c r="K17" i="7"/>
  <c r="M17" i="7" s="1"/>
  <c r="K16" i="7"/>
  <c r="M16" i="7" s="1"/>
  <c r="K15" i="7"/>
  <c r="M15" i="7" s="1"/>
  <c r="K14" i="7"/>
  <c r="M14" i="7" s="1"/>
  <c r="K13" i="7"/>
  <c r="M13" i="7" s="1"/>
  <c r="K12" i="7"/>
  <c r="M12" i="7" s="1"/>
  <c r="K11" i="7"/>
  <c r="M11" i="7" s="1"/>
  <c r="K10" i="7"/>
  <c r="M10" i="7" s="1"/>
  <c r="K9" i="7"/>
  <c r="M9" i="7" s="1"/>
  <c r="K8" i="7"/>
  <c r="M8" i="7" s="1"/>
  <c r="K7" i="7"/>
  <c r="M7" i="7" s="1"/>
  <c r="M6" i="7"/>
  <c r="K6" i="7"/>
  <c r="K5" i="7"/>
  <c r="M5" i="7" s="1"/>
  <c r="K4" i="7"/>
  <c r="M4" i="7" s="1"/>
  <c r="K3" i="7"/>
  <c r="M3" i="7" s="1"/>
  <c r="K2" i="7"/>
  <c r="M2" i="7" s="1"/>
  <c r="L27" i="6"/>
  <c r="M27" i="6"/>
  <c r="O27" i="6"/>
  <c r="L28" i="6"/>
  <c r="M28" i="6"/>
  <c r="O28" i="6"/>
  <c r="L29" i="6"/>
  <c r="M29" i="6"/>
  <c r="O29" i="6"/>
  <c r="L30" i="6"/>
  <c r="M30" i="6"/>
  <c r="O30" i="6"/>
  <c r="P30" i="6" s="1"/>
  <c r="R30" i="6" s="1"/>
  <c r="L31" i="6"/>
  <c r="M31" i="6"/>
  <c r="O31" i="6"/>
  <c r="L32" i="6"/>
  <c r="M32" i="6"/>
  <c r="O32" i="6"/>
  <c r="L33" i="6"/>
  <c r="M33" i="6"/>
  <c r="O33" i="6"/>
  <c r="L23" i="6"/>
  <c r="M23" i="6"/>
  <c r="O23" i="6"/>
  <c r="L24" i="6"/>
  <c r="M24" i="6"/>
  <c r="O24" i="6"/>
  <c r="L25" i="6"/>
  <c r="M25" i="6"/>
  <c r="O25" i="6"/>
  <c r="L26" i="6"/>
  <c r="M26" i="6"/>
  <c r="O26" i="6"/>
  <c r="P19" i="6"/>
  <c r="L16" i="6"/>
  <c r="M16" i="6"/>
  <c r="O16" i="6"/>
  <c r="L17" i="6"/>
  <c r="M17" i="6"/>
  <c r="O17" i="6"/>
  <c r="L18" i="6"/>
  <c r="M18" i="6"/>
  <c r="O18" i="6"/>
  <c r="L20" i="6"/>
  <c r="M20" i="6"/>
  <c r="O20" i="6"/>
  <c r="L21" i="6"/>
  <c r="M21" i="6"/>
  <c r="O21" i="6"/>
  <c r="L22" i="6"/>
  <c r="M22" i="6"/>
  <c r="O22" i="6"/>
  <c r="L14" i="6"/>
  <c r="M14" i="6"/>
  <c r="O14" i="6"/>
  <c r="L15" i="6"/>
  <c r="M15" i="6"/>
  <c r="O15" i="6"/>
  <c r="L5" i="6"/>
  <c r="M5" i="6"/>
  <c r="O5" i="6"/>
  <c r="L6" i="6"/>
  <c r="M6" i="6"/>
  <c r="O6" i="6"/>
  <c r="L7" i="6"/>
  <c r="M7" i="6"/>
  <c r="O7" i="6"/>
  <c r="L8" i="6"/>
  <c r="M8" i="6"/>
  <c r="O8" i="6"/>
  <c r="L9" i="6"/>
  <c r="M9" i="6"/>
  <c r="O9" i="6"/>
  <c r="L10" i="6"/>
  <c r="M10" i="6"/>
  <c r="O10" i="6"/>
  <c r="L11" i="6"/>
  <c r="M11" i="6"/>
  <c r="P11" i="6" s="1"/>
  <c r="R11" i="6" s="1"/>
  <c r="O11" i="6"/>
  <c r="L12" i="6"/>
  <c r="M12" i="6"/>
  <c r="O12" i="6"/>
  <c r="L13" i="6"/>
  <c r="M13" i="6"/>
  <c r="O13" i="6"/>
  <c r="L3" i="6"/>
  <c r="M3" i="6"/>
  <c r="O3" i="6"/>
  <c r="L4" i="6"/>
  <c r="M4" i="6"/>
  <c r="O4" i="6"/>
  <c r="O2" i="6"/>
  <c r="M2" i="6"/>
  <c r="L2" i="6"/>
  <c r="K281" i="3"/>
  <c r="M281" i="3" s="1"/>
  <c r="K280" i="3"/>
  <c r="M280" i="3" s="1"/>
  <c r="K279" i="3"/>
  <c r="M279" i="3" s="1"/>
  <c r="K278" i="3"/>
  <c r="M278" i="3" s="1"/>
  <c r="K277" i="3"/>
  <c r="M277" i="3" s="1"/>
  <c r="M276" i="3"/>
  <c r="K276" i="3"/>
  <c r="K275" i="3"/>
  <c r="M275" i="3" s="1"/>
  <c r="M274" i="3"/>
  <c r="K274" i="3"/>
  <c r="K273" i="3"/>
  <c r="M273" i="3" s="1"/>
  <c r="K272" i="3"/>
  <c r="M272" i="3" s="1"/>
  <c r="K271" i="3"/>
  <c r="M271" i="3" s="1"/>
  <c r="K270" i="3"/>
  <c r="M270" i="3" s="1"/>
  <c r="K269" i="3"/>
  <c r="M269" i="3" s="1"/>
  <c r="K268" i="3"/>
  <c r="M268" i="3" s="1"/>
  <c r="K267" i="3"/>
  <c r="M267" i="3" s="1"/>
  <c r="K266" i="3"/>
  <c r="M266" i="3" s="1"/>
  <c r="K265" i="3"/>
  <c r="M265" i="3" s="1"/>
  <c r="K264" i="3"/>
  <c r="M264" i="3" s="1"/>
  <c r="K263" i="3"/>
  <c r="M263" i="3" s="1"/>
  <c r="K262" i="3"/>
  <c r="M262" i="3" s="1"/>
  <c r="K261" i="3"/>
  <c r="M261" i="3" s="1"/>
  <c r="K260" i="3"/>
  <c r="M260" i="3" s="1"/>
  <c r="K259" i="3"/>
  <c r="M259" i="3" s="1"/>
  <c r="K258" i="3"/>
  <c r="M258" i="3" s="1"/>
  <c r="K257" i="3"/>
  <c r="M257" i="3" s="1"/>
  <c r="K256" i="3"/>
  <c r="M256" i="3" s="1"/>
  <c r="K255" i="3"/>
  <c r="M255" i="3" s="1"/>
  <c r="K254" i="3"/>
  <c r="M254" i="3" s="1"/>
  <c r="K253" i="3"/>
  <c r="M253" i="3" s="1"/>
  <c r="K252" i="3"/>
  <c r="M252" i="3" s="1"/>
  <c r="K251" i="3"/>
  <c r="M251" i="3" s="1"/>
  <c r="K250" i="3"/>
  <c r="M250" i="3" s="1"/>
  <c r="K249" i="3"/>
  <c r="M249" i="3" s="1"/>
  <c r="K248" i="3"/>
  <c r="M248" i="3" s="1"/>
  <c r="K247" i="3"/>
  <c r="M247" i="3" s="1"/>
  <c r="K246" i="3"/>
  <c r="M246" i="3" s="1"/>
  <c r="K245" i="3"/>
  <c r="M245" i="3" s="1"/>
  <c r="K244" i="3"/>
  <c r="M244" i="3" s="1"/>
  <c r="K243" i="3"/>
  <c r="M243" i="3" s="1"/>
  <c r="K242" i="3"/>
  <c r="M242" i="3" s="1"/>
  <c r="K241" i="3"/>
  <c r="M241" i="3" s="1"/>
  <c r="K240" i="3"/>
  <c r="M240" i="3" s="1"/>
  <c r="K239" i="3"/>
  <c r="M239" i="3" s="1"/>
  <c r="K238" i="3"/>
  <c r="M238" i="3" s="1"/>
  <c r="K237" i="3"/>
  <c r="M237" i="3" s="1"/>
  <c r="K236" i="3"/>
  <c r="M236" i="3" s="1"/>
  <c r="K235" i="3"/>
  <c r="M235" i="3" s="1"/>
  <c r="K234" i="3"/>
  <c r="M234" i="3" s="1"/>
  <c r="K233" i="3"/>
  <c r="M233" i="3" s="1"/>
  <c r="K232" i="3"/>
  <c r="M232" i="3" s="1"/>
  <c r="K93" i="3"/>
  <c r="M93" i="3" s="1"/>
  <c r="K94" i="3"/>
  <c r="M94" i="3" s="1"/>
  <c r="K95" i="3"/>
  <c r="M95" i="3" s="1"/>
  <c r="K96" i="3"/>
  <c r="M96" i="3" s="1"/>
  <c r="K97" i="3"/>
  <c r="M97" i="3" s="1"/>
  <c r="K98" i="3"/>
  <c r="M98" i="3" s="1"/>
  <c r="K99" i="3"/>
  <c r="M99" i="3" s="1"/>
  <c r="K100" i="3"/>
  <c r="M100" i="3"/>
  <c r="K101" i="3"/>
  <c r="M101" i="3" s="1"/>
  <c r="K102" i="3"/>
  <c r="M102" i="3" s="1"/>
  <c r="K103" i="3"/>
  <c r="M103" i="3" s="1"/>
  <c r="K104" i="3"/>
  <c r="M104" i="3"/>
  <c r="K105" i="3"/>
  <c r="M105" i="3" s="1"/>
  <c r="K106" i="3"/>
  <c r="M106" i="3" s="1"/>
  <c r="K107" i="3"/>
  <c r="M107" i="3" s="1"/>
  <c r="K108" i="3"/>
  <c r="M108" i="3" s="1"/>
  <c r="K109" i="3"/>
  <c r="M109" i="3" s="1"/>
  <c r="K110" i="3"/>
  <c r="M110" i="3" s="1"/>
  <c r="K111" i="3"/>
  <c r="M111" i="3" s="1"/>
  <c r="K112" i="3"/>
  <c r="M112" i="3" s="1"/>
  <c r="K113" i="3"/>
  <c r="M113" i="3" s="1"/>
  <c r="K114" i="3"/>
  <c r="M114" i="3" s="1"/>
  <c r="K115" i="3"/>
  <c r="M115" i="3" s="1"/>
  <c r="K116" i="3"/>
  <c r="M116" i="3" s="1"/>
  <c r="K117" i="3"/>
  <c r="M117" i="3" s="1"/>
  <c r="K118" i="3"/>
  <c r="M118" i="3" s="1"/>
  <c r="K119" i="3"/>
  <c r="M119" i="3" s="1"/>
  <c r="K120" i="3"/>
  <c r="M120" i="3" s="1"/>
  <c r="K121" i="3"/>
  <c r="M121" i="3" s="1"/>
  <c r="K122" i="3"/>
  <c r="M122" i="3" s="1"/>
  <c r="K123" i="3"/>
  <c r="M123" i="3" s="1"/>
  <c r="K124" i="3"/>
  <c r="M124" i="3"/>
  <c r="K125" i="3"/>
  <c r="M125" i="3" s="1"/>
  <c r="K126" i="3"/>
  <c r="M126" i="3" s="1"/>
  <c r="K127" i="3"/>
  <c r="M127" i="3" s="1"/>
  <c r="K128" i="3"/>
  <c r="M128" i="3" s="1"/>
  <c r="K129" i="3"/>
  <c r="M129" i="3" s="1"/>
  <c r="K130" i="3"/>
  <c r="M130" i="3" s="1"/>
  <c r="K131" i="3"/>
  <c r="M131" i="3" s="1"/>
  <c r="K132" i="3"/>
  <c r="M132" i="3"/>
  <c r="K133" i="3"/>
  <c r="M133" i="3" s="1"/>
  <c r="K134" i="3"/>
  <c r="M134" i="3"/>
  <c r="K135" i="3"/>
  <c r="M135" i="3" s="1"/>
  <c r="K136" i="3"/>
  <c r="M136" i="3"/>
  <c r="K137" i="3"/>
  <c r="M137" i="3" s="1"/>
  <c r="K138" i="3"/>
  <c r="M138" i="3" s="1"/>
  <c r="K139" i="3"/>
  <c r="M139" i="3" s="1"/>
  <c r="K140" i="3"/>
  <c r="M140" i="3" s="1"/>
  <c r="K141" i="3"/>
  <c r="M141" i="3" s="1"/>
  <c r="K92" i="3"/>
  <c r="M92" i="3" s="1"/>
  <c r="K231" i="3"/>
  <c r="M231" i="3" s="1"/>
  <c r="K230" i="3"/>
  <c r="M230" i="3" s="1"/>
  <c r="K229" i="3"/>
  <c r="M229" i="3" s="1"/>
  <c r="K228" i="3"/>
  <c r="M228" i="3" s="1"/>
  <c r="K227" i="3"/>
  <c r="M227" i="3" s="1"/>
  <c r="M226" i="3"/>
  <c r="K226" i="3"/>
  <c r="K225" i="3"/>
  <c r="M225" i="3" s="1"/>
  <c r="M224" i="3"/>
  <c r="K224" i="3"/>
  <c r="K223" i="3"/>
  <c r="M223" i="3" s="1"/>
  <c r="K222" i="3"/>
  <c r="M222" i="3" s="1"/>
  <c r="K221" i="3"/>
  <c r="M221" i="3" s="1"/>
  <c r="K220" i="3"/>
  <c r="M220" i="3" s="1"/>
  <c r="K219" i="3"/>
  <c r="M219" i="3" s="1"/>
  <c r="K218" i="3"/>
  <c r="M218" i="3" s="1"/>
  <c r="K217" i="3"/>
  <c r="M217" i="3" s="1"/>
  <c r="K216" i="3"/>
  <c r="M216" i="3" s="1"/>
  <c r="K215" i="3"/>
  <c r="M215" i="3" s="1"/>
  <c r="K214" i="3"/>
  <c r="M214" i="3" s="1"/>
  <c r="K213" i="3"/>
  <c r="M213" i="3" s="1"/>
  <c r="K212" i="3"/>
  <c r="M212" i="3" s="1"/>
  <c r="K211" i="3"/>
  <c r="M211" i="3" s="1"/>
  <c r="K210" i="3"/>
  <c r="M210" i="3" s="1"/>
  <c r="K209" i="3"/>
  <c r="M209" i="3" s="1"/>
  <c r="K208" i="3"/>
  <c r="M208" i="3" s="1"/>
  <c r="K207" i="3"/>
  <c r="M207" i="3" s="1"/>
  <c r="K206" i="3"/>
  <c r="M206" i="3" s="1"/>
  <c r="K205" i="3"/>
  <c r="M205" i="3" s="1"/>
  <c r="K204" i="3"/>
  <c r="M204" i="3" s="1"/>
  <c r="K203" i="3"/>
  <c r="M203" i="3" s="1"/>
  <c r="K202" i="3"/>
  <c r="M202" i="3" s="1"/>
  <c r="K201" i="3"/>
  <c r="M201" i="3" s="1"/>
  <c r="K200" i="3"/>
  <c r="M200" i="3" s="1"/>
  <c r="K199" i="3"/>
  <c r="M199" i="3" s="1"/>
  <c r="K198" i="3"/>
  <c r="M198" i="3" s="1"/>
  <c r="K197" i="3"/>
  <c r="M197" i="3" s="1"/>
  <c r="K196" i="3"/>
  <c r="M196" i="3" s="1"/>
  <c r="K195" i="3"/>
  <c r="M195" i="3" s="1"/>
  <c r="K194" i="3"/>
  <c r="M194" i="3" s="1"/>
  <c r="K193" i="3"/>
  <c r="M193" i="3" s="1"/>
  <c r="K192" i="3"/>
  <c r="M192" i="3" s="1"/>
  <c r="K191" i="3"/>
  <c r="M191" i="3" s="1"/>
  <c r="K190" i="3"/>
  <c r="M190" i="3" s="1"/>
  <c r="K189" i="3"/>
  <c r="M189" i="3" s="1"/>
  <c r="K188" i="3"/>
  <c r="M188" i="3" s="1"/>
  <c r="K187" i="3"/>
  <c r="M187" i="3" s="1"/>
  <c r="K186" i="3"/>
  <c r="M186" i="3" s="1"/>
  <c r="K185" i="3"/>
  <c r="M185" i="3" s="1"/>
  <c r="K184" i="3"/>
  <c r="M184" i="3" s="1"/>
  <c r="K183" i="3"/>
  <c r="M183" i="3" s="1"/>
  <c r="K182" i="3"/>
  <c r="M182" i="3" s="1"/>
  <c r="M181" i="3"/>
  <c r="K181" i="3"/>
  <c r="K180" i="3"/>
  <c r="M180" i="3" s="1"/>
  <c r="M179" i="3"/>
  <c r="K179" i="3"/>
  <c r="K178" i="3"/>
  <c r="M178" i="3" s="1"/>
  <c r="K177" i="3"/>
  <c r="M177" i="3" s="1"/>
  <c r="K176" i="3"/>
  <c r="M176" i="3" s="1"/>
  <c r="K175" i="3"/>
  <c r="M175" i="3" s="1"/>
  <c r="K174" i="3"/>
  <c r="M174" i="3" s="1"/>
  <c r="K173" i="3"/>
  <c r="M173" i="3" s="1"/>
  <c r="K172" i="3"/>
  <c r="M172" i="3" s="1"/>
  <c r="K171" i="3"/>
  <c r="M171" i="3" s="1"/>
  <c r="K170" i="3"/>
  <c r="M170" i="3" s="1"/>
  <c r="K169" i="3"/>
  <c r="M169" i="3" s="1"/>
  <c r="K168" i="3"/>
  <c r="M168" i="3" s="1"/>
  <c r="K167" i="3"/>
  <c r="M167" i="3" s="1"/>
  <c r="K166" i="3"/>
  <c r="M166" i="3" s="1"/>
  <c r="K165" i="3"/>
  <c r="M165" i="3" s="1"/>
  <c r="K164" i="3"/>
  <c r="M164" i="3" s="1"/>
  <c r="K163" i="3"/>
  <c r="M163" i="3" s="1"/>
  <c r="K162" i="3"/>
  <c r="M162" i="3" s="1"/>
  <c r="K161" i="3"/>
  <c r="M161" i="3" s="1"/>
  <c r="K160" i="3"/>
  <c r="M160" i="3" s="1"/>
  <c r="K159" i="3"/>
  <c r="M159" i="3" s="1"/>
  <c r="K158" i="3"/>
  <c r="M158" i="3" s="1"/>
  <c r="K157" i="3"/>
  <c r="M157" i="3" s="1"/>
  <c r="K156" i="3"/>
  <c r="M156" i="3" s="1"/>
  <c r="K155" i="3"/>
  <c r="M155" i="3" s="1"/>
  <c r="K154" i="3"/>
  <c r="M154" i="3" s="1"/>
  <c r="K153" i="3"/>
  <c r="M153" i="3" s="1"/>
  <c r="K152" i="3"/>
  <c r="M152" i="3" s="1"/>
  <c r="K151" i="3"/>
  <c r="M151" i="3" s="1"/>
  <c r="K150" i="3"/>
  <c r="M150" i="3" s="1"/>
  <c r="K149" i="3"/>
  <c r="M149" i="3" s="1"/>
  <c r="K148" i="3"/>
  <c r="M148" i="3" s="1"/>
  <c r="K147" i="3"/>
  <c r="M147" i="3" s="1"/>
  <c r="K146" i="3"/>
  <c r="M146" i="3" s="1"/>
  <c r="K145" i="3"/>
  <c r="M145" i="3" s="1"/>
  <c r="K144" i="3"/>
  <c r="M144" i="3" s="1"/>
  <c r="K143" i="3"/>
  <c r="M143" i="3" s="1"/>
  <c r="K142" i="3"/>
  <c r="M142" i="3" s="1"/>
  <c r="K91" i="3"/>
  <c r="M91" i="3" s="1"/>
  <c r="K90" i="3"/>
  <c r="M90" i="3" s="1"/>
  <c r="K89" i="3"/>
  <c r="M89" i="3" s="1"/>
  <c r="K88" i="3"/>
  <c r="M88" i="3" s="1"/>
  <c r="K87" i="3"/>
  <c r="M87" i="3" s="1"/>
  <c r="M86" i="3"/>
  <c r="K86" i="3"/>
  <c r="K85" i="3"/>
  <c r="M85" i="3" s="1"/>
  <c r="M84" i="3"/>
  <c r="K84" i="3"/>
  <c r="K83" i="3"/>
  <c r="M83" i="3" s="1"/>
  <c r="K82" i="3"/>
  <c r="M82" i="3" s="1"/>
  <c r="K81" i="3"/>
  <c r="M81" i="3" s="1"/>
  <c r="K80" i="3"/>
  <c r="M80" i="3" s="1"/>
  <c r="K79" i="3"/>
  <c r="M79" i="3" s="1"/>
  <c r="K78" i="3"/>
  <c r="M78" i="3" s="1"/>
  <c r="K77" i="3"/>
  <c r="M77" i="3" s="1"/>
  <c r="K76" i="3"/>
  <c r="M76" i="3" s="1"/>
  <c r="K75" i="3"/>
  <c r="M75" i="3" s="1"/>
  <c r="K74" i="3"/>
  <c r="M74" i="3" s="1"/>
  <c r="K73" i="3"/>
  <c r="M73" i="3" s="1"/>
  <c r="K72" i="3"/>
  <c r="M72" i="3" s="1"/>
  <c r="K71" i="3"/>
  <c r="M71" i="3" s="1"/>
  <c r="K70" i="3"/>
  <c r="M70" i="3" s="1"/>
  <c r="K69" i="3"/>
  <c r="M69" i="3" s="1"/>
  <c r="K68" i="3"/>
  <c r="M68" i="3" s="1"/>
  <c r="K67" i="3"/>
  <c r="M67" i="3" s="1"/>
  <c r="K66" i="3"/>
  <c r="M66" i="3" s="1"/>
  <c r="K65" i="3"/>
  <c r="M65" i="3" s="1"/>
  <c r="K64" i="3"/>
  <c r="M64" i="3" s="1"/>
  <c r="K63" i="3"/>
  <c r="M63" i="3" s="1"/>
  <c r="K62" i="3"/>
  <c r="M62" i="3" s="1"/>
  <c r="K61" i="3"/>
  <c r="M61" i="3" s="1"/>
  <c r="K60" i="3"/>
  <c r="M60" i="3" s="1"/>
  <c r="K59" i="3"/>
  <c r="M59" i="3" s="1"/>
  <c r="K58" i="3"/>
  <c r="M58" i="3" s="1"/>
  <c r="K57" i="3"/>
  <c r="M57" i="3" s="1"/>
  <c r="K56" i="3"/>
  <c r="M56" i="3" s="1"/>
  <c r="K55" i="3"/>
  <c r="M55" i="3" s="1"/>
  <c r="K54" i="3"/>
  <c r="M54" i="3" s="1"/>
  <c r="K53" i="3"/>
  <c r="M53" i="3" s="1"/>
  <c r="K52" i="3"/>
  <c r="M52" i="3" s="1"/>
  <c r="K51" i="3"/>
  <c r="M51" i="3" s="1"/>
  <c r="K50" i="3"/>
  <c r="M50" i="3" s="1"/>
  <c r="K49" i="3"/>
  <c r="M49" i="3" s="1"/>
  <c r="K48" i="3"/>
  <c r="M48" i="3" s="1"/>
  <c r="K47" i="3"/>
  <c r="M47" i="3" s="1"/>
  <c r="M39" i="3"/>
  <c r="M41" i="3"/>
  <c r="K2" i="3"/>
  <c r="M2" i="3" s="1"/>
  <c r="O8" i="2"/>
  <c r="O9" i="2"/>
  <c r="O10" i="2"/>
  <c r="O11" i="2"/>
  <c r="O12" i="2"/>
  <c r="O13" i="2"/>
  <c r="O2" i="2"/>
  <c r="O3" i="2"/>
  <c r="O4" i="2"/>
  <c r="O5" i="2"/>
  <c r="O6" i="2"/>
  <c r="O7" i="2"/>
  <c r="P3" i="2"/>
  <c r="K46" i="3"/>
  <c r="M46" i="3" s="1"/>
  <c r="K45" i="3"/>
  <c r="M45" i="3" s="1"/>
  <c r="K44" i="3"/>
  <c r="M44" i="3" s="1"/>
  <c r="K43" i="3"/>
  <c r="M43" i="3" s="1"/>
  <c r="K42" i="3"/>
  <c r="M42" i="3" s="1"/>
  <c r="K41" i="3"/>
  <c r="K40" i="3"/>
  <c r="M40" i="3" s="1"/>
  <c r="K39" i="3"/>
  <c r="K38" i="3"/>
  <c r="M38" i="3" s="1"/>
  <c r="K37" i="3"/>
  <c r="M37" i="3" s="1"/>
  <c r="K36" i="3"/>
  <c r="M36" i="3" s="1"/>
  <c r="K35" i="3"/>
  <c r="M35" i="3" s="1"/>
  <c r="K34" i="3"/>
  <c r="M34" i="3" s="1"/>
  <c r="K33" i="3"/>
  <c r="M33" i="3" s="1"/>
  <c r="K32" i="3"/>
  <c r="M32" i="3" s="1"/>
  <c r="K31" i="3"/>
  <c r="M31" i="3" s="1"/>
  <c r="K30" i="3"/>
  <c r="M30" i="3" s="1"/>
  <c r="K29" i="3"/>
  <c r="M29" i="3" s="1"/>
  <c r="K28" i="3"/>
  <c r="M28" i="3" s="1"/>
  <c r="K27" i="3"/>
  <c r="M27" i="3" s="1"/>
  <c r="K26" i="3"/>
  <c r="M26" i="3" s="1"/>
  <c r="K25" i="3"/>
  <c r="M25" i="3" s="1"/>
  <c r="K24" i="3"/>
  <c r="M24" i="3" s="1"/>
  <c r="K23" i="3"/>
  <c r="M23" i="3" s="1"/>
  <c r="K22" i="3"/>
  <c r="M22" i="3" s="1"/>
  <c r="K21" i="3"/>
  <c r="M21" i="3" s="1"/>
  <c r="K20" i="3"/>
  <c r="M20" i="3" s="1"/>
  <c r="K19" i="3"/>
  <c r="M19" i="3" s="1"/>
  <c r="K18" i="3"/>
  <c r="M18" i="3" s="1"/>
  <c r="K17" i="3"/>
  <c r="M17" i="3" s="1"/>
  <c r="K16" i="3"/>
  <c r="M16" i="3" s="1"/>
  <c r="K15" i="3"/>
  <c r="M15" i="3" s="1"/>
  <c r="K14" i="3"/>
  <c r="M14" i="3" s="1"/>
  <c r="K13" i="3"/>
  <c r="M13" i="3" s="1"/>
  <c r="K12" i="3"/>
  <c r="M12" i="3" s="1"/>
  <c r="K11" i="3"/>
  <c r="M11" i="3" s="1"/>
  <c r="K10" i="3"/>
  <c r="M10" i="3" s="1"/>
  <c r="K9" i="3"/>
  <c r="M9" i="3" s="1"/>
  <c r="K8" i="3"/>
  <c r="M8" i="3" s="1"/>
  <c r="K7" i="3"/>
  <c r="M7" i="3" s="1"/>
  <c r="K6" i="3"/>
  <c r="M6" i="3" s="1"/>
  <c r="K5" i="3"/>
  <c r="M5" i="3" s="1"/>
  <c r="K4" i="3"/>
  <c r="M4" i="3" s="1"/>
  <c r="K3" i="3"/>
  <c r="M3" i="3" s="1"/>
  <c r="R13" i="2"/>
  <c r="M13" i="2"/>
  <c r="L13" i="2"/>
  <c r="M12" i="2"/>
  <c r="L12" i="2"/>
  <c r="M11" i="2"/>
  <c r="L11" i="2"/>
  <c r="M10" i="2"/>
  <c r="L10" i="2"/>
  <c r="P10" i="2" s="1"/>
  <c r="M9" i="2"/>
  <c r="L9" i="2"/>
  <c r="M8" i="2"/>
  <c r="L8" i="2"/>
  <c r="P8" i="2" s="1"/>
  <c r="M7" i="2"/>
  <c r="P7" i="2" s="1"/>
  <c r="L7" i="2"/>
  <c r="M6" i="2"/>
  <c r="L6" i="2"/>
  <c r="M5" i="2"/>
  <c r="L5" i="2"/>
  <c r="M4" i="2"/>
  <c r="L4" i="2"/>
  <c r="M3" i="2"/>
  <c r="L3" i="2"/>
  <c r="M2" i="2"/>
  <c r="L2" i="2"/>
  <c r="P24" i="1"/>
  <c r="R24" i="1" s="1"/>
  <c r="R27" i="1"/>
  <c r="L23" i="1"/>
  <c r="M23" i="1"/>
  <c r="L24" i="1"/>
  <c r="M24" i="1"/>
  <c r="L25" i="1"/>
  <c r="M25" i="1"/>
  <c r="L26" i="1"/>
  <c r="M26" i="1"/>
  <c r="L27" i="1"/>
  <c r="M27" i="1"/>
  <c r="L16" i="1"/>
  <c r="M16" i="1"/>
  <c r="R16" i="1"/>
  <c r="L10" i="1"/>
  <c r="M10" i="1"/>
  <c r="L11" i="1"/>
  <c r="M11" i="1"/>
  <c r="L12" i="1"/>
  <c r="M12" i="1"/>
  <c r="L13" i="1"/>
  <c r="M13" i="1"/>
  <c r="L14" i="1"/>
  <c r="M14" i="1"/>
  <c r="L15" i="1"/>
  <c r="M15" i="1"/>
  <c r="L2" i="1"/>
  <c r="M2" i="1"/>
  <c r="L3" i="1"/>
  <c r="M3" i="1"/>
  <c r="L4" i="1"/>
  <c r="M4" i="1"/>
  <c r="L5" i="1"/>
  <c r="M5" i="1"/>
  <c r="L6" i="1"/>
  <c r="M6" i="1"/>
  <c r="L7" i="1"/>
  <c r="M7" i="1"/>
  <c r="L8" i="1"/>
  <c r="M8" i="1"/>
  <c r="P8" i="1" s="1"/>
  <c r="R8" i="1" s="1"/>
  <c r="L9" i="1"/>
  <c r="M9" i="1"/>
  <c r="M18" i="1"/>
  <c r="M19" i="1"/>
  <c r="P19" i="1" s="1"/>
  <c r="R19" i="1" s="1"/>
  <c r="M20" i="1"/>
  <c r="P20" i="1" s="1"/>
  <c r="R20" i="1" s="1"/>
  <c r="M21" i="1"/>
  <c r="M22" i="1"/>
  <c r="M17" i="1"/>
  <c r="P17" i="1" s="1"/>
  <c r="R17" i="1" s="1"/>
  <c r="L18" i="1"/>
  <c r="L19" i="1"/>
  <c r="L20" i="1"/>
  <c r="L21" i="1"/>
  <c r="L22" i="1"/>
  <c r="L17" i="1"/>
  <c r="C5" i="4"/>
  <c r="C9" i="4"/>
  <c r="C7" i="4"/>
  <c r="C8" i="4"/>
  <c r="C10" i="4"/>
  <c r="C12" i="4"/>
  <c r="C11" i="4"/>
  <c r="C4" i="4"/>
  <c r="C6" i="4"/>
  <c r="C3" i="4"/>
  <c r="P28" i="6" l="1"/>
  <c r="R28" i="6" s="1"/>
  <c r="P27" i="6"/>
  <c r="R27" i="6" s="1"/>
  <c r="P22" i="6"/>
  <c r="R22" i="6" s="1"/>
  <c r="P31" i="6"/>
  <c r="R31" i="6" s="1"/>
  <c r="P22" i="1"/>
  <c r="R22" i="1" s="1"/>
  <c r="P18" i="1"/>
  <c r="R18" i="1" s="1"/>
  <c r="P25" i="1"/>
  <c r="R25" i="1" s="1"/>
  <c r="P12" i="1"/>
  <c r="R12" i="1" s="1"/>
  <c r="P10" i="1"/>
  <c r="R10" i="1" s="1"/>
  <c r="P23" i="6"/>
  <c r="R23" i="6" s="1"/>
  <c r="P33" i="6"/>
  <c r="R33" i="6" s="1"/>
  <c r="P16" i="6"/>
  <c r="R16" i="6" s="1"/>
  <c r="P7" i="6"/>
  <c r="R7" i="6" s="1"/>
  <c r="P29" i="6"/>
  <c r="R29" i="6" s="1"/>
  <c r="P32" i="6"/>
  <c r="R32" i="6" s="1"/>
  <c r="P9" i="6"/>
  <c r="R9" i="6" s="1"/>
  <c r="P25" i="6"/>
  <c r="R25" i="6" s="1"/>
  <c r="P18" i="6"/>
  <c r="R18" i="6" s="1"/>
  <c r="P5" i="6"/>
  <c r="R5" i="6" s="1"/>
  <c r="P20" i="6"/>
  <c r="R20" i="6" s="1"/>
  <c r="P26" i="6"/>
  <c r="R26" i="6" s="1"/>
  <c r="P14" i="6"/>
  <c r="R14" i="6" s="1"/>
  <c r="P12" i="6"/>
  <c r="R12" i="6" s="1"/>
  <c r="P17" i="6"/>
  <c r="R17" i="6" s="1"/>
  <c r="P24" i="6"/>
  <c r="R24" i="6" s="1"/>
  <c r="P8" i="6"/>
  <c r="R8" i="6" s="1"/>
  <c r="P6" i="6"/>
  <c r="R6" i="6" s="1"/>
  <c r="P21" i="6"/>
  <c r="R21" i="6" s="1"/>
  <c r="R19" i="6"/>
  <c r="P15" i="6"/>
  <c r="R15" i="6" s="1"/>
  <c r="P3" i="6"/>
  <c r="R3" i="6" s="1"/>
  <c r="P10" i="6"/>
  <c r="R10" i="6" s="1"/>
  <c r="P13" i="6"/>
  <c r="R13" i="6" s="1"/>
  <c r="P4" i="6"/>
  <c r="R4" i="6" s="1"/>
  <c r="P2" i="6"/>
  <c r="R2" i="6" s="1"/>
  <c r="P23" i="1"/>
  <c r="R23" i="1" s="1"/>
  <c r="P27" i="1"/>
  <c r="P15" i="1"/>
  <c r="P26" i="1"/>
  <c r="R26" i="1" s="1"/>
  <c r="P13" i="1"/>
  <c r="R13" i="1" s="1"/>
  <c r="P11" i="1"/>
  <c r="R11" i="1" s="1"/>
  <c r="P16" i="1"/>
  <c r="P14" i="1"/>
  <c r="R14" i="1" s="1"/>
  <c r="P9" i="2"/>
  <c r="R9" i="2" s="1"/>
  <c r="P5" i="2"/>
  <c r="R5" i="2" s="1"/>
  <c r="P6" i="2"/>
  <c r="P4" i="2"/>
  <c r="R4" i="2" s="1"/>
  <c r="P12" i="2"/>
  <c r="R12" i="2" s="1"/>
  <c r="P11" i="2"/>
  <c r="R11" i="2" s="1"/>
  <c r="R8" i="2"/>
  <c r="R10" i="2"/>
  <c r="R6" i="2"/>
  <c r="R7" i="2"/>
  <c r="R3" i="2"/>
  <c r="P13" i="2"/>
  <c r="P2" i="2"/>
  <c r="R2" i="2" s="1"/>
  <c r="P21" i="1"/>
  <c r="R21" i="1" s="1"/>
  <c r="P9" i="1"/>
  <c r="R9" i="1" s="1"/>
  <c r="P3" i="1"/>
  <c r="R3" i="1" s="1"/>
  <c r="R15" i="1"/>
  <c r="P7" i="1"/>
  <c r="R7" i="1" s="1"/>
  <c r="P6" i="1"/>
  <c r="R6" i="1" s="1"/>
  <c r="P5" i="1"/>
  <c r="R5" i="1" s="1"/>
  <c r="P2" i="1"/>
  <c r="R2" i="1" s="1"/>
  <c r="P4" i="1"/>
  <c r="R4" i="1" s="1"/>
</calcChain>
</file>

<file path=xl/sharedStrings.xml><?xml version="1.0" encoding="utf-8"?>
<sst xmlns="http://schemas.openxmlformats.org/spreadsheetml/2006/main" count="33825" uniqueCount="183">
  <si>
    <t>CEF final impacts, exc. Muir Mhor, Ossian and Caledonia impacts and exc. any feature specific consented projects committed to compensation.</t>
  </si>
  <si>
    <t>Pivot tables used to summarise each tab and populate the results table to the left.</t>
  </si>
  <si>
    <t>Species</t>
  </si>
  <si>
    <t>SPA</t>
  </si>
  <si>
    <t>Impact</t>
  </si>
  <si>
    <t>GU</t>
  </si>
  <si>
    <t>Buchan Ness to Collieston Coast</t>
  </si>
  <si>
    <t>Guillemot</t>
  </si>
  <si>
    <t>Troup, Pennan and Lion's Heads</t>
  </si>
  <si>
    <t>RA</t>
  </si>
  <si>
    <t>Fowlsheugh</t>
  </si>
  <si>
    <t>Row Labels</t>
  </si>
  <si>
    <t xml:space="preserve">Sum of Final impact </t>
  </si>
  <si>
    <t>PU</t>
  </si>
  <si>
    <t>Coquet Island</t>
  </si>
  <si>
    <t>Fair Isle</t>
  </si>
  <si>
    <t>Grand Total</t>
  </si>
  <si>
    <t>Farne Islands</t>
  </si>
  <si>
    <t>Forth Islands</t>
  </si>
  <si>
    <t>Razorbill Breeding</t>
  </si>
  <si>
    <t>Razorbill Non-Breeding</t>
  </si>
  <si>
    <t>Hoy</t>
  </si>
  <si>
    <t>North Caithness Cliffs</t>
  </si>
  <si>
    <t>KI</t>
  </si>
  <si>
    <t>Cape Wrath</t>
  </si>
  <si>
    <t>Troup, Pennan and Lion’s Heads</t>
  </si>
  <si>
    <t>Copinsay</t>
  </si>
  <si>
    <t>East Caithness Cliffs</t>
  </si>
  <si>
    <t>Puffin Breeding</t>
  </si>
  <si>
    <t>Puffin Non-Breeding</t>
  </si>
  <si>
    <t>Marwick Head</t>
  </si>
  <si>
    <t>Rousay</t>
  </si>
  <si>
    <t>St Abb's Head to Fast Castle</t>
  </si>
  <si>
    <t>Troup, Pennan and Lion's Head</t>
  </si>
  <si>
    <t>West Westray</t>
  </si>
  <si>
    <t>GX</t>
  </si>
  <si>
    <t>Flamborough and Filey Coast</t>
  </si>
  <si>
    <t>Kittiwake Breeding</t>
  </si>
  <si>
    <t>Kittiwake Non-Breeding</t>
  </si>
  <si>
    <t>Hermaness, Saxa Vord and Valla Field</t>
  </si>
  <si>
    <t>North Rona and Sula Sgeir</t>
  </si>
  <si>
    <t>Buchan Ness to Colliston Coast</t>
  </si>
  <si>
    <t>Noss</t>
  </si>
  <si>
    <t>St Kilda</t>
  </si>
  <si>
    <t>Sule Skerry and Sule Stack</t>
  </si>
  <si>
    <t>Gannet Breeding</t>
  </si>
  <si>
    <t>Gannet Non-Breeding</t>
  </si>
  <si>
    <t>Age class</t>
  </si>
  <si>
    <t>SPA Name</t>
  </si>
  <si>
    <t>Project</t>
  </si>
  <si>
    <t>Season</t>
  </si>
  <si>
    <t>CEF Raw Impact Value</t>
  </si>
  <si>
    <t>CEF Displacement rate (displacement only)</t>
  </si>
  <si>
    <t>CEF Mortality rate (displacement only)</t>
  </si>
  <si>
    <t>Guidance Displacement rate (displacement only)</t>
  </si>
  <si>
    <t>Guidance mortality rate (displacement only)</t>
  </si>
  <si>
    <t>Displacement rate Correction factor</t>
  </si>
  <si>
    <t>Mortality rate Correction factor</t>
  </si>
  <si>
    <t>Sabbaticals accounted for?</t>
  </si>
  <si>
    <t>IF N, correct Sabbatical rate</t>
  </si>
  <si>
    <t>Guidance Corrected Impact</t>
  </si>
  <si>
    <t>Project consented and commited to compensation</t>
  </si>
  <si>
    <t xml:space="preserve">Final impact </t>
  </si>
  <si>
    <t>Adult</t>
  </si>
  <si>
    <t>Inch Cape</t>
  </si>
  <si>
    <t>Breeding</t>
  </si>
  <si>
    <t>Displacement(matrix)</t>
  </si>
  <si>
    <t>Y</t>
  </si>
  <si>
    <t>N</t>
  </si>
  <si>
    <t>Neart na Gaoithe</t>
  </si>
  <si>
    <t>Kincardine</t>
  </si>
  <si>
    <t>Hywind</t>
  </si>
  <si>
    <t>Moray West</t>
  </si>
  <si>
    <t>Berwick Bank</t>
  </si>
  <si>
    <t>Green Volt</t>
  </si>
  <si>
    <t>Salamander</t>
  </si>
  <si>
    <t>Beatrice</t>
  </si>
  <si>
    <t>Non-Breeding</t>
  </si>
  <si>
    <t>Seagreen</t>
  </si>
  <si>
    <t>CEF MPA (displacement only)</t>
  </si>
  <si>
    <t>Seasonal Apportioning Factor</t>
  </si>
  <si>
    <t>Autumn Migration</t>
  </si>
  <si>
    <t>Displacement (matrix)</t>
  </si>
  <si>
    <t>Blyth Demonstration Project</t>
  </si>
  <si>
    <t>Dudgeon</t>
  </si>
  <si>
    <t>East Anglia ONE</t>
  </si>
  <si>
    <t>Aberdeen (EOWDC)</t>
  </si>
  <si>
    <t>Galloper</t>
  </si>
  <si>
    <t>Hornsea Project One</t>
  </si>
  <si>
    <t>Humber Gateway</t>
  </si>
  <si>
    <t>Lincs &amp; LID</t>
  </si>
  <si>
    <t>London Array</t>
  </si>
  <si>
    <t>Moray East</t>
  </si>
  <si>
    <t>Race Bank</t>
  </si>
  <si>
    <t>Rampion</t>
  </si>
  <si>
    <t>Sheringham Shoal</t>
  </si>
  <si>
    <t>Teesside</t>
  </si>
  <si>
    <t>Westermost Rough</t>
  </si>
  <si>
    <t>Dogger Bank A</t>
  </si>
  <si>
    <t>Dogger Bank B</t>
  </si>
  <si>
    <t>Hornsea Project Two</t>
  </si>
  <si>
    <t>Triton Knoll</t>
  </si>
  <si>
    <t>Dogger Bank C</t>
  </si>
  <si>
    <t>Sofia3</t>
  </si>
  <si>
    <t>East Anglia ONE North</t>
  </si>
  <si>
    <t>East Anglia THREE</t>
  </si>
  <si>
    <t>East Anglia TWO</t>
  </si>
  <si>
    <t>Hornsea Project Three</t>
  </si>
  <si>
    <t>Norfolk Boreas</t>
  </si>
  <si>
    <t>Norfolk Vanguard</t>
  </si>
  <si>
    <t>Hornsea Project Four</t>
  </si>
  <si>
    <t>DEP</t>
  </si>
  <si>
    <t>SEP</t>
  </si>
  <si>
    <t>PFOWF</t>
  </si>
  <si>
    <t>West of Orkney</t>
  </si>
  <si>
    <t>Rampion 2</t>
  </si>
  <si>
    <t>Outer Dowsing</t>
  </si>
  <si>
    <t>Five Estuaries</t>
  </si>
  <si>
    <t>North Falls</t>
  </si>
  <si>
    <t>Dogger Bank South</t>
  </si>
  <si>
    <t>Spring  Migration</t>
  </si>
  <si>
    <t>Winter Passage</t>
  </si>
  <si>
    <t>Greater Gabbard</t>
  </si>
  <si>
    <t>Gunfleet Sands</t>
  </si>
  <si>
    <t>Thanet</t>
  </si>
  <si>
    <t>Seagreen Alpha</t>
  </si>
  <si>
    <t>Seagreen Bravo</t>
  </si>
  <si>
    <t>Sofia</t>
  </si>
  <si>
    <t>Cenos</t>
  </si>
  <si>
    <t>SeabORD</t>
  </si>
  <si>
    <t>Blyth Demonstration Site</t>
  </si>
  <si>
    <t>Aberdeen</t>
  </si>
  <si>
    <t>Hywind 2 Demonstration</t>
  </si>
  <si>
    <t>Kentish Flats Extension</t>
  </si>
  <si>
    <t>Lincs, Lynn and Inner Dowsing</t>
  </si>
  <si>
    <t>Methil</t>
  </si>
  <si>
    <t>East Anglia One</t>
  </si>
  <si>
    <t>East Anglia Three</t>
  </si>
  <si>
    <t xml:space="preserve">Hornsea Project Four </t>
  </si>
  <si>
    <t>SEP'</t>
  </si>
  <si>
    <t>Kittiwake</t>
  </si>
  <si>
    <t>Collision</t>
  </si>
  <si>
    <t>CEF raw collisions</t>
  </si>
  <si>
    <t xml:space="preserve">Aberdeen </t>
  </si>
  <si>
    <t>-</t>
  </si>
  <si>
    <t>Spring Migration</t>
  </si>
  <si>
    <t>Blyth Demo</t>
  </si>
  <si>
    <t>Dogger Bank A + B</t>
  </si>
  <si>
    <t>Dogger Bank A and B</t>
  </si>
  <si>
    <t>Dogger Bank C + Sofia</t>
  </si>
  <si>
    <t xml:space="preserve">Dogger Bank C and Sofia </t>
  </si>
  <si>
    <t>Eaast Anglia THREE</t>
  </si>
  <si>
    <t xml:space="preserve">Five Estuaries </t>
  </si>
  <si>
    <t>Hornsea Four</t>
  </si>
  <si>
    <t>Hornsea FOUR</t>
  </si>
  <si>
    <t>Hornsea Project ONE</t>
  </si>
  <si>
    <t>Hornsea Project THREE</t>
  </si>
  <si>
    <t>Hornsea Project TWO</t>
  </si>
  <si>
    <t>Kentish Flats</t>
  </si>
  <si>
    <t>Kentish Flats Ext</t>
  </si>
  <si>
    <t>Lincs</t>
  </si>
  <si>
    <t>Lond Array</t>
  </si>
  <si>
    <t>NnG</t>
  </si>
  <si>
    <t xml:space="preserve">Norfolk Vanguard </t>
  </si>
  <si>
    <t xml:space="preserve">North Falls </t>
  </si>
  <si>
    <t xml:space="preserve">Outer Dowsing </t>
  </si>
  <si>
    <t>SeaGreen (Alpha &amp; Bravo)</t>
  </si>
  <si>
    <t>SEP &amp; DEP</t>
  </si>
  <si>
    <t>SEP / DEP</t>
  </si>
  <si>
    <t>Gannet</t>
  </si>
  <si>
    <t xml:space="preserve">Berwick Bank </t>
  </si>
  <si>
    <t>MPA provided</t>
  </si>
  <si>
    <t xml:space="preserve">Dogger Bank South </t>
  </si>
  <si>
    <t>Dogger Bank C and Sofia</t>
  </si>
  <si>
    <t>Hornsea Project One4</t>
  </si>
  <si>
    <t>Lynn and Inner Dowsing</t>
  </si>
  <si>
    <t>Blyth Demonstrator</t>
  </si>
  <si>
    <t>Dogger Bank A &amp; B</t>
  </si>
  <si>
    <t>Dogger Bank C &amp; Sofia</t>
  </si>
  <si>
    <t>CEF apportioned MPA (displacement only)</t>
  </si>
  <si>
    <t>CEF apportioned collisions</t>
  </si>
  <si>
    <t>Lynn &amp; Inner Dowsing</t>
  </si>
  <si>
    <t>Rampion2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</si>
</sst>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2" xfId="0" applyBorder="1"/>
    <xf numFmtId="0" fontId="0" fillId="0" borderId="0" xfId="0" applyAlignment="1">
      <alignment horizontal="left"/>
    </xf>
    <xf numFmtId="0" fontId="0" fillId="0" borderId="3" xfId="0" applyBorder="1"/>
    <xf numFmtId="0" fontId="0" fillId="0" borderId="4" xfId="0" applyBorder="1" applyAlignment="1">
      <alignment horizontal="left"/>
    </xf>
    <xf numFmtId="0" fontId="0" fillId="0" borderId="5" xfId="0" applyBorder="1"/>
    <xf numFmtId="0" fontId="0" fillId="0" borderId="1" xfId="0" pivotButton="1" applyBorder="1"/>
    <xf numFmtId="0" fontId="0" fillId="0" borderId="1" xfId="0" applyBorder="1" applyAlignment="1">
      <alignment horizontal="left"/>
    </xf>
    <xf numFmtId="0" fontId="0" fillId="0" borderId="0" xfId="0" pivotButton="1"/>
    <xf numFmtId="0" fontId="0" fillId="0" borderId="3" xfId="0" applyBorder="1" applyAlignment="1">
      <alignment horizontal="left"/>
    </xf>
    <xf numFmtId="0" fontId="0" fillId="0" borderId="4" xfId="0" applyBorder="1"/>
    <xf numFmtId="0" fontId="0" fillId="0" borderId="9" xfId="0" applyBorder="1" applyAlignment="1">
      <alignment horizontal="left"/>
    </xf>
    <xf numFmtId="0" fontId="0" fillId="0" borderId="10" xfId="0" applyBorder="1"/>
    <xf numFmtId="0" fontId="0" fillId="0" borderId="11" xfId="0" applyBorder="1"/>
    <xf numFmtId="0" fontId="0" fillId="0" borderId="10" xfId="0" applyBorder="1" applyAlignment="1">
      <alignment horizontal="left"/>
    </xf>
    <xf numFmtId="0" fontId="0" fillId="0" borderId="13" xfId="0" applyBorder="1"/>
    <xf numFmtId="0" fontId="0" fillId="0" borderId="14" xfId="0" applyBorder="1"/>
    <xf numFmtId="0" fontId="0" fillId="0" borderId="12" xfId="0" applyBorder="1"/>
    <xf numFmtId="0" fontId="1" fillId="0" borderId="15" xfId="0" applyFont="1" applyBorder="1"/>
    <xf numFmtId="0" fontId="1" fillId="0" borderId="16" xfId="0" applyFont="1" applyBorder="1"/>
    <xf numFmtId="0" fontId="1" fillId="0" borderId="17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6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alcChain" Target="calcChain.xml"/><Relationship Id="rId28" Type="http://schemas.openxmlformats.org/officeDocument/2006/relationships/customXml" Target="../customXml/item5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299537039" createdVersion="8" refreshedVersion="8" minRefreshableVersion="3" recordCount="285" xr:uid="{FF12BAD5-BAA2-4BFD-90A5-5471F10E6D7B}">
  <cacheSource type="worksheet">
    <worksheetSource ref="A1:M1048576" sheet="PU Non-Breeding"/>
  </cacheSource>
  <cacheFields count="13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7">
        <s v="Fair Isle"/>
        <s v="Forth Islands"/>
        <s v="Hoy"/>
        <s v="North Caithness Cliffs"/>
        <s v="Coquet Island"/>
        <s v="Farne Islands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MPA (displacement only)" numFmtId="0">
      <sharedItems containsString="0" containsBlank="1" containsNumber="1" minValue="0" maxValue="8892"/>
    </cacheField>
    <cacheField name="Seasonal Apportioning Factor" numFmtId="0">
      <sharedItems containsString="0" containsBlank="1" containsNumber="1" minValue="1.2631651556107399E-3" maxValue="0.268286794535194"/>
    </cacheField>
    <cacheField name="Guidance Displacement rate (displacement only)" numFmtId="0">
      <sharedItems containsString="0" containsBlank="1" containsNumber="1" minValue="0.6" maxValue="0.6"/>
    </cacheField>
    <cacheField name="Guidance mortality rate (displacement only)" numFmtId="0">
      <sharedItems containsString="0" containsBlank="1" containsNumber="1" minValue="0.03" maxValue="0.03"/>
    </cacheField>
    <cacheField name="Guidance Corrected Impact" numFmtId="0">
      <sharedItems containsString="0" containsBlank="1" containsNumber="1" minValue="0" maxValue="42.940911186125007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279.788707632017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321064815" createdVersion="8" refreshedVersion="8" minRefreshableVersion="3" recordCount="281" xr:uid="{8A898C79-C579-41B4-90AA-F2862E9D16CE}">
  <cacheSource type="worksheet">
    <worksheetSource ref="A1:M1048576" sheet="RA Non-Breeding"/>
  </cacheSource>
  <cacheFields count="13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3">
        <s v="Fowlsheugh"/>
        <s v="Troup, Pennan and Lion’s Heads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MPA (displacement only)" numFmtId="0">
      <sharedItems containsString="0" containsBlank="1" containsNumber="1" minValue="2" maxValue="9931.34"/>
    </cacheField>
    <cacheField name="Seasonal Apportioning Factor" numFmtId="0">
      <sharedItems containsString="0" containsBlank="1" containsNumber="1" minValue="4.7845139098535369E-3" maxValue="1.1907959984658871E-2"/>
    </cacheField>
    <cacheField name="Guidance Displacement rate (displacement only)" numFmtId="0">
      <sharedItems containsString="0" containsBlank="1" containsNumber="1" minValue="0.6" maxValue="0.6"/>
    </cacheField>
    <cacheField name="Guidance mortality rate (displacement only)" numFmtId="0">
      <sharedItems containsString="0" containsBlank="1" containsNumber="1" minValue="0.03" maxValue="0.03"/>
    </cacheField>
    <cacheField name="Guidance Corrected Impact" numFmtId="0">
      <sharedItems containsString="0" containsBlank="1" containsNumber="1" minValue="1.7224250075472731E-4" maxValue="2.1287159876527562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2.128715987652756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33773148" createdVersion="8" refreshedVersion="8" minRefreshableVersion="3" recordCount="2157" xr:uid="{DD3209A6-365F-4977-8948-7E81DC60294F}">
  <cacheSource type="worksheet">
    <worksheetSource ref="A1:N1048576" sheet="KI Non-Breeding"/>
  </cacheSource>
  <cacheFields count="14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15">
        <s v="Buchan Ness to Colliston Coast"/>
        <s v="Cape Wrath"/>
        <s v="Copinsay"/>
        <s v="East Caithness Cliffs"/>
        <s v="Fair Isle"/>
        <s v="Farne Islands"/>
        <s v="Forth Islands"/>
        <s v="Fowlsheugh"/>
        <s v="Marwick Head"/>
        <s v="North Caithness Cliffs"/>
        <s v="Rousay"/>
        <s v="St Abb's Head to Fast Castle"/>
        <s v="Troup, Pennan and Lion's Head"/>
        <s v="West Westray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MPA (displacement only)" numFmtId="0">
      <sharedItems containsBlank="1" containsMixedTypes="1" containsNumber="1" minValue="14" maxValue="31481"/>
    </cacheField>
    <cacheField name="CEF raw collisions" numFmtId="0">
      <sharedItems containsBlank="1" containsMixedTypes="1" containsNumber="1" minValue="6.3636363636363644E-2" maxValue="187.98181818181817"/>
    </cacheField>
    <cacheField name="Seasonal Apportioning Factor" numFmtId="0">
      <sharedItems containsString="0" containsBlank="1" containsNumber="1" minValue="2.4927165035978465E-4" maxValue="7.723913696812397E-2"/>
    </cacheField>
    <cacheField name="Guidance Displacement rate (displacement only)" numFmtId="0">
      <sharedItems containsBlank="1" containsMixedTypes="1" containsNumber="1" minValue="0.3" maxValue="0.3"/>
    </cacheField>
    <cacheField name="Guidance mortality rate (displacement only)" numFmtId="0">
      <sharedItems containsBlank="1" containsMixedTypes="1" containsNumber="1" minValue="0.03" maxValue="0.03"/>
    </cacheField>
    <cacheField name="Guidance Corrected Impact" numFmtId="0">
      <sharedItems containsString="0" containsBlank="1" containsNumber="1" minValue="2.0969649837603659E-5" maxValue="16.554478601134917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16.5544786011349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365740737" createdVersion="8" refreshedVersion="8" minRefreshableVersion="3" recordCount="998" xr:uid="{52C5D2C2-B70C-463E-94C1-DD764815D9C3}">
  <cacheSource type="worksheet">
    <worksheetSource ref="A1:M1048576" sheet="GX Non-Breeding"/>
  </cacheSource>
  <cacheFields count="13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8">
        <s v="Fair Isle"/>
        <s v="Flamborough and Filey Coast"/>
        <s v="Forth Islands"/>
        <s v="Hermaness, Saxa Vord and Valla Field"/>
        <s v="North Rona and Sula Sgeir"/>
        <s v="Noss"/>
        <s v="Sule Skerry and Sule Stack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apportioned MPA (displacement only)" numFmtId="0">
      <sharedItems containsString="0" containsBlank="1" containsNumber="1" minValue="2.1545462679287343E-2" maxValue="867.38190720069247"/>
    </cacheField>
    <cacheField name="CEF apportioned collisions" numFmtId="0">
      <sharedItems containsString="0" containsBlank="1" containsNumber="1" minValue="3.7981476850433408E-5" maxValue="3.0924065041041988"/>
    </cacheField>
    <cacheField name="Guidance Displacement rate (displacement only)" numFmtId="0">
      <sharedItems containsString="0" containsBlank="1" containsNumber="1" minValue="0.7" maxValue="0.7"/>
    </cacheField>
    <cacheField name="Guidance mortality rate (displacement only)" numFmtId="0">
      <sharedItems containsString="0" containsBlank="1" containsNumber="1" minValue="0.03" maxValue="0.03"/>
    </cacheField>
    <cacheField name="Guidance Corrected Impact" numFmtId="0">
      <sharedItems containsString="0" containsBlank="1" containsNumber="1" minValue="3.7981476850433408E-5" maxValue="18.215020051214537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18.21502005121453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386921297" createdVersion="8" refreshedVersion="8" minRefreshableVersion="3" recordCount="131" xr:uid="{33E2C548-A655-4296-BD37-430D8629B281}">
  <cacheSource type="worksheet">
    <worksheetSource ref="A1:R1048576" sheet="GX Breeding"/>
  </cacheSource>
  <cacheFields count="18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9">
        <s v="Fair Isle"/>
        <s v="Flamborough and Filey Coast"/>
        <s v="Forth Islands"/>
        <s v="Hermaness, Saxa Vord and Valla Field"/>
        <s v="North Rona and Sula Sgeir"/>
        <s v="Noss"/>
        <s v="St Kilda"/>
        <s v="Sule Skerry and Sule Stack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Raw Impact Value" numFmtId="0">
      <sharedItems containsString="0" containsBlank="1" containsNumber="1" minValue="4.0000000000000001E-3" maxValue="1560.2"/>
    </cacheField>
    <cacheField name="CEF Displacement rate (displacement only)" numFmtId="0">
      <sharedItems containsBlank="1" containsMixedTypes="1" containsNumber="1" minValue="0.7" maxValue="0.7"/>
    </cacheField>
    <cacheField name="CEF Mortality rate (displacement only)" numFmtId="0">
      <sharedItems containsString="0" containsBlank="1" containsNumber="1" minValue="0.01" maxValue="0.01"/>
    </cacheField>
    <cacheField name="Guidance Displacement rate (displacement only)" numFmtId="0">
      <sharedItems containsString="0" containsBlank="1" containsNumber="1" minValue="0.7" maxValue="0.7"/>
    </cacheField>
    <cacheField name="Guidance mortality rate (displacement only)" numFmtId="0">
      <sharedItems containsString="0" containsBlank="1" containsNumber="1" minValue="0.03" maxValue="0.03"/>
    </cacheField>
    <cacheField name="Displacement rate Correction factor" numFmtId="0">
      <sharedItems containsString="0" containsBlank="1" containsNumber="1" containsInteger="1" minValue="1" maxValue="1"/>
    </cacheField>
    <cacheField name="Mortality rate Correction factor" numFmtId="0">
      <sharedItems containsString="0" containsBlank="1" containsNumber="1" containsInteger="1" minValue="3" maxValue="3"/>
    </cacheField>
    <cacheField name="Sabbaticals accounted for?" numFmtId="0">
      <sharedItems containsBlank="1"/>
    </cacheField>
    <cacheField name="IF N, correct Sabbatical rate" numFmtId="0">
      <sharedItems containsString="0" containsBlank="1" containsNumber="1" minValue="0" maxValue="0.1"/>
    </cacheField>
    <cacheField name="Guidance Corrected Impact" numFmtId="0">
      <sharedItems containsString="0" containsBlank="1" containsNumber="1" minValue="9.0000000000000011E-3" maxValue="181.24293857142862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181.2429385714286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408333335" createdVersion="8" refreshedVersion="8" minRefreshableVersion="3" recordCount="154" xr:uid="{4DCC18A1-6BE3-4284-8D97-3CA3ACD15782}">
  <cacheSource type="worksheet">
    <worksheetSource ref="A1:R1048576" sheet="KI Breeding"/>
  </cacheSource>
  <cacheFields count="18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15">
        <s v="Buchan Ness to Collieston Coast"/>
        <s v="Cape Wrath"/>
        <s v="Copinsay"/>
        <s v="East Caithness Cliffs"/>
        <s v="Fair Isle"/>
        <s v="Farne Islands"/>
        <s v="Forth Islands"/>
        <s v="Fowlsheugh"/>
        <s v="Marwick Head"/>
        <s v="North Caithness Cliffs"/>
        <s v="Rousay"/>
        <s v="St Abb's Head to Fast Castle"/>
        <s v="Troup, Pennan and Lion's Head"/>
        <s v="West Westray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Raw Impact Value" numFmtId="0">
      <sharedItems containsString="0" containsBlank="1" containsNumber="1" minValue="0" maxValue="204.29090909090905"/>
    </cacheField>
    <cacheField name="CEF Displacement rate (displacement only)" numFmtId="0">
      <sharedItems containsString="0" containsBlank="1" containsNumber="1" minValue="0.3" maxValue="0.3"/>
    </cacheField>
    <cacheField name="CEF Mortality rate (displacement only)" numFmtId="0">
      <sharedItems containsString="0" containsBlank="1" containsNumber="1" minValue="0.02" maxValue="0.02"/>
    </cacheField>
    <cacheField name="Guidance Displacement rate (displacement only)" numFmtId="0">
      <sharedItems containsString="0" containsBlank="1" containsNumber="1" minValue="0.3" maxValue="0.3"/>
    </cacheField>
    <cacheField name="Guidance mortality rate (displacement only)" numFmtId="0">
      <sharedItems containsString="0" containsBlank="1" containsNumber="1" minValue="0.03" maxValue="0.03"/>
    </cacheField>
    <cacheField name="Displacement rate Correction factor" numFmtId="0">
      <sharedItems containsString="0" containsBlank="1" containsNumber="1" containsInteger="1" minValue="1" maxValue="1"/>
    </cacheField>
    <cacheField name="Mortality rate Correction factor" numFmtId="0">
      <sharedItems containsString="0" containsBlank="1" containsNumber="1" minValue="1.5" maxValue="1.5"/>
    </cacheField>
    <cacheField name="Sabbaticals accounted for?" numFmtId="0">
      <sharedItems containsBlank="1"/>
    </cacheField>
    <cacheField name="IF N, correct Sabbatical rate" numFmtId="0">
      <sharedItems containsString="0" containsBlank="1" containsNumber="1" minValue="0" maxValue="0.1"/>
    </cacheField>
    <cacheField name="Guidance Corrected Impact" numFmtId="0">
      <sharedItems containsString="0" containsBlank="1" containsNumber="1" minValue="0" maxValue="204.29090909090905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427777778" createdVersion="8" refreshedVersion="8" minRefreshableVersion="3" recordCount="33" xr:uid="{AD71837C-8C59-41DA-ADC4-5B609CFCFE74}">
  <cacheSource type="worksheet">
    <worksheetSource ref="D1:D1048576" sheet="PU Breeding"/>
  </cacheSource>
  <cacheFields count="18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7">
        <s v="Fair Isle"/>
        <s v="Forth Islands"/>
        <s v="Hoy"/>
        <s v="North Caithness Cliffs"/>
        <s v="Coquet Island"/>
        <s v="Farne Islands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Raw Impact Value" numFmtId="0">
      <sharedItems containsString="0" containsBlank="1" containsNumber="1" minValue="0.01" maxValue="37"/>
    </cacheField>
    <cacheField name="CEF Displacement rate (displacement only)" numFmtId="0">
      <sharedItems containsString="0" containsBlank="1" containsNumber="1" minValue="0.6" maxValue="0.6"/>
    </cacheField>
    <cacheField name="CEF Mortality rate (displacement only)" numFmtId="0">
      <sharedItems containsString="0" containsBlank="1" containsNumber="1" minValue="0.02" maxValue="0.02"/>
    </cacheField>
    <cacheField name="Guidance Displacement rate (displacement only)" numFmtId="0">
      <sharedItems containsString="0" containsBlank="1" containsNumber="1" minValue="0.6" maxValue="0.6"/>
    </cacheField>
    <cacheField name="Guidance mortality rate (displacement only)" numFmtId="0">
      <sharedItems containsString="0" containsBlank="1" containsNumber="1" minValue="0.05" maxValue="0.05"/>
    </cacheField>
    <cacheField name="Displacement rate Correction factor" numFmtId="0">
      <sharedItems containsString="0" containsBlank="1" containsNumber="1" containsInteger="1" minValue="1" maxValue="1"/>
    </cacheField>
    <cacheField name="Mortality rate Correction factor" numFmtId="0">
      <sharedItems containsString="0" containsBlank="1" containsNumber="1" minValue="2.5" maxValue="2.5"/>
    </cacheField>
    <cacheField name="Sabbaticals accounted for?" numFmtId="0">
      <sharedItems containsBlank="1"/>
    </cacheField>
    <cacheField name="IF N, correct Sabbatical rate" numFmtId="0">
      <sharedItems containsString="0" containsBlank="1" containsNumber="1" minValue="0" maxValue="7.0000000000000007E-2"/>
    </cacheField>
    <cacheField name="Guidance Corrected Impact" numFmtId="0">
      <sharedItems containsString="0" containsBlank="1" containsNumber="1" minValue="2.325E-2" maxValue="86.024999999999991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86.0249999999999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456134259" createdVersion="8" refreshedVersion="8" minRefreshableVersion="3" recordCount="13" xr:uid="{B52F2085-7249-41F9-B6A9-8F4DF2AE33DC}">
  <cacheSource type="worksheet">
    <worksheetSource ref="A1:R1048576" sheet="RA Breeding"/>
  </cacheSource>
  <cacheFields count="18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3">
        <s v="Fowlsheugh"/>
        <s v="Troup, Pennan and Lion's Heads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Raw Impact Value" numFmtId="0">
      <sharedItems containsString="0" containsBlank="1" containsNumber="1" minValue="0.04" maxValue="8"/>
    </cacheField>
    <cacheField name="CEF Displacement rate (displacement only)" numFmtId="0">
      <sharedItems containsString="0" containsBlank="1" containsNumber="1" minValue="0.6" maxValue="0.6"/>
    </cacheField>
    <cacheField name="CEF Mortality rate (displacement only)" numFmtId="0">
      <sharedItems containsString="0" containsBlank="1" containsNumber="1" minValue="0.01" maxValue="0.01"/>
    </cacheField>
    <cacheField name="Guidance Displacement rate (displacement only)" numFmtId="0">
      <sharedItems containsString="0" containsBlank="1" containsNumber="1" minValue="0.6" maxValue="0.6"/>
    </cacheField>
    <cacheField name="Guidance mortality rate (displacement only)" numFmtId="0">
      <sharedItems containsString="0" containsBlank="1" containsNumber="1" minValue="0.05" maxValue="0.05"/>
    </cacheField>
    <cacheField name="Displacement rate Correction factor" numFmtId="0">
      <sharedItems containsString="0" containsBlank="1" containsNumber="1" containsInteger="1" minValue="1" maxValue="1"/>
    </cacheField>
    <cacheField name="Mortality rate Correction factor" numFmtId="0">
      <sharedItems containsString="0" containsBlank="1" containsNumber="1" containsInteger="1" minValue="5" maxValue="5"/>
    </cacheField>
    <cacheField name="Sabbaticals accounted for?" numFmtId="0">
      <sharedItems containsBlank="1"/>
    </cacheField>
    <cacheField name="IF N, correct Sabbatical rate" numFmtId="0">
      <sharedItems containsString="0" containsBlank="1" containsNumber="1" minValue="0" maxValue="7.0000000000000007E-2"/>
    </cacheField>
    <cacheField name="Guidance Corrected Impact" numFmtId="0">
      <sharedItems containsString="0" containsBlank="1" containsNumber="1" minValue="0.186" maxValue="37.199999999999996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37.1999999999999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lay Richardson" refreshedDate="46028.489473263886" createdVersion="8" refreshedVersion="8" minRefreshableVersion="3" recordCount="27" xr:uid="{76926003-92E4-4A88-B410-7090501249CE}">
  <cacheSource type="worksheet">
    <worksheetSource ref="A1:R1048576" sheet="GU"/>
  </cacheSource>
  <cacheFields count="18">
    <cacheField name="Species" numFmtId="0">
      <sharedItems containsBlank="1"/>
    </cacheField>
    <cacheField name="Age class" numFmtId="0">
      <sharedItems containsBlank="1"/>
    </cacheField>
    <cacheField name="SPA Name" numFmtId="0">
      <sharedItems containsBlank="1" count="3">
        <s v="Buchan Ness to Collieston Coast"/>
        <s v="Troup, Pennan and Lion's Heads"/>
        <m/>
      </sharedItems>
    </cacheField>
    <cacheField name="Project" numFmtId="0">
      <sharedItems containsBlank="1"/>
    </cacheField>
    <cacheField name="Season" numFmtId="0">
      <sharedItems containsBlank="1"/>
    </cacheField>
    <cacheField name="Impact" numFmtId="0">
      <sharedItems containsBlank="1"/>
    </cacheField>
    <cacheField name="CEF Raw Impact Value" numFmtId="0">
      <sharedItems containsString="0" containsBlank="1" containsNumber="1" minValue="0.03" maxValue="21.735952199999996"/>
    </cacheField>
    <cacheField name="CEF Displacement rate (displacement only)" numFmtId="0">
      <sharedItems containsString="0" containsBlank="1" containsNumber="1" minValue="0.6" maxValue="0.6"/>
    </cacheField>
    <cacheField name="CEF Mortality rate (displacement only)" numFmtId="0">
      <sharedItems containsString="0" containsBlank="1" containsNumber="1" minValue="0.01" maxValue="0.01"/>
    </cacheField>
    <cacheField name="Guidance Displacement rate (displacement only)" numFmtId="0">
      <sharedItems containsString="0" containsBlank="1" containsNumber="1" minValue="0.6" maxValue="0.6"/>
    </cacheField>
    <cacheField name="Guidance mortality rate (displacement only)" numFmtId="0">
      <sharedItems containsString="0" containsBlank="1" containsNumber="1" minValue="0.03" maxValue="0.05"/>
    </cacheField>
    <cacheField name="Displacement rate Correction factor" numFmtId="0">
      <sharedItems containsString="0" containsBlank="1" containsNumber="1" containsInteger="1" minValue="1" maxValue="1"/>
    </cacheField>
    <cacheField name="Mortality rate Correction factor" numFmtId="0">
      <sharedItems containsString="0" containsBlank="1" containsNumber="1" containsInteger="1" minValue="3" maxValue="5"/>
    </cacheField>
    <cacheField name="Sabbaticals accounted for?" numFmtId="0">
      <sharedItems containsBlank="1"/>
    </cacheField>
    <cacheField name="IF N, correct Sabbatical rate" numFmtId="0">
      <sharedItems containsString="0" containsBlank="1" containsNumber="1" minValue="7.0000000000000007E-2" maxValue="7.0000000000000007E-2"/>
    </cacheField>
    <cacheField name="Guidance Corrected Impact" numFmtId="0">
      <sharedItems containsString="0" containsBlank="1" containsNumber="1" minValue="0.13949999999999999" maxValue="76.337500000000006"/>
    </cacheField>
    <cacheField name="Project consented and commited to compensation" numFmtId="0">
      <sharedItems containsBlank="1"/>
    </cacheField>
    <cacheField name="Final impact " numFmtId="0">
      <sharedItems containsString="0" containsBlank="1" containsNumber="1" minValue="0" maxValue="76.3375000000000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">
  <r>
    <s v="RA"/>
    <s v="Adult"/>
    <x v="0"/>
    <s v="Beatrice"/>
    <s v="Non-Breeding"/>
    <s v="Displacement (matrix)"/>
    <n v="2435"/>
    <n v="1.38473941290843E-2"/>
    <n v="0.6"/>
    <n v="0.03"/>
    <n v="0.6069312846777648"/>
    <s v="N"/>
    <n v="0.6069312846777648"/>
  </r>
  <r>
    <s v="RA"/>
    <s v="Adult"/>
    <x v="0"/>
    <s v="Blyth Demonstration Site"/>
    <s v="Non-Breeding"/>
    <s v="Displacement (matrix)"/>
    <n v="123"/>
    <n v="1.38473941290843E-2"/>
    <n v="0.6"/>
    <n v="0.03"/>
    <n v="3.0658130601792639E-2"/>
    <s v="N"/>
    <n v="3.0658130601792639E-2"/>
  </r>
  <r>
    <s v="RA"/>
    <s v="Adult"/>
    <x v="0"/>
    <s v="Dudgeon"/>
    <s v="Non-Breeding"/>
    <s v="Displacement (matrix)"/>
    <n v="3"/>
    <n v="1.38473941290843E-2"/>
    <n v="0.6"/>
    <n v="0.03"/>
    <n v="7.4775928297055223E-4"/>
    <s v="N"/>
    <n v="7.4775928297055223E-4"/>
  </r>
  <r>
    <s v="RA"/>
    <s v="Adult"/>
    <x v="0"/>
    <s v="Aberdeen"/>
    <s v="Non-Breeding"/>
    <s v="Displacement (matrix)"/>
    <n v="82"/>
    <n v="1.38473941290843E-2"/>
    <n v="0.6"/>
    <n v="0.03"/>
    <n v="2.0438753734528428E-2"/>
    <s v="N"/>
    <n v="2.0438753734528428E-2"/>
  </r>
  <r>
    <s v="RA"/>
    <s v="Adult"/>
    <x v="0"/>
    <s v="Galloper"/>
    <s v="Non-Breeding"/>
    <s v="Displacement (matrix)"/>
    <n v="1"/>
    <n v="1.38473941290843E-2"/>
    <n v="0.6"/>
    <n v="0.03"/>
    <n v="2.4925309432351737E-4"/>
    <s v="N"/>
    <n v="2.4925309432351737E-4"/>
  </r>
  <r>
    <s v="RA"/>
    <s v="Adult"/>
    <x v="0"/>
    <s v="Greater Gabbard"/>
    <s v="Non-Breeding"/>
    <s v="Displacement (matrix)"/>
    <n v="1"/>
    <n v="1.38473941290843E-2"/>
    <n v="0.6"/>
    <n v="0.03"/>
    <n v="2.4925309432351737E-4"/>
    <s v="N"/>
    <n v="2.4925309432351737E-4"/>
  </r>
  <r>
    <s v="RA"/>
    <s v="Adult"/>
    <x v="0"/>
    <s v="Humber Gateway"/>
    <s v="Non-Breeding"/>
    <s v="Displacement (matrix)"/>
    <n v="10"/>
    <n v="1.38473941290843E-2"/>
    <n v="0.6"/>
    <n v="0.03"/>
    <n v="2.4925309432351737E-3"/>
    <s v="N"/>
    <n v="2.4925309432351737E-3"/>
  </r>
  <r>
    <s v="RA"/>
    <s v="Adult"/>
    <x v="0"/>
    <s v="Hywind 2 Demonstration"/>
    <s v="Non-Breeding"/>
    <s v="Displacement (matrix)"/>
    <n v="85"/>
    <n v="1.38473941290843E-2"/>
    <n v="0.6"/>
    <n v="0.03"/>
    <n v="2.1186513017498975E-2"/>
    <s v="N"/>
    <n v="2.1186513017498975E-2"/>
  </r>
  <r>
    <s v="RA"/>
    <s v="Adult"/>
    <x v="0"/>
    <s v="Kentish Flats Extension"/>
    <s v="Non-Breeding"/>
    <s v="Displacement (matrix)"/>
    <n v="6"/>
    <n v="1.38473941290843E-2"/>
    <n v="0.6"/>
    <n v="0.03"/>
    <n v="1.4955185659411045E-3"/>
    <s v="N"/>
    <n v="1.4955185659411045E-3"/>
  </r>
  <r>
    <s v="RA"/>
    <s v="Adult"/>
    <x v="0"/>
    <s v="Lincs, Lynn and Inner Dowsing"/>
    <s v="Non-Breeding"/>
    <s v="Displacement (matrix)"/>
    <n v="6"/>
    <n v="1.38473941290843E-2"/>
    <n v="0.6"/>
    <n v="0.03"/>
    <n v="1.4955185659411045E-3"/>
    <s v="N"/>
    <n v="1.4955185659411045E-3"/>
  </r>
  <r>
    <s v="RA"/>
    <s v="Adult"/>
    <x v="0"/>
    <s v="London Array"/>
    <s v="Non-Breeding"/>
    <s v="Displacement (matrix)"/>
    <n v="1"/>
    <n v="1.38473941290843E-2"/>
    <n v="0.6"/>
    <n v="0.03"/>
    <n v="2.4925309432351737E-4"/>
    <s v="N"/>
    <n v="2.4925309432351737E-4"/>
  </r>
  <r>
    <s v="RA"/>
    <s v="Adult"/>
    <x v="0"/>
    <s v="Methil"/>
    <s v="Non-Breeding"/>
    <s v="Displacement (matrix)"/>
    <n v="0"/>
    <n v="1.38473941290843E-2"/>
    <n v="0.6"/>
    <n v="0.03"/>
    <n v="0"/>
    <s v="N"/>
    <n v="0"/>
  </r>
  <r>
    <s v="RA"/>
    <s v="Adult"/>
    <x v="0"/>
    <s v="Race Bank"/>
    <s v="Non-Breeding"/>
    <s v="Displacement (matrix)"/>
    <n v="10"/>
    <n v="1.38473941290843E-2"/>
    <n v="0.6"/>
    <n v="0.03"/>
    <n v="2.4925309432351737E-3"/>
    <s v="N"/>
    <n v="2.4925309432351737E-3"/>
  </r>
  <r>
    <s v="RA"/>
    <s v="Adult"/>
    <x v="0"/>
    <s v="Sheringham Shoal"/>
    <s v="Non-Breeding"/>
    <s v="Displacement (matrix)"/>
    <n v="26"/>
    <n v="1.38473941290843E-2"/>
    <n v="0.6"/>
    <n v="0.03"/>
    <n v="6.4805804524114517E-3"/>
    <s v="N"/>
    <n v="6.4805804524114517E-3"/>
  </r>
  <r>
    <s v="RA"/>
    <s v="Adult"/>
    <x v="0"/>
    <s v="Teesside"/>
    <s v="Non-Breeding"/>
    <s v="Displacement (matrix)"/>
    <n v="18"/>
    <n v="1.38473941290843E-2"/>
    <n v="0.6"/>
    <n v="0.03"/>
    <n v="4.4865556978233127E-3"/>
    <s v="N"/>
    <n v="4.4865556978233127E-3"/>
  </r>
  <r>
    <s v="RA"/>
    <s v="Adult"/>
    <x v="0"/>
    <s v="Thanet"/>
    <s v="Non-Breeding"/>
    <s v="Displacement (matrix)"/>
    <n v="0"/>
    <n v="1.38473941290843E-2"/>
    <n v="0.6"/>
    <n v="0.03"/>
    <n v="0"/>
    <s v="N"/>
    <n v="0"/>
  </r>
  <r>
    <s v="RA"/>
    <s v="Adult"/>
    <x v="0"/>
    <s v="Westermost Rough"/>
    <s v="Non-Breeding"/>
    <s v="Displacement (matrix)"/>
    <n v="35"/>
    <n v="1.38473941290843E-2"/>
    <n v="0.6"/>
    <n v="0.03"/>
    <n v="8.7238583013231081E-3"/>
    <s v="N"/>
    <n v="8.7238583013231081E-3"/>
  </r>
  <r>
    <s v="RA"/>
    <s v="Adult"/>
    <x v="0"/>
    <s v="East Anglia One"/>
    <s v="Non-Breeding"/>
    <s v="Displacement (matrix)"/>
    <n v="32"/>
    <n v="1.38473941290843E-2"/>
    <n v="0.6"/>
    <n v="0.03"/>
    <n v="7.976099018352556E-3"/>
    <s v="N"/>
    <n v="7.976099018352556E-3"/>
  </r>
  <r>
    <s v="RA"/>
    <s v="Adult"/>
    <x v="0"/>
    <s v="Hornsea Project One"/>
    <s v="Non-Breeding"/>
    <s v="Displacement (matrix)"/>
    <n v="1257"/>
    <n v="1.38473941290843E-2"/>
    <n v="0.6"/>
    <n v="0.03"/>
    <n v="0.31331113956466128"/>
    <s v="N"/>
    <n v="0.31331113956466128"/>
  </r>
  <r>
    <s v="RA"/>
    <s v="Adult"/>
    <x v="0"/>
    <s v="Hornsea Project Two"/>
    <s v="Non-Breeding"/>
    <s v="Displacement (matrix)"/>
    <n v="2039"/>
    <n v="1.38473941290843E-2"/>
    <n v="0.6"/>
    <n v="0.03"/>
    <n v="0.50822705932565182"/>
    <s v="N"/>
    <n v="0.50822705932565182"/>
  </r>
  <r>
    <s v="RA"/>
    <s v="Adult"/>
    <x v="0"/>
    <s v="Moray East"/>
    <s v="Non-Breeding"/>
    <s v="Displacement (matrix)"/>
    <n v="656"/>
    <n v="1.38473941290843E-2"/>
    <n v="0.6"/>
    <n v="0.03"/>
    <n v="0.16351002987622743"/>
    <s v="N"/>
    <n v="0.16351002987622743"/>
  </r>
  <r>
    <s v="RA"/>
    <s v="Adult"/>
    <x v="0"/>
    <s v="Triton Knoll"/>
    <s v="Non-Breeding"/>
    <s v="Displacement (matrix)"/>
    <n v="71"/>
    <n v="1.38473941290843E-2"/>
    <n v="0.6"/>
    <n v="0.03"/>
    <n v="1.7696969696969735E-2"/>
    <s v="N"/>
    <n v="1.7696969696969735E-2"/>
  </r>
  <r>
    <s v="RA"/>
    <s v="Adult"/>
    <x v="0"/>
    <s v="Dogger Bank A"/>
    <s v="Non-Breeding"/>
    <s v="Displacement (matrix)"/>
    <n v="295"/>
    <n v="1.38473941290843E-2"/>
    <n v="0.6"/>
    <n v="0.03"/>
    <n v="7.3529662825437617E-2"/>
    <s v="N"/>
    <n v="7.3529662825437617E-2"/>
  </r>
  <r>
    <s v="RA"/>
    <s v="Adult"/>
    <x v="0"/>
    <s v="Dogger Bank B"/>
    <s v="Non-Breeding"/>
    <s v="Displacement (matrix)"/>
    <n v="743"/>
    <n v="1.38473941290843E-2"/>
    <n v="0.6"/>
    <n v="0.03"/>
    <n v="0.18519504908237341"/>
    <s v="N"/>
    <n v="0.18519504908237341"/>
  </r>
  <r>
    <s v="RA"/>
    <s v="Adult"/>
    <x v="0"/>
    <s v="Dogger Bank C"/>
    <s v="Non-Breeding"/>
    <s v="Displacement (matrix)"/>
    <n v="273"/>
    <n v="1.38473941290843E-2"/>
    <n v="0.6"/>
    <n v="0.03"/>
    <n v="6.8046094750320252E-2"/>
    <s v="N"/>
    <n v="6.8046094750320252E-2"/>
  </r>
  <r>
    <s v="RA"/>
    <s v="Adult"/>
    <x v="0"/>
    <s v="East Anglia Three"/>
    <s v="Non-Breeding"/>
    <s v="Displacement (matrix)"/>
    <n v="307"/>
    <n v="1.38473941290843E-2"/>
    <n v="0.6"/>
    <n v="0.03"/>
    <n v="7.6520699957319832E-2"/>
    <s v="N"/>
    <n v="7.6520699957319832E-2"/>
  </r>
  <r>
    <s v="RA"/>
    <s v="Adult"/>
    <x v="0"/>
    <s v="Inch Cape"/>
    <s v="Non-Breeding"/>
    <s v="Displacement (matrix)"/>
    <n v="2688"/>
    <n v="1.38473941290843E-2"/>
    <n v="0.6"/>
    <n v="0.03"/>
    <n v="0.6699923175416147"/>
    <s v="N"/>
    <n v="0.6699923175416147"/>
  </r>
  <r>
    <s v="RA"/>
    <s v="Adult"/>
    <x v="0"/>
    <s v="Moray West"/>
    <s v="Non-Breeding"/>
    <s v="Displacement (matrix)"/>
    <n v="3966"/>
    <n v="1.38473941290843E-2"/>
    <n v="0.6"/>
    <n v="0.03"/>
    <n v="0.98853777208706994"/>
    <s v="N"/>
    <n v="0.98853777208706994"/>
  </r>
  <r>
    <s v="RA"/>
    <s v="Adult"/>
    <x v="0"/>
    <s v="Neart na Gaoithe"/>
    <s v="Non-Breeding"/>
    <s v="Displacement (matrix)"/>
    <n v="2103"/>
    <n v="1.38473941290843E-2"/>
    <n v="0.6"/>
    <n v="0.03"/>
    <n v="0.52417925736235704"/>
    <s v="N"/>
    <n v="0.52417925736235704"/>
  </r>
  <r>
    <s v="RA"/>
    <s v="Adult"/>
    <x v="0"/>
    <s v="Seagreen Alpha"/>
    <s v="Non-Breeding"/>
    <s v="Displacement (matrix)"/>
    <n v="1526"/>
    <n v="1.38473941290843E-2"/>
    <n v="0.6"/>
    <n v="0.03"/>
    <n v="0.38036022193768754"/>
    <s v="N"/>
    <n v="0.38036022193768754"/>
  </r>
  <r>
    <s v="RA"/>
    <s v="Adult"/>
    <x v="0"/>
    <s v="Seagreen Bravo"/>
    <s v="Non-Breeding"/>
    <s v="Displacement (matrix)"/>
    <n v="3863"/>
    <n v="1.38473941290843E-2"/>
    <n v="0.6"/>
    <n v="0.03"/>
    <n v="0.96286470337174757"/>
    <s v="N"/>
    <n v="0.96286470337174757"/>
  </r>
  <r>
    <s v="RA"/>
    <s v="Adult"/>
    <x v="0"/>
    <s v="Sofia"/>
    <s v="Non-Breeding"/>
    <s v="Displacement (matrix)"/>
    <n v="329"/>
    <n v="1.38473941290843E-2"/>
    <n v="0.6"/>
    <n v="0.03"/>
    <n v="8.2004268032437211E-2"/>
    <s v="N"/>
    <n v="8.2004268032437211E-2"/>
  </r>
  <r>
    <s v="RA"/>
    <s v="Adult"/>
    <x v="0"/>
    <s v="Hornsea Project Three"/>
    <s v="Non-Breeding"/>
    <s v="Displacement (matrix)"/>
    <n v="67"/>
    <n v="1.38473941290843E-2"/>
    <n v="0.6"/>
    <n v="0.03"/>
    <n v="1.6699957319675662E-2"/>
    <s v="N"/>
    <n v="1.6699957319675662E-2"/>
  </r>
  <r>
    <s v="RA"/>
    <s v="Adult"/>
    <x v="0"/>
    <s v="Norfolk Boreas"/>
    <s v="Non-Breeding"/>
    <s v="Displacement (matrix)"/>
    <n v="23"/>
    <n v="1.38473941290843E-2"/>
    <n v="0.6"/>
    <n v="0.03"/>
    <n v="5.7328211694408996E-3"/>
    <s v="N"/>
    <n v="5.7328211694408996E-3"/>
  </r>
  <r>
    <s v="RA"/>
    <s v="Adult"/>
    <x v="0"/>
    <s v="Norfolk Vanguard"/>
    <s v="Non-Breeding"/>
    <s v="Displacement (matrix)"/>
    <n v="112"/>
    <n v="1.38473941290843E-2"/>
    <n v="0.6"/>
    <n v="0.03"/>
    <n v="2.7916346564233946E-2"/>
    <s v="N"/>
    <n v="2.7916346564233946E-2"/>
  </r>
  <r>
    <s v="RA"/>
    <s v="Adult"/>
    <x v="0"/>
    <s v="Hornsea Project Four "/>
    <s v="Non-Breeding"/>
    <s v="Displacement (matrix)"/>
    <n v="442"/>
    <n v="1.38473941290843E-2"/>
    <n v="0.6"/>
    <n v="0.03"/>
    <n v="0.11016986769099467"/>
    <s v="N"/>
    <n v="0.11016986769099467"/>
  </r>
  <r>
    <s v="RA"/>
    <s v="Adult"/>
    <x v="0"/>
    <s v="DEP"/>
    <s v="Non-Breeding"/>
    <s v="Displacement (matrix)"/>
    <n v="46"/>
    <n v="1.38473941290843E-2"/>
    <n v="0.6"/>
    <n v="0.03"/>
    <n v="1.1465642338881799E-2"/>
    <s v="N"/>
    <n v="1.1465642338881799E-2"/>
  </r>
  <r>
    <s v="RA"/>
    <s v="Adult"/>
    <x v="0"/>
    <s v="SEP'"/>
    <s v="Non-Breeding"/>
    <s v="Displacement (matrix)"/>
    <n v="18"/>
    <n v="1.38473941290843E-2"/>
    <n v="0.6"/>
    <n v="0.03"/>
    <n v="4.4865556978233127E-3"/>
    <s v="N"/>
    <n v="4.4865556978233127E-3"/>
  </r>
  <r>
    <s v="RA"/>
    <s v="Adult"/>
    <x v="0"/>
    <s v="PFOWF"/>
    <s v="Non-Breeding"/>
    <s v="Displacement (matrix)"/>
    <n v="6"/>
    <n v="1.38473941290843E-2"/>
    <n v="0.6"/>
    <n v="0.03"/>
    <n v="1.4955185659411045E-3"/>
    <s v="N"/>
    <n v="1.4955185659411045E-3"/>
  </r>
  <r>
    <s v="RA"/>
    <s v="Adult"/>
    <x v="0"/>
    <s v="Green Volt"/>
    <s v="Non-Breeding"/>
    <s v="Displacement (matrix)"/>
    <n v="41"/>
    <n v="1.38473941290843E-2"/>
    <n v="0.6"/>
    <n v="0.03"/>
    <n v="1.0219376867264214E-2"/>
    <s v="N"/>
    <n v="1.0219376867264214E-2"/>
  </r>
  <r>
    <s v="RA"/>
    <s v="Adult"/>
    <x v="0"/>
    <s v="Berwick Bank"/>
    <s v="Non-Breeding"/>
    <s v="Displacement (matrix)"/>
    <n v="8892"/>
    <n v="1.38473941290843E-2"/>
    <n v="0.6"/>
    <n v="0.03"/>
    <n v="2.2163585147247167"/>
    <s v="N"/>
    <n v="2.2163585147247167"/>
  </r>
  <r>
    <s v="RA"/>
    <s v="Adult"/>
    <x v="0"/>
    <s v="Outer Dowsing"/>
    <s v="Non-Breeding"/>
    <s v="Displacement (matrix)"/>
    <n v="695.5"/>
    <n v="1.38473941290843E-2"/>
    <n v="0.6"/>
    <n v="0.03"/>
    <n v="0.1733555271020063"/>
    <s v="N"/>
    <n v="0.1733555271020063"/>
  </r>
  <r>
    <s v="RA"/>
    <s v="Adult"/>
    <x v="0"/>
    <s v="Dogger Bank South"/>
    <s v="Non-Breeding"/>
    <s v="Displacement (matrix)"/>
    <n v="372.7"/>
    <n v="1.38473941290843E-2"/>
    <n v="0.6"/>
    <n v="0.03"/>
    <n v="9.2896628254374933E-2"/>
    <s v="N"/>
    <n v="9.2896628254374933E-2"/>
  </r>
  <r>
    <s v="RA"/>
    <s v="Adult"/>
    <x v="0"/>
    <s v="North Falls"/>
    <s v="Non-Breeding"/>
    <s v="Displacement (matrix)"/>
    <n v="0.5"/>
    <n v="1.38473941290843E-2"/>
    <n v="0.6"/>
    <n v="0.03"/>
    <n v="1.2462654716175869E-4"/>
    <s v="N"/>
    <n v="1.2462654716175869E-4"/>
  </r>
  <r>
    <s v="RA"/>
    <s v="Adult"/>
    <x v="0"/>
    <s v="West of Orkney"/>
    <s v="Non-Breeding"/>
    <s v="Displacement (matrix)"/>
    <n v="2136"/>
    <n v="1.38473941290843E-2"/>
    <n v="0.6"/>
    <n v="0.03"/>
    <n v="0.5324046094750331"/>
    <s v="N"/>
    <n v="0.5324046094750331"/>
  </r>
  <r>
    <s v="RA"/>
    <s v="Adult"/>
    <x v="0"/>
    <s v="Salamander"/>
    <s v="Non-Breeding"/>
    <s v="Displacement (matrix)"/>
    <n v="421.5"/>
    <n v="1.38473941290843E-2"/>
    <n v="0.6"/>
    <n v="0.03"/>
    <n v="0.10506017925736257"/>
    <s v="N"/>
    <n v="0.10506017925736257"/>
  </r>
  <r>
    <s v="RA"/>
    <s v="Adult"/>
    <x v="0"/>
    <s v="Cenos"/>
    <s v="Non-Breeding"/>
    <s v="Displacement (matrix)"/>
    <n v="16"/>
    <n v="1.38473941290843E-2"/>
    <n v="0.6"/>
    <n v="0.03"/>
    <n v="3.988049509176278E-3"/>
    <s v="N"/>
    <n v="3.988049509176278E-3"/>
  </r>
  <r>
    <s v="RA"/>
    <s v="Adult"/>
    <x v="1"/>
    <s v="Beatrice"/>
    <s v="Non-Breeding"/>
    <s v="Displacement (matrix)"/>
    <n v="2435"/>
    <n v="0.268286794535194"/>
    <n v="0.6"/>
    <n v="0.03"/>
    <n v="11.759010204477551"/>
    <s v="N"/>
    <n v="11.759010204477551"/>
  </r>
  <r>
    <s v="RA"/>
    <s v="Adult"/>
    <x v="1"/>
    <s v="Blyth Demonstration Site"/>
    <s v="Non-Breeding"/>
    <s v="Displacement (matrix)"/>
    <n v="123"/>
    <n v="0.268286794535194"/>
    <n v="0.6"/>
    <n v="0.03"/>
    <n v="0.59398696310091936"/>
    <s v="N"/>
    <n v="0.59398696310091936"/>
  </r>
  <r>
    <s v="RA"/>
    <s v="Adult"/>
    <x v="1"/>
    <s v="Dudgeon"/>
    <s v="Non-Breeding"/>
    <s v="Displacement (matrix)"/>
    <n v="3"/>
    <n v="0.268286794535194"/>
    <n v="0.6"/>
    <n v="0.03"/>
    <n v="1.4487486904900475E-2"/>
    <s v="N"/>
    <n v="1.4487486904900475E-2"/>
  </r>
  <r>
    <s v="RA"/>
    <s v="Adult"/>
    <x v="1"/>
    <s v="Aberdeen"/>
    <s v="Non-Breeding"/>
    <s v="Displacement (matrix)"/>
    <n v="82"/>
    <n v="0.268286794535194"/>
    <n v="0.6"/>
    <n v="0.03"/>
    <n v="0.39599130873394628"/>
    <s v="N"/>
    <n v="0.39599130873394628"/>
  </r>
  <r>
    <s v="RA"/>
    <s v="Adult"/>
    <x v="1"/>
    <s v="Galloper"/>
    <s v="Non-Breeding"/>
    <s v="Displacement (matrix)"/>
    <n v="1"/>
    <n v="0.268286794535194"/>
    <n v="0.6"/>
    <n v="0.03"/>
    <n v="4.8291623016334913E-3"/>
    <s v="N"/>
    <n v="4.8291623016334913E-3"/>
  </r>
  <r>
    <s v="RA"/>
    <s v="Adult"/>
    <x v="1"/>
    <s v="Greater Gabbard"/>
    <s v="Non-Breeding"/>
    <s v="Displacement (matrix)"/>
    <n v="1"/>
    <n v="0.268286794535194"/>
    <n v="0.6"/>
    <n v="0.03"/>
    <n v="4.8291623016334913E-3"/>
    <s v="N"/>
    <n v="4.8291623016334913E-3"/>
  </r>
  <r>
    <s v="RA"/>
    <s v="Adult"/>
    <x v="1"/>
    <s v="Humber Gateway"/>
    <s v="Non-Breeding"/>
    <s v="Displacement (matrix)"/>
    <n v="10"/>
    <n v="0.268286794535194"/>
    <n v="0.6"/>
    <n v="0.03"/>
    <n v="4.8291623016334911E-2"/>
    <s v="N"/>
    <n v="4.8291623016334911E-2"/>
  </r>
  <r>
    <s v="RA"/>
    <s v="Adult"/>
    <x v="1"/>
    <s v="Hywind 2 Demonstration"/>
    <s v="Non-Breeding"/>
    <s v="Displacement (matrix)"/>
    <n v="85"/>
    <n v="0.268286794535194"/>
    <n v="0.6"/>
    <n v="0.03"/>
    <n v="0.41047879563884682"/>
    <s v="N"/>
    <n v="0.41047879563884682"/>
  </r>
  <r>
    <s v="RA"/>
    <s v="Adult"/>
    <x v="1"/>
    <s v="Kentish Flats Extension"/>
    <s v="Non-Breeding"/>
    <s v="Displacement (matrix)"/>
    <n v="6"/>
    <n v="0.268286794535194"/>
    <n v="0.6"/>
    <n v="0.03"/>
    <n v="2.897497380980095E-2"/>
    <s v="N"/>
    <n v="2.897497380980095E-2"/>
  </r>
  <r>
    <s v="RA"/>
    <s v="Adult"/>
    <x v="1"/>
    <s v="Lincs, Lynn and Inner Dowsing"/>
    <s v="Non-Breeding"/>
    <s v="Displacement (matrix)"/>
    <n v="6"/>
    <n v="0.268286794535194"/>
    <n v="0.6"/>
    <n v="0.03"/>
    <n v="2.897497380980095E-2"/>
    <s v="N"/>
    <n v="2.897497380980095E-2"/>
  </r>
  <r>
    <s v="RA"/>
    <s v="Adult"/>
    <x v="1"/>
    <s v="London Array"/>
    <s v="Non-Breeding"/>
    <s v="Displacement (matrix)"/>
    <n v="1"/>
    <n v="0.268286794535194"/>
    <n v="0.6"/>
    <n v="0.03"/>
    <n v="4.8291623016334913E-3"/>
    <s v="N"/>
    <n v="4.8291623016334913E-3"/>
  </r>
  <r>
    <s v="RA"/>
    <s v="Adult"/>
    <x v="1"/>
    <s v="Methil"/>
    <s v="Non-Breeding"/>
    <s v="Displacement (matrix)"/>
    <n v="0"/>
    <n v="0.268286794535194"/>
    <n v="0.6"/>
    <n v="0.03"/>
    <n v="0"/>
    <s v="N"/>
    <n v="0"/>
  </r>
  <r>
    <s v="RA"/>
    <s v="Adult"/>
    <x v="1"/>
    <s v="Race Bank"/>
    <s v="Non-Breeding"/>
    <s v="Displacement (matrix)"/>
    <n v="10"/>
    <n v="0.268286794535194"/>
    <n v="0.6"/>
    <n v="0.03"/>
    <n v="4.8291623016334911E-2"/>
    <s v="N"/>
    <n v="4.8291623016334911E-2"/>
  </r>
  <r>
    <s v="RA"/>
    <s v="Adult"/>
    <x v="1"/>
    <s v="Sheringham Shoal"/>
    <s v="Non-Breeding"/>
    <s v="Displacement (matrix)"/>
    <n v="26"/>
    <n v="0.268286794535194"/>
    <n v="0.6"/>
    <n v="0.03"/>
    <n v="0.12555821984247076"/>
    <s v="N"/>
    <n v="0.12555821984247076"/>
  </r>
  <r>
    <s v="RA"/>
    <s v="Adult"/>
    <x v="1"/>
    <s v="Teesside"/>
    <s v="Non-Breeding"/>
    <s v="Displacement (matrix)"/>
    <n v="18"/>
    <n v="0.268286794535194"/>
    <n v="0.6"/>
    <n v="0.03"/>
    <n v="8.6924921429402849E-2"/>
    <s v="N"/>
    <n v="8.6924921429402849E-2"/>
  </r>
  <r>
    <s v="RA"/>
    <s v="Adult"/>
    <x v="1"/>
    <s v="Thanet"/>
    <s v="Non-Breeding"/>
    <s v="Displacement (matrix)"/>
    <n v="0"/>
    <n v="0.268286794535194"/>
    <n v="0.6"/>
    <n v="0.03"/>
    <n v="0"/>
    <s v="N"/>
    <n v="0"/>
  </r>
  <r>
    <s v="RA"/>
    <s v="Adult"/>
    <x v="1"/>
    <s v="Westermost Rough"/>
    <s v="Non-Breeding"/>
    <s v="Displacement (matrix)"/>
    <n v="35"/>
    <n v="0.268286794535194"/>
    <n v="0.6"/>
    <n v="0.03"/>
    <n v="0.16902068055717223"/>
    <s v="N"/>
    <n v="0.16902068055717223"/>
  </r>
  <r>
    <s v="RA"/>
    <s v="Adult"/>
    <x v="1"/>
    <s v="East Anglia One"/>
    <s v="Non-Breeding"/>
    <s v="Displacement (matrix)"/>
    <n v="32"/>
    <n v="0.268286794535194"/>
    <n v="0.6"/>
    <n v="0.03"/>
    <n v="0.15453319365227172"/>
    <s v="N"/>
    <n v="0.15453319365227172"/>
  </r>
  <r>
    <s v="RA"/>
    <s v="Adult"/>
    <x v="1"/>
    <s v="Hornsea Project One"/>
    <s v="Non-Breeding"/>
    <s v="Displacement (matrix)"/>
    <n v="1257"/>
    <n v="0.268286794535194"/>
    <n v="0.6"/>
    <n v="0.03"/>
    <n v="6.0702570131532987"/>
    <s v="N"/>
    <n v="6.0702570131532987"/>
  </r>
  <r>
    <s v="RA"/>
    <s v="Adult"/>
    <x v="1"/>
    <s v="Hornsea Project Two"/>
    <s v="Non-Breeding"/>
    <s v="Displacement (matrix)"/>
    <n v="2039"/>
    <n v="0.268286794535194"/>
    <n v="0.6"/>
    <n v="0.03"/>
    <n v="9.8466619330306902"/>
    <s v="N"/>
    <n v="9.8466619330306902"/>
  </r>
  <r>
    <s v="RA"/>
    <s v="Adult"/>
    <x v="1"/>
    <s v="Moray East"/>
    <s v="Non-Breeding"/>
    <s v="Displacement (matrix)"/>
    <n v="656"/>
    <n v="0.268286794535194"/>
    <n v="0.6"/>
    <n v="0.03"/>
    <n v="3.1679304698715702"/>
    <s v="N"/>
    <n v="3.1679304698715702"/>
  </r>
  <r>
    <s v="RA"/>
    <s v="Adult"/>
    <x v="1"/>
    <s v="Triton Knoll"/>
    <s v="Non-Breeding"/>
    <s v="Displacement (matrix)"/>
    <n v="71"/>
    <n v="0.268286794535194"/>
    <n v="0.6"/>
    <n v="0.03"/>
    <n v="0.3428705234159779"/>
    <s v="N"/>
    <n v="0.3428705234159779"/>
  </r>
  <r>
    <s v="RA"/>
    <s v="Adult"/>
    <x v="1"/>
    <s v="Dogger Bank A"/>
    <s v="Non-Breeding"/>
    <s v="Displacement (matrix)"/>
    <n v="295"/>
    <n v="0.268286794535194"/>
    <n v="0.6"/>
    <n v="0.03"/>
    <n v="1.4246028789818799"/>
    <s v="N"/>
    <n v="1.4246028789818799"/>
  </r>
  <r>
    <s v="RA"/>
    <s v="Adult"/>
    <x v="1"/>
    <s v="Dogger Bank B"/>
    <s v="Non-Breeding"/>
    <s v="Displacement (matrix)"/>
    <n v="743"/>
    <n v="0.268286794535194"/>
    <n v="0.6"/>
    <n v="0.03"/>
    <n v="3.5880675901136843"/>
    <s v="N"/>
    <n v="3.5880675901136843"/>
  </r>
  <r>
    <s v="RA"/>
    <s v="Adult"/>
    <x v="1"/>
    <s v="Dogger Bank C"/>
    <s v="Non-Breeding"/>
    <s v="Displacement (matrix)"/>
    <n v="273"/>
    <n v="0.268286794535194"/>
    <n v="0.6"/>
    <n v="0.03"/>
    <n v="1.3183613083459433"/>
    <s v="N"/>
    <n v="1.3183613083459433"/>
  </r>
  <r>
    <s v="RA"/>
    <s v="Adult"/>
    <x v="1"/>
    <s v="East Anglia Three"/>
    <s v="Non-Breeding"/>
    <s v="Displacement (matrix)"/>
    <n v="307"/>
    <n v="0.268286794535194"/>
    <n v="0.6"/>
    <n v="0.03"/>
    <n v="1.482552826601482"/>
    <s v="N"/>
    <n v="1.482552826601482"/>
  </r>
  <r>
    <s v="RA"/>
    <s v="Adult"/>
    <x v="1"/>
    <s v="Inch Cape"/>
    <s v="Non-Breeding"/>
    <s v="Displacement (matrix)"/>
    <n v="2688"/>
    <n v="0.268286794535194"/>
    <n v="0.6"/>
    <n v="0.03"/>
    <n v="12.980788266790826"/>
    <s v="N"/>
    <n v="12.980788266790826"/>
  </r>
  <r>
    <s v="RA"/>
    <s v="Adult"/>
    <x v="1"/>
    <s v="Moray West"/>
    <s v="Non-Breeding"/>
    <s v="Displacement (matrix)"/>
    <n v="3966"/>
    <n v="0.268286794535194"/>
    <n v="0.6"/>
    <n v="0.03"/>
    <n v="19.152457688278428"/>
    <s v="N"/>
    <n v="19.152457688278428"/>
  </r>
  <r>
    <s v="RA"/>
    <s v="Adult"/>
    <x v="1"/>
    <s v="Neart na Gaoithe"/>
    <s v="Non-Breeding"/>
    <s v="Displacement (matrix)"/>
    <n v="2103"/>
    <n v="0.268286794535194"/>
    <n v="0.6"/>
    <n v="0.03"/>
    <n v="10.155728320335232"/>
    <s v="N"/>
    <n v="10.155728320335232"/>
  </r>
  <r>
    <s v="RA"/>
    <s v="Adult"/>
    <x v="1"/>
    <s v="Seagreen Alpha"/>
    <s v="Non-Breeding"/>
    <s v="Displacement (matrix)"/>
    <n v="1526"/>
    <n v="0.268286794535194"/>
    <n v="0.6"/>
    <n v="0.03"/>
    <n v="7.3693016722927087"/>
    <s v="N"/>
    <n v="7.3693016722927087"/>
  </r>
  <r>
    <s v="RA"/>
    <s v="Adult"/>
    <x v="1"/>
    <s v="Seagreen Bravo"/>
    <s v="Non-Breeding"/>
    <s v="Displacement (matrix)"/>
    <n v="3863"/>
    <n v="0.268286794535194"/>
    <n v="0.6"/>
    <n v="0.03"/>
    <n v="18.655053971210179"/>
    <s v="N"/>
    <n v="18.655053971210179"/>
  </r>
  <r>
    <s v="RA"/>
    <s v="Adult"/>
    <x v="1"/>
    <s v="Sofia"/>
    <s v="Non-Breeding"/>
    <s v="Displacement (matrix)"/>
    <n v="329"/>
    <n v="0.268286794535194"/>
    <n v="0.6"/>
    <n v="0.03"/>
    <n v="1.5887943972374188"/>
    <s v="N"/>
    <n v="1.5887943972374188"/>
  </r>
  <r>
    <s v="RA"/>
    <s v="Adult"/>
    <x v="1"/>
    <s v="Hornsea Project Three"/>
    <s v="Non-Breeding"/>
    <s v="Displacement (matrix)"/>
    <n v="67"/>
    <n v="0.268286794535194"/>
    <n v="0.6"/>
    <n v="0.03"/>
    <n v="0.32355387420944398"/>
    <s v="N"/>
    <n v="0.32355387420944398"/>
  </r>
  <r>
    <s v="RA"/>
    <s v="Adult"/>
    <x v="1"/>
    <s v="Norfolk Boreas"/>
    <s v="Non-Breeding"/>
    <s v="Displacement (matrix)"/>
    <n v="23"/>
    <n v="0.268286794535194"/>
    <n v="0.6"/>
    <n v="0.03"/>
    <n v="0.1110707329375703"/>
    <s v="N"/>
    <n v="0.1110707329375703"/>
  </r>
  <r>
    <s v="RA"/>
    <s v="Adult"/>
    <x v="1"/>
    <s v="Norfolk Vanguard"/>
    <s v="Non-Breeding"/>
    <s v="Displacement (matrix)"/>
    <n v="112"/>
    <n v="0.268286794535194"/>
    <n v="0.6"/>
    <n v="0.03"/>
    <n v="0.5408661777829511"/>
    <s v="N"/>
    <n v="0.5408661777829511"/>
  </r>
  <r>
    <s v="RA"/>
    <s v="Adult"/>
    <x v="1"/>
    <s v="Hornsea Project Four "/>
    <s v="Non-Breeding"/>
    <s v="Displacement (matrix)"/>
    <n v="442"/>
    <n v="0.268286794535194"/>
    <n v="0.6"/>
    <n v="0.03"/>
    <n v="2.1344897373220029"/>
    <s v="N"/>
    <n v="2.1344897373220029"/>
  </r>
  <r>
    <s v="RA"/>
    <s v="Adult"/>
    <x v="1"/>
    <s v="DEP"/>
    <s v="Non-Breeding"/>
    <s v="Displacement (matrix)"/>
    <n v="46"/>
    <n v="0.268286794535194"/>
    <n v="0.6"/>
    <n v="0.03"/>
    <n v="0.22214146587514061"/>
    <s v="N"/>
    <n v="0.22214146587514061"/>
  </r>
  <r>
    <s v="RA"/>
    <s v="Adult"/>
    <x v="1"/>
    <s v="SEP'"/>
    <s v="Non-Breeding"/>
    <s v="Displacement (matrix)"/>
    <n v="18"/>
    <n v="0.268286794535194"/>
    <n v="0.6"/>
    <n v="0.03"/>
    <n v="8.6924921429402849E-2"/>
    <s v="N"/>
    <n v="8.6924921429402849E-2"/>
  </r>
  <r>
    <s v="RA"/>
    <s v="Adult"/>
    <x v="1"/>
    <s v="PFOWF"/>
    <s v="Non-Breeding"/>
    <s v="Displacement (matrix)"/>
    <n v="6"/>
    <n v="0.268286794535194"/>
    <n v="0.6"/>
    <n v="0.03"/>
    <n v="2.897497380980095E-2"/>
    <s v="N"/>
    <n v="2.897497380980095E-2"/>
  </r>
  <r>
    <s v="RA"/>
    <s v="Adult"/>
    <x v="1"/>
    <s v="Green Volt"/>
    <s v="Non-Breeding"/>
    <s v="Displacement (matrix)"/>
    <n v="41"/>
    <n v="0.268286794535194"/>
    <n v="0.6"/>
    <n v="0.03"/>
    <n v="0.19799565436697314"/>
    <s v="Y"/>
    <n v="0"/>
  </r>
  <r>
    <s v="RA"/>
    <s v="Adult"/>
    <x v="1"/>
    <s v="Berwick Bank"/>
    <s v="Non-Breeding"/>
    <s v="Displacement (matrix)"/>
    <n v="8892"/>
    <n v="0.268286794535194"/>
    <n v="0.6"/>
    <n v="0.03"/>
    <n v="42.940911186125007"/>
    <s v="Y"/>
    <n v="0"/>
  </r>
  <r>
    <s v="RA"/>
    <s v="Adult"/>
    <x v="1"/>
    <s v="Outer Dowsing"/>
    <s v="Non-Breeding"/>
    <s v="Displacement (matrix)"/>
    <n v="695.5"/>
    <n v="0.268286794535194"/>
    <n v="0.6"/>
    <n v="0.03"/>
    <n v="3.3586823807860933"/>
    <s v="N"/>
    <n v="3.3586823807860933"/>
  </r>
  <r>
    <s v="RA"/>
    <s v="Adult"/>
    <x v="1"/>
    <s v="Dogger Bank South"/>
    <s v="Non-Breeding"/>
    <s v="Displacement (matrix)"/>
    <n v="372.7"/>
    <n v="0.268286794535194"/>
    <n v="0.6"/>
    <n v="0.03"/>
    <n v="1.7998287898188023"/>
    <s v="N"/>
    <n v="1.7998287898188023"/>
  </r>
  <r>
    <s v="RA"/>
    <s v="Adult"/>
    <x v="1"/>
    <s v="North Falls"/>
    <s v="Non-Breeding"/>
    <s v="Displacement (matrix)"/>
    <n v="0.5"/>
    <n v="0.268286794535194"/>
    <n v="0.6"/>
    <n v="0.03"/>
    <n v="2.4145811508167457E-3"/>
    <s v="N"/>
    <n v="2.4145811508167457E-3"/>
  </r>
  <r>
    <s v="RA"/>
    <s v="Adult"/>
    <x v="1"/>
    <s v="West of Orkney"/>
    <s v="Non-Breeding"/>
    <s v="Displacement (matrix)"/>
    <n v="2136"/>
    <n v="0.268286794535194"/>
    <n v="0.6"/>
    <n v="0.03"/>
    <n v="10.315090676289138"/>
    <s v="Y"/>
    <n v="0"/>
  </r>
  <r>
    <s v="RA"/>
    <s v="Adult"/>
    <x v="1"/>
    <s v="Salamander"/>
    <s v="Non-Breeding"/>
    <s v="Displacement (matrix)"/>
    <n v="421.5"/>
    <n v="0.268286794535194"/>
    <n v="0.6"/>
    <n v="0.03"/>
    <n v="2.0354919101385169"/>
    <s v="Y"/>
    <n v="0"/>
  </r>
  <r>
    <s v="RA"/>
    <s v="Adult"/>
    <x v="1"/>
    <s v="Cenos"/>
    <s v="Non-Breeding"/>
    <s v="Displacement (matrix)"/>
    <n v="16"/>
    <n v="0.268286794535194"/>
    <n v="0.6"/>
    <n v="0.03"/>
    <n v="7.7266596826135861E-2"/>
    <s v="N"/>
    <n v="7.7266596826135861E-2"/>
  </r>
  <r>
    <s v="RA"/>
    <s v="Adult"/>
    <x v="2"/>
    <s v="Beatrice"/>
    <s v="Non-Breeding"/>
    <s v="Displacement (matrix)"/>
    <n v="2435"/>
    <n v="4.5267010695947997E-3"/>
    <n v="0.6"/>
    <n v="0.03"/>
    <n v="0.19840530788034008"/>
    <s v="N"/>
    <n v="0.19840530788034008"/>
  </r>
  <r>
    <s v="RA"/>
    <s v="Adult"/>
    <x v="2"/>
    <s v="Blyth Demonstration Site"/>
    <s v="Non-Breeding"/>
    <s v="Displacement (matrix)"/>
    <n v="123"/>
    <n v="4.5267010695947997E-3"/>
    <n v="0.6"/>
    <n v="0.03"/>
    <n v="1.0022116168082885E-2"/>
    <s v="N"/>
    <n v="1.0022116168082885E-2"/>
  </r>
  <r>
    <s v="RA"/>
    <s v="Adult"/>
    <x v="2"/>
    <s v="Dudgeon"/>
    <s v="Non-Breeding"/>
    <s v="Displacement (matrix)"/>
    <n v="3"/>
    <n v="4.5267010695947997E-3"/>
    <n v="0.6"/>
    <n v="0.03"/>
    <n v="2.4444185775811917E-4"/>
    <s v="N"/>
    <n v="2.4444185775811917E-4"/>
  </r>
  <r>
    <s v="RA"/>
    <s v="Adult"/>
    <x v="2"/>
    <s v="Aberdeen"/>
    <s v="Non-Breeding"/>
    <s v="Displacement (matrix)"/>
    <n v="82"/>
    <n v="4.5267010695947997E-3"/>
    <n v="0.6"/>
    <n v="0.03"/>
    <n v="6.6814107787219234E-3"/>
    <s v="N"/>
    <n v="6.6814107787219234E-3"/>
  </r>
  <r>
    <s v="RA"/>
    <s v="Adult"/>
    <x v="2"/>
    <s v="Galloper"/>
    <s v="Non-Breeding"/>
    <s v="Displacement (matrix)"/>
    <n v="1"/>
    <n v="4.5267010695947997E-3"/>
    <n v="0.6"/>
    <n v="0.03"/>
    <n v="8.148061925270639E-5"/>
    <s v="N"/>
    <n v="8.148061925270639E-5"/>
  </r>
  <r>
    <s v="RA"/>
    <s v="Adult"/>
    <x v="2"/>
    <s v="Greater Gabbard"/>
    <s v="Non-Breeding"/>
    <s v="Displacement (matrix)"/>
    <n v="1"/>
    <n v="4.5267010695947997E-3"/>
    <n v="0.6"/>
    <n v="0.03"/>
    <n v="8.148061925270639E-5"/>
    <s v="N"/>
    <n v="8.148061925270639E-5"/>
  </r>
  <r>
    <s v="RA"/>
    <s v="Adult"/>
    <x v="2"/>
    <s v="Humber Gateway"/>
    <s v="Non-Breeding"/>
    <s v="Displacement (matrix)"/>
    <n v="10"/>
    <n v="4.5267010695947997E-3"/>
    <n v="0.6"/>
    <n v="0.03"/>
    <n v="8.148061925270639E-4"/>
    <s v="N"/>
    <n v="8.148061925270639E-4"/>
  </r>
  <r>
    <s v="RA"/>
    <s v="Adult"/>
    <x v="2"/>
    <s v="Hywind 2 Demonstration"/>
    <s v="Non-Breeding"/>
    <s v="Displacement (matrix)"/>
    <n v="85"/>
    <n v="4.5267010695947997E-3"/>
    <n v="0.6"/>
    <n v="0.03"/>
    <n v="6.9258526364800429E-3"/>
    <s v="N"/>
    <n v="6.9258526364800429E-3"/>
  </r>
  <r>
    <s v="RA"/>
    <s v="Adult"/>
    <x v="2"/>
    <s v="Kentish Flats Extension"/>
    <s v="Non-Breeding"/>
    <s v="Displacement (matrix)"/>
    <n v="6"/>
    <n v="4.5267010695947997E-3"/>
    <n v="0.6"/>
    <n v="0.03"/>
    <n v="4.8888371551623834E-4"/>
    <s v="N"/>
    <n v="4.8888371551623834E-4"/>
  </r>
  <r>
    <s v="RA"/>
    <s v="Adult"/>
    <x v="2"/>
    <s v="Lincs, Lynn and Inner Dowsing"/>
    <s v="Non-Breeding"/>
    <s v="Displacement (matrix)"/>
    <n v="6"/>
    <n v="4.5267010695947997E-3"/>
    <n v="0.6"/>
    <n v="0.03"/>
    <n v="4.8888371551623834E-4"/>
    <s v="N"/>
    <n v="4.8888371551623834E-4"/>
  </r>
  <r>
    <s v="RA"/>
    <s v="Adult"/>
    <x v="2"/>
    <s v="London Array"/>
    <s v="Non-Breeding"/>
    <s v="Displacement (matrix)"/>
    <n v="1"/>
    <n v="4.5267010695947997E-3"/>
    <n v="0.6"/>
    <n v="0.03"/>
    <n v="8.148061925270639E-5"/>
    <s v="N"/>
    <n v="8.148061925270639E-5"/>
  </r>
  <r>
    <s v="RA"/>
    <s v="Adult"/>
    <x v="2"/>
    <s v="Methil"/>
    <s v="Non-Breeding"/>
    <s v="Displacement (matrix)"/>
    <n v="0"/>
    <n v="4.5267010695947997E-3"/>
    <n v="0.6"/>
    <n v="0.03"/>
    <n v="0"/>
    <s v="N"/>
    <n v="0"/>
  </r>
  <r>
    <s v="RA"/>
    <s v="Adult"/>
    <x v="2"/>
    <s v="Race Bank"/>
    <s v="Non-Breeding"/>
    <s v="Displacement (matrix)"/>
    <n v="10"/>
    <n v="4.5267010695947997E-3"/>
    <n v="0.6"/>
    <n v="0.03"/>
    <n v="8.148061925270639E-4"/>
    <s v="N"/>
    <n v="8.148061925270639E-4"/>
  </r>
  <r>
    <s v="RA"/>
    <s v="Adult"/>
    <x v="2"/>
    <s v="Sheringham Shoal"/>
    <s v="Non-Breeding"/>
    <s v="Displacement (matrix)"/>
    <n v="26"/>
    <n v="4.5267010695947997E-3"/>
    <n v="0.6"/>
    <n v="0.03"/>
    <n v="2.1184961005703659E-3"/>
    <s v="N"/>
    <n v="2.1184961005703659E-3"/>
  </r>
  <r>
    <s v="RA"/>
    <s v="Adult"/>
    <x v="2"/>
    <s v="Teesside"/>
    <s v="Non-Breeding"/>
    <s v="Displacement (matrix)"/>
    <n v="18"/>
    <n v="4.5267010695947997E-3"/>
    <n v="0.6"/>
    <n v="0.03"/>
    <n v="1.4666511465487148E-3"/>
    <s v="N"/>
    <n v="1.4666511465487148E-3"/>
  </r>
  <r>
    <s v="RA"/>
    <s v="Adult"/>
    <x v="2"/>
    <s v="Thanet"/>
    <s v="Non-Breeding"/>
    <s v="Displacement (matrix)"/>
    <n v="0"/>
    <n v="4.5267010695947997E-3"/>
    <n v="0.6"/>
    <n v="0.03"/>
    <n v="0"/>
    <s v="N"/>
    <n v="0"/>
  </r>
  <r>
    <s v="RA"/>
    <s v="Adult"/>
    <x v="2"/>
    <s v="Westermost Rough"/>
    <s v="Non-Breeding"/>
    <s v="Displacement (matrix)"/>
    <n v="35"/>
    <n v="4.5267010695947997E-3"/>
    <n v="0.6"/>
    <n v="0.03"/>
    <n v="2.8518216738447236E-3"/>
    <s v="N"/>
    <n v="2.8518216738447236E-3"/>
  </r>
  <r>
    <s v="RA"/>
    <s v="Adult"/>
    <x v="2"/>
    <s v="East Anglia One"/>
    <s v="Non-Breeding"/>
    <s v="Displacement (matrix)"/>
    <n v="32"/>
    <n v="4.5267010695947997E-3"/>
    <n v="0.6"/>
    <n v="0.03"/>
    <n v="2.6073798160866045E-3"/>
    <s v="N"/>
    <n v="2.6073798160866045E-3"/>
  </r>
  <r>
    <s v="RA"/>
    <s v="Adult"/>
    <x v="2"/>
    <s v="Hornsea Project One"/>
    <s v="Non-Breeding"/>
    <s v="Displacement (matrix)"/>
    <n v="1257"/>
    <n v="4.5267010695947997E-3"/>
    <n v="0.6"/>
    <n v="0.03"/>
    <n v="0.10242113840065194"/>
    <s v="N"/>
    <n v="0.10242113840065194"/>
  </r>
  <r>
    <s v="RA"/>
    <s v="Adult"/>
    <x v="2"/>
    <s v="Hornsea Project Two"/>
    <s v="Non-Breeding"/>
    <s v="Displacement (matrix)"/>
    <n v="2039"/>
    <n v="4.5267010695947997E-3"/>
    <n v="0.6"/>
    <n v="0.03"/>
    <n v="0.16613898265626834"/>
    <s v="N"/>
    <n v="0.16613898265626834"/>
  </r>
  <r>
    <s v="RA"/>
    <s v="Adult"/>
    <x v="2"/>
    <s v="Moray East"/>
    <s v="Non-Breeding"/>
    <s v="Displacement (matrix)"/>
    <n v="656"/>
    <n v="4.5267010695947997E-3"/>
    <n v="0.6"/>
    <n v="0.03"/>
    <n v="5.3451286229775387E-2"/>
    <s v="N"/>
    <n v="5.3451286229775387E-2"/>
  </r>
  <r>
    <s v="RA"/>
    <s v="Adult"/>
    <x v="2"/>
    <s v="Triton Knoll"/>
    <s v="Non-Breeding"/>
    <s v="Displacement (matrix)"/>
    <n v="71"/>
    <n v="4.5267010695947997E-3"/>
    <n v="0.6"/>
    <n v="0.03"/>
    <n v="5.7851239669421527E-3"/>
    <s v="N"/>
    <n v="5.7851239669421527E-3"/>
  </r>
  <r>
    <s v="RA"/>
    <s v="Adult"/>
    <x v="2"/>
    <s v="Dogger Bank A"/>
    <s v="Non-Breeding"/>
    <s v="Displacement (matrix)"/>
    <n v="295"/>
    <n v="4.5267010695947997E-3"/>
    <n v="0.6"/>
    <n v="0.03"/>
    <n v="2.4036782679548386E-2"/>
    <s v="N"/>
    <n v="2.4036782679548386E-2"/>
  </r>
  <r>
    <s v="RA"/>
    <s v="Adult"/>
    <x v="2"/>
    <s v="Dogger Bank B"/>
    <s v="Non-Breeding"/>
    <s v="Displacement (matrix)"/>
    <n v="743"/>
    <n v="4.5267010695947997E-3"/>
    <n v="0.6"/>
    <n v="0.03"/>
    <n v="6.0540100104760845E-2"/>
    <s v="N"/>
    <n v="6.0540100104760845E-2"/>
  </r>
  <r>
    <s v="RA"/>
    <s v="Adult"/>
    <x v="2"/>
    <s v="Dogger Bank C"/>
    <s v="Non-Breeding"/>
    <s v="Displacement (matrix)"/>
    <n v="273"/>
    <n v="4.5267010695947997E-3"/>
    <n v="0.6"/>
    <n v="0.03"/>
    <n v="2.2244209055988843E-2"/>
    <s v="N"/>
    <n v="2.2244209055988843E-2"/>
  </r>
  <r>
    <s v="RA"/>
    <s v="Adult"/>
    <x v="2"/>
    <s v="East Anglia Three"/>
    <s v="Non-Breeding"/>
    <s v="Displacement (matrix)"/>
    <n v="307"/>
    <n v="4.5267010695947997E-3"/>
    <n v="0.6"/>
    <n v="0.03"/>
    <n v="2.501455011058086E-2"/>
    <s v="N"/>
    <n v="2.501455011058086E-2"/>
  </r>
  <r>
    <s v="RA"/>
    <s v="Adult"/>
    <x v="2"/>
    <s v="Inch Cape"/>
    <s v="Non-Breeding"/>
    <s v="Displacement (matrix)"/>
    <n v="2688"/>
    <n v="4.5267010695947997E-3"/>
    <n v="0.6"/>
    <n v="0.03"/>
    <n v="0.21901990455127476"/>
    <s v="N"/>
    <n v="0.21901990455127476"/>
  </r>
  <r>
    <s v="RA"/>
    <s v="Adult"/>
    <x v="2"/>
    <s v="Moray West"/>
    <s v="Non-Breeding"/>
    <s v="Displacement (matrix)"/>
    <n v="3966"/>
    <n v="4.5267010695947997E-3"/>
    <n v="0.6"/>
    <n v="0.03"/>
    <n v="0.32315213595623354"/>
    <s v="N"/>
    <n v="0.32315213595623354"/>
  </r>
  <r>
    <s v="RA"/>
    <s v="Adult"/>
    <x v="2"/>
    <s v="Neart na Gaoithe"/>
    <s v="Non-Breeding"/>
    <s v="Displacement (matrix)"/>
    <n v="2103"/>
    <n v="4.5267010695947997E-3"/>
    <n v="0.6"/>
    <n v="0.03"/>
    <n v="0.17135374228844152"/>
    <s v="N"/>
    <n v="0.17135374228844152"/>
  </r>
  <r>
    <s v="RA"/>
    <s v="Adult"/>
    <x v="2"/>
    <s v="Seagreen Alpha"/>
    <s v="Non-Breeding"/>
    <s v="Displacement (matrix)"/>
    <n v="1526"/>
    <n v="4.5267010695947997E-3"/>
    <n v="0.6"/>
    <n v="0.03"/>
    <n v="0.12433942497962996"/>
    <s v="N"/>
    <n v="0.12433942497962996"/>
  </r>
  <r>
    <s v="RA"/>
    <s v="Adult"/>
    <x v="2"/>
    <s v="Seagreen Bravo"/>
    <s v="Non-Breeding"/>
    <s v="Displacement (matrix)"/>
    <n v="3863"/>
    <n v="4.5267010695947997E-3"/>
    <n v="0.6"/>
    <n v="0.03"/>
    <n v="0.3147596321732048"/>
    <s v="N"/>
    <n v="0.3147596321732048"/>
  </r>
  <r>
    <s v="RA"/>
    <s v="Adult"/>
    <x v="2"/>
    <s v="Sofia"/>
    <s v="Non-Breeding"/>
    <s v="Displacement (matrix)"/>
    <n v="329"/>
    <n v="4.5267010695947997E-3"/>
    <n v="0.6"/>
    <n v="0.03"/>
    <n v="2.68071237341404E-2"/>
    <s v="N"/>
    <n v="2.68071237341404E-2"/>
  </r>
  <r>
    <s v="RA"/>
    <s v="Adult"/>
    <x v="2"/>
    <s v="Hornsea Project Three"/>
    <s v="Non-Breeding"/>
    <s v="Displacement (matrix)"/>
    <n v="67"/>
    <n v="4.5267010695947997E-3"/>
    <n v="0.6"/>
    <n v="0.03"/>
    <n v="5.4592014899313276E-3"/>
    <s v="N"/>
    <n v="5.4592014899313276E-3"/>
  </r>
  <r>
    <s v="RA"/>
    <s v="Adult"/>
    <x v="2"/>
    <s v="Norfolk Boreas"/>
    <s v="Non-Breeding"/>
    <s v="Displacement (matrix)"/>
    <n v="23"/>
    <n v="4.5267010695947997E-3"/>
    <n v="0.6"/>
    <n v="0.03"/>
    <n v="1.8740542428122469E-3"/>
    <s v="N"/>
    <n v="1.8740542428122469E-3"/>
  </r>
  <r>
    <s v="RA"/>
    <s v="Adult"/>
    <x v="2"/>
    <s v="Norfolk Vanguard"/>
    <s v="Non-Breeding"/>
    <s v="Displacement (matrix)"/>
    <n v="112"/>
    <n v="4.5267010695947997E-3"/>
    <n v="0.6"/>
    <n v="0.03"/>
    <n v="9.1258293563031157E-3"/>
    <s v="N"/>
    <n v="9.1258293563031157E-3"/>
  </r>
  <r>
    <s v="RA"/>
    <s v="Adult"/>
    <x v="2"/>
    <s v="Hornsea Project Four "/>
    <s v="Non-Breeding"/>
    <s v="Displacement (matrix)"/>
    <n v="442"/>
    <n v="4.5267010695947997E-3"/>
    <n v="0.6"/>
    <n v="0.03"/>
    <n v="3.6014433709696217E-2"/>
    <s v="N"/>
    <n v="3.6014433709696217E-2"/>
  </r>
  <r>
    <s v="RA"/>
    <s v="Adult"/>
    <x v="2"/>
    <s v="DEP"/>
    <s v="Non-Breeding"/>
    <s v="Displacement (matrix)"/>
    <n v="46"/>
    <n v="4.5267010695947997E-3"/>
    <n v="0.6"/>
    <n v="0.03"/>
    <n v="3.7481084856244937E-3"/>
    <s v="N"/>
    <n v="3.7481084856244937E-3"/>
  </r>
  <r>
    <s v="RA"/>
    <s v="Adult"/>
    <x v="2"/>
    <s v="SEP'"/>
    <s v="Non-Breeding"/>
    <s v="Displacement (matrix)"/>
    <n v="18"/>
    <n v="4.5267010695947997E-3"/>
    <n v="0.6"/>
    <n v="0.03"/>
    <n v="1.4666511465487148E-3"/>
    <s v="N"/>
    <n v="1.4666511465487148E-3"/>
  </r>
  <r>
    <s v="RA"/>
    <s v="Adult"/>
    <x v="2"/>
    <s v="PFOWF"/>
    <s v="Non-Breeding"/>
    <s v="Displacement (matrix)"/>
    <n v="6"/>
    <n v="4.5267010695947997E-3"/>
    <n v="0.6"/>
    <n v="0.03"/>
    <n v="4.8888371551623834E-4"/>
    <s v="N"/>
    <n v="4.8888371551623834E-4"/>
  </r>
  <r>
    <s v="RA"/>
    <s v="Adult"/>
    <x v="2"/>
    <s v="Green Volt"/>
    <s v="Non-Breeding"/>
    <s v="Displacement (matrix)"/>
    <n v="41"/>
    <n v="4.5267010695947997E-3"/>
    <n v="0.6"/>
    <n v="0.03"/>
    <n v="3.3407053893609617E-3"/>
    <s v="N"/>
    <n v="3.3407053893609617E-3"/>
  </r>
  <r>
    <s v="RA"/>
    <s v="Adult"/>
    <x v="2"/>
    <s v="Berwick Bank"/>
    <s v="Non-Breeding"/>
    <s v="Displacement (matrix)"/>
    <n v="8892"/>
    <n v="4.5267010695947997E-3"/>
    <n v="0.6"/>
    <n v="0.03"/>
    <n v="0.72452566639506522"/>
    <s v="N"/>
    <n v="0.72452566639506522"/>
  </r>
  <r>
    <s v="RA"/>
    <s v="Adult"/>
    <x v="2"/>
    <s v="Outer Dowsing"/>
    <s v="Non-Breeding"/>
    <s v="Displacement (matrix)"/>
    <n v="695.5"/>
    <n v="4.5267010695947997E-3"/>
    <n v="0.6"/>
    <n v="0.03"/>
    <n v="5.666977069025729E-2"/>
    <s v="N"/>
    <n v="5.666977069025729E-2"/>
  </r>
  <r>
    <s v="RA"/>
    <s v="Adult"/>
    <x v="2"/>
    <s v="Dogger Bank South"/>
    <s v="Non-Breeding"/>
    <s v="Displacement (matrix)"/>
    <n v="372.7"/>
    <n v="4.5267010695947997E-3"/>
    <n v="0.6"/>
    <n v="0.03"/>
    <n v="3.0367826795483669E-2"/>
    <s v="N"/>
    <n v="3.0367826795483669E-2"/>
  </r>
  <r>
    <s v="RA"/>
    <s v="Adult"/>
    <x v="2"/>
    <s v="North Falls"/>
    <s v="Non-Breeding"/>
    <s v="Displacement (matrix)"/>
    <n v="0.5"/>
    <n v="4.5267010695947997E-3"/>
    <n v="0.6"/>
    <n v="0.03"/>
    <n v="4.0740309626353195E-5"/>
    <s v="N"/>
    <n v="4.0740309626353195E-5"/>
  </r>
  <r>
    <s v="RA"/>
    <s v="Adult"/>
    <x v="2"/>
    <s v="West of Orkney"/>
    <s v="Non-Breeding"/>
    <s v="Displacement (matrix)"/>
    <n v="2136"/>
    <n v="4.5267010695947997E-3"/>
    <n v="0.6"/>
    <n v="0.03"/>
    <n v="0.17404260272378083"/>
    <s v="N"/>
    <n v="0.17404260272378083"/>
  </r>
  <r>
    <s v="RA"/>
    <s v="Adult"/>
    <x v="2"/>
    <s v="Salamander"/>
    <s v="Non-Breeding"/>
    <s v="Displacement (matrix)"/>
    <n v="421.5"/>
    <n v="4.5267010695947997E-3"/>
    <n v="0.6"/>
    <n v="0.03"/>
    <n v="3.4344081015015744E-2"/>
    <s v="N"/>
    <n v="3.4344081015015744E-2"/>
  </r>
  <r>
    <s v="RA"/>
    <s v="Adult"/>
    <x v="2"/>
    <s v="Cenos"/>
    <s v="Non-Breeding"/>
    <s v="Displacement (matrix)"/>
    <n v="16"/>
    <n v="4.5267010695947997E-3"/>
    <n v="0.6"/>
    <n v="0.03"/>
    <n v="1.3036899080433022E-3"/>
    <s v="N"/>
    <n v="1.3036899080433022E-3"/>
  </r>
  <r>
    <s v="RA"/>
    <s v="Adult"/>
    <x v="3"/>
    <s v="Beatrice"/>
    <s v="Non-Breeding"/>
    <s v="Displacement (matrix)"/>
    <n v="2435"/>
    <n v="1.2631651556107399E-3"/>
    <n v="0.6"/>
    <n v="0.03"/>
    <n v="5.5364528770418725E-2"/>
    <s v="N"/>
    <n v="5.5364528770418725E-2"/>
  </r>
  <r>
    <s v="RA"/>
    <s v="Adult"/>
    <x v="3"/>
    <s v="Blyth Demonstration Site"/>
    <s v="Non-Breeding"/>
    <s v="Displacement (matrix)"/>
    <n v="123"/>
    <n v="1.2631651556107399E-3"/>
    <n v="0.6"/>
    <n v="0.03"/>
    <n v="2.796647654522178E-3"/>
    <s v="N"/>
    <n v="2.796647654522178E-3"/>
  </r>
  <r>
    <s v="RA"/>
    <s v="Adult"/>
    <x v="3"/>
    <s v="Dudgeon"/>
    <s v="Non-Breeding"/>
    <s v="Displacement (matrix)"/>
    <n v="3"/>
    <n v="1.2631651556107399E-3"/>
    <n v="0.6"/>
    <n v="0.03"/>
    <n v="6.8210918402979953E-5"/>
    <s v="N"/>
    <n v="6.8210918402979953E-5"/>
  </r>
  <r>
    <s v="RA"/>
    <s v="Adult"/>
    <x v="3"/>
    <s v="Aberdeen"/>
    <s v="Non-Breeding"/>
    <s v="Displacement (matrix)"/>
    <n v="82"/>
    <n v="1.2631651556107399E-3"/>
    <n v="0.6"/>
    <n v="0.03"/>
    <n v="1.864431769681452E-3"/>
    <s v="N"/>
    <n v="1.864431769681452E-3"/>
  </r>
  <r>
    <s v="RA"/>
    <s v="Adult"/>
    <x v="3"/>
    <s v="Galloper"/>
    <s v="Non-Breeding"/>
    <s v="Displacement (matrix)"/>
    <n v="1"/>
    <n v="1.2631651556107399E-3"/>
    <n v="0.6"/>
    <n v="0.03"/>
    <n v="2.2736972800993318E-5"/>
    <s v="N"/>
    <n v="2.2736972800993318E-5"/>
  </r>
  <r>
    <s v="RA"/>
    <s v="Adult"/>
    <x v="3"/>
    <s v="Greater Gabbard"/>
    <s v="Non-Breeding"/>
    <s v="Displacement (matrix)"/>
    <n v="1"/>
    <n v="1.2631651556107399E-3"/>
    <n v="0.6"/>
    <n v="0.03"/>
    <n v="2.2736972800993318E-5"/>
    <s v="N"/>
    <n v="2.2736972800993318E-5"/>
  </r>
  <r>
    <s v="RA"/>
    <s v="Adult"/>
    <x v="3"/>
    <s v="Humber Gateway"/>
    <s v="Non-Breeding"/>
    <s v="Displacement (matrix)"/>
    <n v="10"/>
    <n v="1.2631651556107399E-3"/>
    <n v="0.6"/>
    <n v="0.03"/>
    <n v="2.2736972800993315E-4"/>
    <s v="N"/>
    <n v="2.2736972800993315E-4"/>
  </r>
  <r>
    <s v="RA"/>
    <s v="Adult"/>
    <x v="3"/>
    <s v="Hywind 2 Demonstration"/>
    <s v="Non-Breeding"/>
    <s v="Displacement (matrix)"/>
    <n v="85"/>
    <n v="1.2631651556107399E-3"/>
    <n v="0.6"/>
    <n v="0.03"/>
    <n v="1.9326426880844319E-3"/>
    <s v="N"/>
    <n v="1.9326426880844319E-3"/>
  </r>
  <r>
    <s v="RA"/>
    <s v="Adult"/>
    <x v="3"/>
    <s v="Kentish Flats Extension"/>
    <s v="Non-Breeding"/>
    <s v="Displacement (matrix)"/>
    <n v="6"/>
    <n v="1.2631651556107399E-3"/>
    <n v="0.6"/>
    <n v="0.03"/>
    <n v="1.3642183680595991E-4"/>
    <s v="N"/>
    <n v="1.3642183680595991E-4"/>
  </r>
  <r>
    <s v="RA"/>
    <s v="Adult"/>
    <x v="3"/>
    <s v="Lincs, Lynn and Inner Dowsing"/>
    <s v="Non-Breeding"/>
    <s v="Displacement (matrix)"/>
    <n v="6"/>
    <n v="1.2631651556107399E-3"/>
    <n v="0.6"/>
    <n v="0.03"/>
    <n v="1.3642183680595991E-4"/>
    <s v="N"/>
    <n v="1.3642183680595991E-4"/>
  </r>
  <r>
    <s v="RA"/>
    <s v="Adult"/>
    <x v="3"/>
    <s v="London Array"/>
    <s v="Non-Breeding"/>
    <s v="Displacement (matrix)"/>
    <n v="1"/>
    <n v="1.2631651556107399E-3"/>
    <n v="0.6"/>
    <n v="0.03"/>
    <n v="2.2736972800993318E-5"/>
    <s v="N"/>
    <n v="2.2736972800993318E-5"/>
  </r>
  <r>
    <s v="RA"/>
    <s v="Adult"/>
    <x v="3"/>
    <s v="Methil"/>
    <s v="Non-Breeding"/>
    <s v="Displacement (matrix)"/>
    <n v="0"/>
    <n v="1.2631651556107399E-3"/>
    <n v="0.6"/>
    <n v="0.03"/>
    <n v="0"/>
    <s v="N"/>
    <n v="0"/>
  </r>
  <r>
    <s v="RA"/>
    <s v="Adult"/>
    <x v="3"/>
    <s v="Race Bank"/>
    <s v="Non-Breeding"/>
    <s v="Displacement (matrix)"/>
    <n v="10"/>
    <n v="1.2631651556107399E-3"/>
    <n v="0.6"/>
    <n v="0.03"/>
    <n v="2.2736972800993315E-4"/>
    <s v="N"/>
    <n v="2.2736972800993315E-4"/>
  </r>
  <r>
    <s v="RA"/>
    <s v="Adult"/>
    <x v="3"/>
    <s v="Sheringham Shoal"/>
    <s v="Non-Breeding"/>
    <s v="Displacement (matrix)"/>
    <n v="26"/>
    <n v="1.2631651556107399E-3"/>
    <n v="0.6"/>
    <n v="0.03"/>
    <n v="5.9116129282582618E-4"/>
    <s v="N"/>
    <n v="5.9116129282582618E-4"/>
  </r>
  <r>
    <s v="RA"/>
    <s v="Adult"/>
    <x v="3"/>
    <s v="Teesside"/>
    <s v="Non-Breeding"/>
    <s v="Displacement (matrix)"/>
    <n v="18"/>
    <n v="1.2631651556107399E-3"/>
    <n v="0.6"/>
    <n v="0.03"/>
    <n v="4.0926551041787969E-4"/>
    <s v="N"/>
    <n v="4.0926551041787969E-4"/>
  </r>
  <r>
    <s v="RA"/>
    <s v="Adult"/>
    <x v="3"/>
    <s v="Thanet"/>
    <s v="Non-Breeding"/>
    <s v="Displacement (matrix)"/>
    <n v="0"/>
    <n v="1.2631651556107399E-3"/>
    <n v="0.6"/>
    <n v="0.03"/>
    <n v="0"/>
    <s v="N"/>
    <n v="0"/>
  </r>
  <r>
    <s v="RA"/>
    <s v="Adult"/>
    <x v="3"/>
    <s v="Westermost Rough"/>
    <s v="Non-Breeding"/>
    <s v="Displacement (matrix)"/>
    <n v="35"/>
    <n v="1.2631651556107399E-3"/>
    <n v="0.6"/>
    <n v="0.03"/>
    <n v="7.9579404803476622E-4"/>
    <s v="N"/>
    <n v="7.9579404803476622E-4"/>
  </r>
  <r>
    <s v="RA"/>
    <s v="Adult"/>
    <x v="3"/>
    <s v="East Anglia One"/>
    <s v="Non-Breeding"/>
    <s v="Displacement (matrix)"/>
    <n v="32"/>
    <n v="1.2631651556107399E-3"/>
    <n v="0.6"/>
    <n v="0.03"/>
    <n v="7.2758312963178617E-4"/>
    <s v="N"/>
    <n v="7.2758312963178617E-4"/>
  </r>
  <r>
    <s v="RA"/>
    <s v="Adult"/>
    <x v="3"/>
    <s v="Hornsea Project One"/>
    <s v="Non-Breeding"/>
    <s v="Displacement (matrix)"/>
    <n v="1257"/>
    <n v="1.2631651556107399E-3"/>
    <n v="0.6"/>
    <n v="0.03"/>
    <n v="2.8580374810848599E-2"/>
    <s v="N"/>
    <n v="2.8580374810848599E-2"/>
  </r>
  <r>
    <s v="RA"/>
    <s v="Adult"/>
    <x v="3"/>
    <s v="Hornsea Project Two"/>
    <s v="Non-Breeding"/>
    <s v="Displacement (matrix)"/>
    <n v="2039"/>
    <n v="1.2631651556107399E-3"/>
    <n v="0.6"/>
    <n v="0.03"/>
    <n v="4.6360687541225368E-2"/>
    <s v="N"/>
    <n v="4.6360687541225368E-2"/>
  </r>
  <r>
    <s v="RA"/>
    <s v="Adult"/>
    <x v="3"/>
    <s v="Moray East"/>
    <s v="Non-Breeding"/>
    <s v="Displacement (matrix)"/>
    <n v="656"/>
    <n v="1.2631651556107399E-3"/>
    <n v="0.6"/>
    <n v="0.03"/>
    <n v="1.4915454157451616E-2"/>
    <s v="N"/>
    <n v="1.4915454157451616E-2"/>
  </r>
  <r>
    <s v="RA"/>
    <s v="Adult"/>
    <x v="3"/>
    <s v="Triton Knoll"/>
    <s v="Non-Breeding"/>
    <s v="Displacement (matrix)"/>
    <n v="71"/>
    <n v="1.2631651556107399E-3"/>
    <n v="0.6"/>
    <n v="0.03"/>
    <n v="1.6143250688705254E-3"/>
    <s v="N"/>
    <n v="1.6143250688705254E-3"/>
  </r>
  <r>
    <s v="RA"/>
    <s v="Adult"/>
    <x v="3"/>
    <s v="Dogger Bank A"/>
    <s v="Non-Breeding"/>
    <s v="Displacement (matrix)"/>
    <n v="295"/>
    <n v="1.2631651556107399E-3"/>
    <n v="0.6"/>
    <n v="0.03"/>
    <n v="6.707406976293029E-3"/>
    <s v="N"/>
    <n v="6.707406976293029E-3"/>
  </r>
  <r>
    <s v="RA"/>
    <s v="Adult"/>
    <x v="3"/>
    <s v="Dogger Bank B"/>
    <s v="Non-Breeding"/>
    <s v="Displacement (matrix)"/>
    <n v="743"/>
    <n v="1.2631651556107399E-3"/>
    <n v="0.6"/>
    <n v="0.03"/>
    <n v="1.6893570791138034E-2"/>
    <s v="N"/>
    <n v="1.6893570791138034E-2"/>
  </r>
  <r>
    <s v="RA"/>
    <s v="Adult"/>
    <x v="3"/>
    <s v="Dogger Bank C"/>
    <s v="Non-Breeding"/>
    <s v="Displacement (matrix)"/>
    <n v="273"/>
    <n v="1.2631651556107399E-3"/>
    <n v="0.6"/>
    <n v="0.03"/>
    <n v="6.2071935746711758E-3"/>
    <s v="N"/>
    <n v="6.2071935746711758E-3"/>
  </r>
  <r>
    <s v="RA"/>
    <s v="Adult"/>
    <x v="3"/>
    <s v="East Anglia Three"/>
    <s v="Non-Breeding"/>
    <s v="Displacement (matrix)"/>
    <n v="307"/>
    <n v="1.2631651556107399E-3"/>
    <n v="0.6"/>
    <n v="0.03"/>
    <n v="6.9802506499049479E-3"/>
    <s v="N"/>
    <n v="6.9802506499049479E-3"/>
  </r>
  <r>
    <s v="RA"/>
    <s v="Adult"/>
    <x v="3"/>
    <s v="Inch Cape"/>
    <s v="Non-Breeding"/>
    <s v="Displacement (matrix)"/>
    <n v="2688"/>
    <n v="1.2631651556107399E-3"/>
    <n v="0.6"/>
    <n v="0.03"/>
    <n v="6.1116982889070033E-2"/>
    <s v="N"/>
    <n v="6.1116982889070033E-2"/>
  </r>
  <r>
    <s v="RA"/>
    <s v="Adult"/>
    <x v="3"/>
    <s v="Moray West"/>
    <s v="Non-Breeding"/>
    <s v="Displacement (matrix)"/>
    <n v="3966"/>
    <n v="1.2631651556107399E-3"/>
    <n v="0.6"/>
    <n v="0.03"/>
    <n v="9.0174834128739501E-2"/>
    <s v="N"/>
    <n v="9.0174834128739501E-2"/>
  </r>
  <r>
    <s v="RA"/>
    <s v="Adult"/>
    <x v="3"/>
    <s v="Neart na Gaoithe"/>
    <s v="Non-Breeding"/>
    <s v="Displacement (matrix)"/>
    <n v="2103"/>
    <n v="1.2631651556107399E-3"/>
    <n v="0.6"/>
    <n v="0.03"/>
    <n v="4.7815853800488944E-2"/>
    <s v="N"/>
    <n v="4.7815853800488944E-2"/>
  </r>
  <r>
    <s v="RA"/>
    <s v="Adult"/>
    <x v="3"/>
    <s v="Seagreen Alpha"/>
    <s v="Non-Breeding"/>
    <s v="Displacement (matrix)"/>
    <n v="1526"/>
    <n v="1.2631651556107399E-3"/>
    <n v="0.6"/>
    <n v="0.03"/>
    <n v="3.4696620494315801E-2"/>
    <s v="N"/>
    <n v="3.4696620494315801E-2"/>
  </r>
  <r>
    <s v="RA"/>
    <s v="Adult"/>
    <x v="3"/>
    <s v="Seagreen Bravo"/>
    <s v="Non-Breeding"/>
    <s v="Displacement (matrix)"/>
    <n v="3863"/>
    <n v="1.2631651556107399E-3"/>
    <n v="0.6"/>
    <n v="0.03"/>
    <n v="8.7832925930237171E-2"/>
    <s v="N"/>
    <n v="8.7832925930237171E-2"/>
  </r>
  <r>
    <s v="RA"/>
    <s v="Adult"/>
    <x v="3"/>
    <s v="Sofia"/>
    <s v="Non-Breeding"/>
    <s v="Displacement (matrix)"/>
    <n v="329"/>
    <n v="1.2631651556107399E-3"/>
    <n v="0.6"/>
    <n v="0.03"/>
    <n v="7.4804640515268002E-3"/>
    <s v="N"/>
    <n v="7.4804640515268002E-3"/>
  </r>
  <r>
    <s v="RA"/>
    <s v="Adult"/>
    <x v="3"/>
    <s v="Hornsea Project Three"/>
    <s v="Non-Breeding"/>
    <s v="Displacement (matrix)"/>
    <n v="67"/>
    <n v="1.2631651556107399E-3"/>
    <n v="0.6"/>
    <n v="0.03"/>
    <n v="1.5233771776665523E-3"/>
    <s v="N"/>
    <n v="1.5233771776665523E-3"/>
  </r>
  <r>
    <s v="RA"/>
    <s v="Adult"/>
    <x v="3"/>
    <s v="Norfolk Boreas"/>
    <s v="Non-Breeding"/>
    <s v="Displacement (matrix)"/>
    <n v="23"/>
    <n v="1.2631651556107399E-3"/>
    <n v="0.6"/>
    <n v="0.03"/>
    <n v="5.2295037442284635E-4"/>
    <s v="N"/>
    <n v="5.2295037442284635E-4"/>
  </r>
  <r>
    <s v="RA"/>
    <s v="Adult"/>
    <x v="3"/>
    <s v="Norfolk Vanguard"/>
    <s v="Non-Breeding"/>
    <s v="Displacement (matrix)"/>
    <n v="112"/>
    <n v="1.2631651556107399E-3"/>
    <n v="0.6"/>
    <n v="0.03"/>
    <n v="2.5465409537112514E-3"/>
    <s v="N"/>
    <n v="2.5465409537112514E-3"/>
  </r>
  <r>
    <s v="RA"/>
    <s v="Adult"/>
    <x v="3"/>
    <s v="Hornsea Project Four "/>
    <s v="Non-Breeding"/>
    <s v="Displacement (matrix)"/>
    <n v="442"/>
    <n v="1.2631651556107399E-3"/>
    <n v="0.6"/>
    <n v="0.03"/>
    <n v="1.0049741978039047E-2"/>
    <s v="N"/>
    <n v="1.0049741978039047E-2"/>
  </r>
  <r>
    <s v="RA"/>
    <s v="Adult"/>
    <x v="3"/>
    <s v="DEP"/>
    <s v="Non-Breeding"/>
    <s v="Displacement (matrix)"/>
    <n v="46"/>
    <n v="1.2631651556107399E-3"/>
    <n v="0.6"/>
    <n v="0.03"/>
    <n v="1.0459007488456927E-3"/>
    <s v="N"/>
    <n v="1.0459007488456927E-3"/>
  </r>
  <r>
    <s v="RA"/>
    <s v="Adult"/>
    <x v="3"/>
    <s v="SEP'"/>
    <s v="Non-Breeding"/>
    <s v="Displacement (matrix)"/>
    <n v="18"/>
    <n v="1.2631651556107399E-3"/>
    <n v="0.6"/>
    <n v="0.03"/>
    <n v="4.0926551041787969E-4"/>
    <s v="N"/>
    <n v="4.0926551041787969E-4"/>
  </r>
  <r>
    <s v="RA"/>
    <s v="Adult"/>
    <x v="3"/>
    <s v="PFOWF"/>
    <s v="Non-Breeding"/>
    <s v="Displacement (matrix)"/>
    <n v="6"/>
    <n v="1.2631651556107399E-3"/>
    <n v="0.6"/>
    <n v="0.03"/>
    <n v="1.3642183680595991E-4"/>
    <s v="N"/>
    <n v="1.3642183680595991E-4"/>
  </r>
  <r>
    <s v="RA"/>
    <s v="Adult"/>
    <x v="3"/>
    <s v="Green Volt"/>
    <s v="Non-Breeding"/>
    <s v="Displacement (matrix)"/>
    <n v="41"/>
    <n v="1.2631651556107399E-3"/>
    <n v="0.6"/>
    <n v="0.03"/>
    <n v="9.3221588484072599E-4"/>
    <s v="N"/>
    <n v="9.3221588484072599E-4"/>
  </r>
  <r>
    <s v="RA"/>
    <s v="Adult"/>
    <x v="3"/>
    <s v="Berwick Bank"/>
    <s v="Non-Breeding"/>
    <s v="Displacement (matrix)"/>
    <n v="8892"/>
    <n v="1.2631651556107399E-3"/>
    <n v="0.6"/>
    <n v="0.03"/>
    <n v="0.20217716214643255"/>
    <s v="N"/>
    <n v="0.20217716214643255"/>
  </r>
  <r>
    <s v="RA"/>
    <s v="Adult"/>
    <x v="3"/>
    <s v="Outer Dowsing"/>
    <s v="Non-Breeding"/>
    <s v="Displacement (matrix)"/>
    <n v="695.5"/>
    <n v="1.2631651556107399E-3"/>
    <n v="0.6"/>
    <n v="0.03"/>
    <n v="1.5813564583090852E-2"/>
    <s v="N"/>
    <n v="1.5813564583090852E-2"/>
  </r>
  <r>
    <s v="RA"/>
    <s v="Adult"/>
    <x v="3"/>
    <s v="Dogger Bank South"/>
    <s v="Non-Breeding"/>
    <s v="Displacement (matrix)"/>
    <n v="372.7"/>
    <n v="1.2631651556107399E-3"/>
    <n v="0.6"/>
    <n v="0.03"/>
    <n v="8.4740697629302093E-3"/>
    <s v="N"/>
    <n v="8.4740697629302093E-3"/>
  </r>
  <r>
    <s v="RA"/>
    <s v="Adult"/>
    <x v="3"/>
    <s v="North Falls"/>
    <s v="Non-Breeding"/>
    <s v="Displacement (matrix)"/>
    <n v="0.5"/>
    <n v="1.2631651556107399E-3"/>
    <n v="0.6"/>
    <n v="0.03"/>
    <n v="1.1368486400496659E-5"/>
    <s v="N"/>
    <n v="1.1368486400496659E-5"/>
  </r>
  <r>
    <s v="RA"/>
    <s v="Adult"/>
    <x v="3"/>
    <s v="West of Orkney"/>
    <s v="Non-Breeding"/>
    <s v="Displacement (matrix)"/>
    <n v="2136"/>
    <n v="1.2631651556107399E-3"/>
    <n v="0.6"/>
    <n v="0.03"/>
    <n v="4.8566173902921728E-2"/>
    <s v="N"/>
    <n v="4.8566173902921728E-2"/>
  </r>
  <r>
    <s v="RA"/>
    <s v="Adult"/>
    <x v="3"/>
    <s v="Salamander"/>
    <s v="Non-Breeding"/>
    <s v="Displacement (matrix)"/>
    <n v="421.5"/>
    <n v="1.2631651556107399E-3"/>
    <n v="0.6"/>
    <n v="0.03"/>
    <n v="9.5836340356186822E-3"/>
    <s v="N"/>
    <n v="9.5836340356186822E-3"/>
  </r>
  <r>
    <s v="RA"/>
    <s v="Adult"/>
    <x v="3"/>
    <s v="Cenos"/>
    <s v="Non-Breeding"/>
    <s v="Displacement (matrix)"/>
    <n v="16"/>
    <n v="1.2631651556107399E-3"/>
    <n v="0.6"/>
    <n v="0.03"/>
    <n v="3.6379156481589309E-4"/>
    <s v="N"/>
    <n v="3.6379156481589309E-4"/>
  </r>
  <r>
    <s v="RA"/>
    <s v="Adult"/>
    <x v="4"/>
    <s v="Beatrice"/>
    <s v="Non-Breeding"/>
    <s v="Displacement (matrix)"/>
    <n v="2435"/>
    <n v="5.3216760002931601E-2"/>
    <n v="0.6"/>
    <n v="0.03"/>
    <n v="2.3324905909284919"/>
    <s v="N"/>
    <n v="2.3324905909284919"/>
  </r>
  <r>
    <s v="RA"/>
    <s v="Adult"/>
    <x v="4"/>
    <s v="Blyth Demonstration Site"/>
    <s v="Non-Breeding"/>
    <s v="Displacement (matrix)"/>
    <n v="123"/>
    <n v="5.3216760002931601E-2"/>
    <n v="0.6"/>
    <n v="0.03"/>
    <n v="0.11782190664649056"/>
    <s v="N"/>
    <n v="0.11782190664649056"/>
  </r>
  <r>
    <s v="RA"/>
    <s v="Adult"/>
    <x v="4"/>
    <s v="Dudgeon"/>
    <s v="Non-Breeding"/>
    <s v="Displacement (matrix)"/>
    <n v="3"/>
    <n v="5.3216760002931601E-2"/>
    <n v="0.6"/>
    <n v="0.03"/>
    <n v="2.8737050401583066E-3"/>
    <s v="N"/>
    <n v="2.8737050401583066E-3"/>
  </r>
  <r>
    <s v="RA"/>
    <s v="Adult"/>
    <x v="4"/>
    <s v="Aberdeen"/>
    <s v="Non-Breeding"/>
    <s v="Displacement (matrix)"/>
    <n v="82"/>
    <n v="5.3216760002931601E-2"/>
    <n v="0.6"/>
    <n v="0.03"/>
    <n v="7.854793776432703E-2"/>
    <s v="N"/>
    <n v="7.854793776432703E-2"/>
  </r>
  <r>
    <s v="RA"/>
    <s v="Adult"/>
    <x v="4"/>
    <s v="Galloper"/>
    <s v="Non-Breeding"/>
    <s v="Displacement (matrix)"/>
    <n v="1"/>
    <n v="5.3216760002931601E-2"/>
    <n v="0.6"/>
    <n v="0.03"/>
    <n v="9.579016800527687E-4"/>
    <s v="N"/>
    <n v="9.579016800527687E-4"/>
  </r>
  <r>
    <s v="RA"/>
    <s v="Adult"/>
    <x v="4"/>
    <s v="Greater Gabbard"/>
    <s v="Non-Breeding"/>
    <s v="Displacement (matrix)"/>
    <n v="1"/>
    <n v="5.3216760002931601E-2"/>
    <n v="0.6"/>
    <n v="0.03"/>
    <n v="9.579016800527687E-4"/>
    <s v="N"/>
    <n v="9.579016800527687E-4"/>
  </r>
  <r>
    <s v="RA"/>
    <s v="Adult"/>
    <x v="4"/>
    <s v="Humber Gateway"/>
    <s v="Non-Breeding"/>
    <s v="Displacement (matrix)"/>
    <n v="10"/>
    <n v="5.3216760002931601E-2"/>
    <n v="0.6"/>
    <n v="0.03"/>
    <n v="9.5790168005276885E-3"/>
    <s v="N"/>
    <n v="9.5790168005276885E-3"/>
  </r>
  <r>
    <s v="RA"/>
    <s v="Adult"/>
    <x v="4"/>
    <s v="Hywind 2 Demonstration"/>
    <s v="Non-Breeding"/>
    <s v="Displacement (matrix)"/>
    <n v="85"/>
    <n v="5.3216760002931601E-2"/>
    <n v="0.6"/>
    <n v="0.03"/>
    <n v="8.1421642804485342E-2"/>
    <s v="N"/>
    <n v="8.1421642804485342E-2"/>
  </r>
  <r>
    <s v="RA"/>
    <s v="Adult"/>
    <x v="4"/>
    <s v="Kentish Flats Extension"/>
    <s v="Non-Breeding"/>
    <s v="Displacement (matrix)"/>
    <n v="6"/>
    <n v="5.3216760002931601E-2"/>
    <n v="0.6"/>
    <n v="0.03"/>
    <n v="5.7474100803166133E-3"/>
    <s v="N"/>
    <n v="5.7474100803166133E-3"/>
  </r>
  <r>
    <s v="RA"/>
    <s v="Adult"/>
    <x v="4"/>
    <s v="Lincs, Lynn and Inner Dowsing"/>
    <s v="Non-Breeding"/>
    <s v="Displacement (matrix)"/>
    <n v="6"/>
    <n v="5.3216760002931601E-2"/>
    <n v="0.6"/>
    <n v="0.03"/>
    <n v="5.7474100803166133E-3"/>
    <s v="N"/>
    <n v="5.7474100803166133E-3"/>
  </r>
  <r>
    <s v="RA"/>
    <s v="Adult"/>
    <x v="4"/>
    <s v="London Array"/>
    <s v="Non-Breeding"/>
    <s v="Displacement (matrix)"/>
    <n v="1"/>
    <n v="5.3216760002931601E-2"/>
    <n v="0.6"/>
    <n v="0.03"/>
    <n v="9.579016800527687E-4"/>
    <s v="N"/>
    <n v="9.579016800527687E-4"/>
  </r>
  <r>
    <s v="RA"/>
    <s v="Adult"/>
    <x v="4"/>
    <s v="Methil"/>
    <s v="Non-Breeding"/>
    <s v="Displacement (matrix)"/>
    <n v="0"/>
    <n v="5.3216760002931601E-2"/>
    <n v="0.6"/>
    <n v="0.03"/>
    <n v="0"/>
    <s v="N"/>
    <n v="0"/>
  </r>
  <r>
    <s v="RA"/>
    <s v="Adult"/>
    <x v="4"/>
    <s v="Race Bank"/>
    <s v="Non-Breeding"/>
    <s v="Displacement (matrix)"/>
    <n v="10"/>
    <n v="5.3216760002931601E-2"/>
    <n v="0.6"/>
    <n v="0.03"/>
    <n v="9.5790168005276885E-3"/>
    <s v="N"/>
    <n v="9.5790168005276885E-3"/>
  </r>
  <r>
    <s v="RA"/>
    <s v="Adult"/>
    <x v="4"/>
    <s v="Sheringham Shoal"/>
    <s v="Non-Breeding"/>
    <s v="Displacement (matrix)"/>
    <n v="26"/>
    <n v="5.3216760002931601E-2"/>
    <n v="0.6"/>
    <n v="0.03"/>
    <n v="2.4905443681371989E-2"/>
    <s v="N"/>
    <n v="2.4905443681371989E-2"/>
  </r>
  <r>
    <s v="RA"/>
    <s v="Adult"/>
    <x v="4"/>
    <s v="Teesside"/>
    <s v="Non-Breeding"/>
    <s v="Displacement (matrix)"/>
    <n v="18"/>
    <n v="5.3216760002931601E-2"/>
    <n v="0.6"/>
    <n v="0.03"/>
    <n v="1.7242230240949837E-2"/>
    <s v="N"/>
    <n v="1.7242230240949837E-2"/>
  </r>
  <r>
    <s v="RA"/>
    <s v="Adult"/>
    <x v="4"/>
    <s v="Thanet"/>
    <s v="Non-Breeding"/>
    <s v="Displacement (matrix)"/>
    <n v="0"/>
    <n v="5.3216760002931601E-2"/>
    <n v="0.6"/>
    <n v="0.03"/>
    <n v="0"/>
    <s v="N"/>
    <n v="0"/>
  </r>
  <r>
    <s v="RA"/>
    <s v="Adult"/>
    <x v="4"/>
    <s v="Westermost Rough"/>
    <s v="Non-Breeding"/>
    <s v="Displacement (matrix)"/>
    <n v="35"/>
    <n v="5.3216760002931601E-2"/>
    <n v="0.6"/>
    <n v="0.03"/>
    <n v="3.3526558801846906E-2"/>
    <s v="N"/>
    <n v="3.3526558801846906E-2"/>
  </r>
  <r>
    <s v="RA"/>
    <s v="Adult"/>
    <x v="4"/>
    <s v="East Anglia One"/>
    <s v="Non-Breeding"/>
    <s v="Displacement (matrix)"/>
    <n v="32"/>
    <n v="5.3216760002931601E-2"/>
    <n v="0.6"/>
    <n v="0.03"/>
    <n v="3.0652853761688598E-2"/>
    <s v="N"/>
    <n v="3.0652853761688598E-2"/>
  </r>
  <r>
    <s v="RA"/>
    <s v="Adult"/>
    <x v="4"/>
    <s v="Hornsea Project One"/>
    <s v="Non-Breeding"/>
    <s v="Displacement (matrix)"/>
    <n v="1257"/>
    <n v="5.3216760002931601E-2"/>
    <n v="0.6"/>
    <n v="0.03"/>
    <n v="1.2040824118263302"/>
    <s v="N"/>
    <n v="1.2040824118263302"/>
  </r>
  <r>
    <s v="RA"/>
    <s v="Adult"/>
    <x v="4"/>
    <s v="Hornsea Project Two"/>
    <s v="Non-Breeding"/>
    <s v="Displacement (matrix)"/>
    <n v="2039"/>
    <n v="5.3216760002931601E-2"/>
    <n v="0.6"/>
    <n v="0.03"/>
    <n v="1.9531615256275956"/>
    <s v="N"/>
    <n v="1.9531615256275956"/>
  </r>
  <r>
    <s v="RA"/>
    <s v="Adult"/>
    <x v="4"/>
    <s v="Moray East"/>
    <s v="Non-Breeding"/>
    <s v="Displacement (matrix)"/>
    <n v="656"/>
    <n v="5.3216760002931601E-2"/>
    <n v="0.6"/>
    <n v="0.03"/>
    <n v="0.62838350211461624"/>
    <s v="N"/>
    <n v="0.62838350211461624"/>
  </r>
  <r>
    <s v="RA"/>
    <s v="Adult"/>
    <x v="4"/>
    <s v="Triton Knoll"/>
    <s v="Non-Breeding"/>
    <s v="Displacement (matrix)"/>
    <n v="71"/>
    <n v="5.3216760002931601E-2"/>
    <n v="0.6"/>
    <n v="0.03"/>
    <n v="6.8011019283746588E-2"/>
    <s v="N"/>
    <n v="6.8011019283746588E-2"/>
  </r>
  <r>
    <s v="RA"/>
    <s v="Adult"/>
    <x v="4"/>
    <s v="Dogger Bank A"/>
    <s v="Non-Breeding"/>
    <s v="Displacement (matrix)"/>
    <n v="295"/>
    <n v="5.3216760002931601E-2"/>
    <n v="0.6"/>
    <n v="0.03"/>
    <n v="0.28258099561556682"/>
    <s v="N"/>
    <n v="0.28258099561556682"/>
  </r>
  <r>
    <s v="RA"/>
    <s v="Adult"/>
    <x v="4"/>
    <s v="Dogger Bank B"/>
    <s v="Non-Breeding"/>
    <s v="Displacement (matrix)"/>
    <n v="743"/>
    <n v="5.3216760002931601E-2"/>
    <n v="0.6"/>
    <n v="0.03"/>
    <n v="0.71172094827920718"/>
    <s v="N"/>
    <n v="0.71172094827920718"/>
  </r>
  <r>
    <s v="RA"/>
    <s v="Adult"/>
    <x v="4"/>
    <s v="Dogger Bank C"/>
    <s v="Non-Breeding"/>
    <s v="Displacement (matrix)"/>
    <n v="273"/>
    <n v="5.3216760002931601E-2"/>
    <n v="0.6"/>
    <n v="0.03"/>
    <n v="0.26150715865440582"/>
    <s v="N"/>
    <n v="0.26150715865440582"/>
  </r>
  <r>
    <s v="RA"/>
    <s v="Adult"/>
    <x v="4"/>
    <s v="East Anglia Three"/>
    <s v="Non-Breeding"/>
    <s v="Displacement (matrix)"/>
    <n v="307"/>
    <n v="5.3216760002931601E-2"/>
    <n v="0.6"/>
    <n v="0.03"/>
    <n v="0.29407581577620001"/>
    <s v="N"/>
    <n v="0.29407581577620001"/>
  </r>
  <r>
    <s v="RA"/>
    <s v="Adult"/>
    <x v="4"/>
    <s v="Inch Cape"/>
    <s v="Non-Breeding"/>
    <s v="Displacement (matrix)"/>
    <n v="2688"/>
    <n v="5.3216760002931601E-2"/>
    <n v="0.6"/>
    <n v="0.03"/>
    <n v="2.5748397159818421"/>
    <s v="N"/>
    <n v="2.5748397159818421"/>
  </r>
  <r>
    <s v="RA"/>
    <s v="Adult"/>
    <x v="4"/>
    <s v="Moray West"/>
    <s v="Non-Breeding"/>
    <s v="Displacement (matrix)"/>
    <n v="3966"/>
    <n v="5.3216760002931601E-2"/>
    <n v="0.6"/>
    <n v="0.03"/>
    <n v="3.7990380630892808"/>
    <s v="N"/>
    <n v="3.7990380630892808"/>
  </r>
  <r>
    <s v="RA"/>
    <s v="Adult"/>
    <x v="4"/>
    <s v="Neart na Gaoithe"/>
    <s v="Non-Breeding"/>
    <s v="Displacement (matrix)"/>
    <n v="2103"/>
    <n v="5.3216760002931601E-2"/>
    <n v="0.6"/>
    <n v="0.03"/>
    <n v="2.0144672331509725"/>
    <s v="N"/>
    <n v="2.0144672331509725"/>
  </r>
  <r>
    <s v="RA"/>
    <s v="Adult"/>
    <x v="4"/>
    <s v="Seagreen Alpha"/>
    <s v="Non-Breeding"/>
    <s v="Displacement (matrix)"/>
    <n v="1526"/>
    <n v="5.3216760002931601E-2"/>
    <n v="0.6"/>
    <n v="0.03"/>
    <n v="1.4617579637605254"/>
    <s v="N"/>
    <n v="1.4617579637605254"/>
  </r>
  <r>
    <s v="RA"/>
    <s v="Adult"/>
    <x v="4"/>
    <s v="Seagreen Bravo"/>
    <s v="Non-Breeding"/>
    <s v="Displacement (matrix)"/>
    <n v="3863"/>
    <n v="5.3216760002931601E-2"/>
    <n v="0.6"/>
    <n v="0.03"/>
    <n v="3.7003741900438456"/>
    <s v="N"/>
    <n v="3.7003741900438456"/>
  </r>
  <r>
    <s v="RA"/>
    <s v="Adult"/>
    <x v="4"/>
    <s v="Sofia"/>
    <s v="Non-Breeding"/>
    <s v="Displacement (matrix)"/>
    <n v="329"/>
    <n v="5.3216760002931601E-2"/>
    <n v="0.6"/>
    <n v="0.03"/>
    <n v="0.3151496527373609"/>
    <s v="N"/>
    <n v="0.3151496527373609"/>
  </r>
  <r>
    <s v="RA"/>
    <s v="Adult"/>
    <x v="4"/>
    <s v="Hornsea Project Three"/>
    <s v="Non-Breeding"/>
    <s v="Displacement (matrix)"/>
    <n v="67"/>
    <n v="5.3216760002931601E-2"/>
    <n v="0.6"/>
    <n v="0.03"/>
    <n v="6.4179412563535501E-2"/>
    <s v="N"/>
    <n v="6.4179412563535501E-2"/>
  </r>
  <r>
    <s v="RA"/>
    <s v="Adult"/>
    <x v="4"/>
    <s v="Norfolk Boreas"/>
    <s v="Non-Breeding"/>
    <s v="Displacement (matrix)"/>
    <n v="23"/>
    <n v="5.3216760002931601E-2"/>
    <n v="0.6"/>
    <n v="0.03"/>
    <n v="2.2031738641213681E-2"/>
    <s v="N"/>
    <n v="2.2031738641213681E-2"/>
  </r>
  <r>
    <s v="RA"/>
    <s v="Adult"/>
    <x v="4"/>
    <s v="Norfolk Vanguard"/>
    <s v="Non-Breeding"/>
    <s v="Displacement (matrix)"/>
    <n v="112"/>
    <n v="5.3216760002931601E-2"/>
    <n v="0.6"/>
    <n v="0.03"/>
    <n v="0.1072849881659101"/>
    <s v="N"/>
    <n v="0.1072849881659101"/>
  </r>
  <r>
    <s v="RA"/>
    <s v="Adult"/>
    <x v="4"/>
    <s v="Hornsea Project Four "/>
    <s v="Non-Breeding"/>
    <s v="Displacement (matrix)"/>
    <n v="442"/>
    <n v="5.3216760002931601E-2"/>
    <n v="0.6"/>
    <n v="0.03"/>
    <n v="0.42339254258332382"/>
    <s v="N"/>
    <n v="0.42339254258332382"/>
  </r>
  <r>
    <s v="RA"/>
    <s v="Adult"/>
    <x v="4"/>
    <s v="DEP"/>
    <s v="Non-Breeding"/>
    <s v="Displacement (matrix)"/>
    <n v="46"/>
    <n v="5.3216760002931601E-2"/>
    <n v="0.6"/>
    <n v="0.03"/>
    <n v="4.4063477282427363E-2"/>
    <s v="N"/>
    <n v="4.4063477282427363E-2"/>
  </r>
  <r>
    <s v="RA"/>
    <s v="Adult"/>
    <x v="4"/>
    <s v="SEP'"/>
    <s v="Non-Breeding"/>
    <s v="Displacement (matrix)"/>
    <n v="18"/>
    <n v="5.3216760002931601E-2"/>
    <n v="0.6"/>
    <n v="0.03"/>
    <n v="1.7242230240949837E-2"/>
    <s v="N"/>
    <n v="1.7242230240949837E-2"/>
  </r>
  <r>
    <s v="RA"/>
    <s v="Adult"/>
    <x v="4"/>
    <s v="PFOWF"/>
    <s v="Non-Breeding"/>
    <s v="Displacement (matrix)"/>
    <n v="6"/>
    <n v="5.3216760002931601E-2"/>
    <n v="0.6"/>
    <n v="0.03"/>
    <n v="5.7474100803166133E-3"/>
    <s v="N"/>
    <n v="5.7474100803166133E-3"/>
  </r>
  <r>
    <s v="RA"/>
    <s v="Adult"/>
    <x v="4"/>
    <s v="Green Volt"/>
    <s v="Non-Breeding"/>
    <s v="Displacement (matrix)"/>
    <n v="41"/>
    <n v="5.3216760002931601E-2"/>
    <n v="0.6"/>
    <n v="0.03"/>
    <n v="3.9273968882163515E-2"/>
    <s v="N"/>
    <n v="3.9273968882163515E-2"/>
  </r>
  <r>
    <s v="RA"/>
    <s v="Adult"/>
    <x v="4"/>
    <s v="Berwick Bank"/>
    <s v="Non-Breeding"/>
    <s v="Displacement (matrix)"/>
    <n v="8892"/>
    <n v="5.3216760002931601E-2"/>
    <n v="0.6"/>
    <n v="0.03"/>
    <n v="8.5176617390292204"/>
    <s v="N"/>
    <n v="8.5176617390292204"/>
  </r>
  <r>
    <s v="RA"/>
    <s v="Adult"/>
    <x v="4"/>
    <s v="Outer Dowsing"/>
    <s v="Non-Breeding"/>
    <s v="Displacement (matrix)"/>
    <n v="695.5"/>
    <n v="5.3216760002931601E-2"/>
    <n v="0.6"/>
    <n v="0.03"/>
    <n v="0.66622061847670067"/>
    <s v="N"/>
    <n v="0.66622061847670067"/>
  </r>
  <r>
    <s v="RA"/>
    <s v="Adult"/>
    <x v="4"/>
    <s v="Dogger Bank South"/>
    <s v="Non-Breeding"/>
    <s v="Displacement (matrix)"/>
    <n v="372.7"/>
    <n v="5.3216760002931601E-2"/>
    <n v="0.6"/>
    <n v="0.03"/>
    <n v="0.35700995615566689"/>
    <s v="N"/>
    <n v="0.35700995615566689"/>
  </r>
  <r>
    <s v="RA"/>
    <s v="Adult"/>
    <x v="4"/>
    <s v="North Falls"/>
    <s v="Non-Breeding"/>
    <s v="Displacement (matrix)"/>
    <n v="0.5"/>
    <n v="5.3216760002931601E-2"/>
    <n v="0.6"/>
    <n v="0.03"/>
    <n v="4.7895084002638435E-4"/>
    <s v="N"/>
    <n v="4.7895084002638435E-4"/>
  </r>
  <r>
    <s v="RA"/>
    <s v="Adult"/>
    <x v="4"/>
    <s v="West of Orkney"/>
    <s v="Non-Breeding"/>
    <s v="Displacement (matrix)"/>
    <n v="2136"/>
    <n v="5.3216760002931601E-2"/>
    <n v="0.6"/>
    <n v="0.03"/>
    <n v="2.0460779885927138"/>
    <s v="N"/>
    <n v="2.0460779885927138"/>
  </r>
  <r>
    <s v="RA"/>
    <s v="Adult"/>
    <x v="4"/>
    <s v="Salamander"/>
    <s v="Non-Breeding"/>
    <s v="Displacement (matrix)"/>
    <n v="421.5"/>
    <n v="5.3216760002931601E-2"/>
    <n v="0.6"/>
    <n v="0.03"/>
    <n v="0.40375555814224201"/>
    <s v="N"/>
    <n v="0.40375555814224201"/>
  </r>
  <r>
    <s v="RA"/>
    <s v="Adult"/>
    <x v="4"/>
    <s v="Cenos"/>
    <s v="Non-Breeding"/>
    <s v="Displacement (matrix)"/>
    <n v="16"/>
    <n v="5.3216760002931601E-2"/>
    <n v="0.6"/>
    <n v="0.03"/>
    <n v="1.5326426880844299E-2"/>
    <s v="N"/>
    <n v="1.5326426880844299E-2"/>
  </r>
  <r>
    <s v="RA"/>
    <s v="Adult"/>
    <x v="5"/>
    <s v="Beatrice"/>
    <s v="Non-Breeding"/>
    <s v="Displacement (matrix)"/>
    <n v="2435"/>
    <n v="0.17228193156490201"/>
    <n v="0.6"/>
    <n v="0.03"/>
    <n v="7.5511170604896547"/>
    <s v="N"/>
    <n v="7.5511170604896547"/>
  </r>
  <r>
    <s v="RA"/>
    <s v="Adult"/>
    <x v="5"/>
    <s v="Blyth Demonstration Site"/>
    <s v="Non-Breeding"/>
    <s v="Displacement (matrix)"/>
    <n v="123"/>
    <n v="0.17228193156490201"/>
    <n v="0.6"/>
    <n v="0.03"/>
    <n v="0.38143219648469301"/>
    <s v="N"/>
    <n v="0.38143219648469301"/>
  </r>
  <r>
    <s v="RA"/>
    <s v="Adult"/>
    <x v="5"/>
    <s v="Dudgeon"/>
    <s v="Non-Breeding"/>
    <s v="Displacement (matrix)"/>
    <n v="3"/>
    <n v="0.17228193156490201"/>
    <n v="0.6"/>
    <n v="0.03"/>
    <n v="9.3032243045047085E-3"/>
    <s v="N"/>
    <n v="9.3032243045047085E-3"/>
  </r>
  <r>
    <s v="RA"/>
    <s v="Adult"/>
    <x v="5"/>
    <s v="Aberdeen"/>
    <s v="Non-Breeding"/>
    <s v="Displacement (matrix)"/>
    <n v="82"/>
    <n v="0.17228193156490201"/>
    <n v="0.6"/>
    <n v="0.03"/>
    <n v="0.25428813098979536"/>
    <s v="N"/>
    <n v="0.25428813098979536"/>
  </r>
  <r>
    <s v="RA"/>
    <s v="Adult"/>
    <x v="5"/>
    <s v="Galloper"/>
    <s v="Non-Breeding"/>
    <s v="Displacement (matrix)"/>
    <n v="1"/>
    <n v="0.17228193156490201"/>
    <n v="0.6"/>
    <n v="0.03"/>
    <n v="3.1010747681682362E-3"/>
    <s v="N"/>
    <n v="3.1010747681682362E-3"/>
  </r>
  <r>
    <s v="RA"/>
    <s v="Adult"/>
    <x v="5"/>
    <s v="Greater Gabbard"/>
    <s v="Non-Breeding"/>
    <s v="Displacement (matrix)"/>
    <n v="1"/>
    <n v="0.17228193156490201"/>
    <n v="0.6"/>
    <n v="0.03"/>
    <n v="3.1010747681682362E-3"/>
    <s v="N"/>
    <n v="3.1010747681682362E-3"/>
  </r>
  <r>
    <s v="RA"/>
    <s v="Adult"/>
    <x v="5"/>
    <s v="Humber Gateway"/>
    <s v="Non-Breeding"/>
    <s v="Displacement (matrix)"/>
    <n v="10"/>
    <n v="0.17228193156490201"/>
    <n v="0.6"/>
    <n v="0.03"/>
    <n v="3.1010747681682362E-2"/>
    <s v="N"/>
    <n v="3.1010747681682362E-2"/>
  </r>
  <r>
    <s v="RA"/>
    <s v="Adult"/>
    <x v="5"/>
    <s v="Hywind 2 Demonstration"/>
    <s v="Non-Breeding"/>
    <s v="Displacement (matrix)"/>
    <n v="85"/>
    <n v="0.17228193156490201"/>
    <n v="0.6"/>
    <n v="0.03"/>
    <n v="0.26359135529430006"/>
    <s v="N"/>
    <n v="0.26359135529430006"/>
  </r>
  <r>
    <s v="RA"/>
    <s v="Adult"/>
    <x v="5"/>
    <s v="Kentish Flats Extension"/>
    <s v="Non-Breeding"/>
    <s v="Displacement (matrix)"/>
    <n v="6"/>
    <n v="0.17228193156490201"/>
    <n v="0.6"/>
    <n v="0.03"/>
    <n v="1.8606448609009417E-2"/>
    <s v="N"/>
    <n v="1.8606448609009417E-2"/>
  </r>
  <r>
    <s v="RA"/>
    <s v="Adult"/>
    <x v="5"/>
    <s v="Lincs, Lynn and Inner Dowsing"/>
    <s v="Non-Breeding"/>
    <s v="Displacement (matrix)"/>
    <n v="6"/>
    <n v="0.17228193156490201"/>
    <n v="0.6"/>
    <n v="0.03"/>
    <n v="1.8606448609009417E-2"/>
    <s v="N"/>
    <n v="1.8606448609009417E-2"/>
  </r>
  <r>
    <s v="RA"/>
    <s v="Adult"/>
    <x v="5"/>
    <s v="London Array"/>
    <s v="Non-Breeding"/>
    <s v="Displacement (matrix)"/>
    <n v="1"/>
    <n v="0.17228193156490201"/>
    <n v="0.6"/>
    <n v="0.03"/>
    <n v="3.1010747681682362E-3"/>
    <s v="N"/>
    <n v="3.1010747681682362E-3"/>
  </r>
  <r>
    <s v="RA"/>
    <s v="Adult"/>
    <x v="5"/>
    <s v="Methil"/>
    <s v="Non-Breeding"/>
    <s v="Displacement (matrix)"/>
    <n v="0"/>
    <n v="0.17228193156490201"/>
    <n v="0.6"/>
    <n v="0.03"/>
    <n v="0"/>
    <s v="N"/>
    <n v="0"/>
  </r>
  <r>
    <s v="RA"/>
    <s v="Adult"/>
    <x v="5"/>
    <s v="Race Bank"/>
    <s v="Non-Breeding"/>
    <s v="Displacement (matrix)"/>
    <n v="10"/>
    <n v="0.17228193156490201"/>
    <n v="0.6"/>
    <n v="0.03"/>
    <n v="3.1010747681682362E-2"/>
    <s v="N"/>
    <n v="3.1010747681682362E-2"/>
  </r>
  <r>
    <s v="RA"/>
    <s v="Adult"/>
    <x v="5"/>
    <s v="Sheringham Shoal"/>
    <s v="Non-Breeding"/>
    <s v="Displacement (matrix)"/>
    <n v="26"/>
    <n v="0.17228193156490201"/>
    <n v="0.6"/>
    <n v="0.03"/>
    <n v="8.0627943972374133E-2"/>
    <s v="N"/>
    <n v="8.0627943972374133E-2"/>
  </r>
  <r>
    <s v="RA"/>
    <s v="Adult"/>
    <x v="5"/>
    <s v="Teesside"/>
    <s v="Non-Breeding"/>
    <s v="Displacement (matrix)"/>
    <n v="18"/>
    <n v="0.17228193156490201"/>
    <n v="0.6"/>
    <n v="0.03"/>
    <n v="5.5819345827028244E-2"/>
    <s v="N"/>
    <n v="5.5819345827028244E-2"/>
  </r>
  <r>
    <s v="RA"/>
    <s v="Adult"/>
    <x v="5"/>
    <s v="Thanet"/>
    <s v="Non-Breeding"/>
    <s v="Displacement (matrix)"/>
    <n v="0"/>
    <n v="0.17228193156490201"/>
    <n v="0.6"/>
    <n v="0.03"/>
    <n v="0"/>
    <s v="N"/>
    <n v="0"/>
  </r>
  <r>
    <s v="RA"/>
    <s v="Adult"/>
    <x v="5"/>
    <s v="Westermost Rough"/>
    <s v="Non-Breeding"/>
    <s v="Displacement (matrix)"/>
    <n v="35"/>
    <n v="0.17228193156490201"/>
    <n v="0.6"/>
    <n v="0.03"/>
    <n v="0.10853761688588827"/>
    <s v="N"/>
    <n v="0.10853761688588827"/>
  </r>
  <r>
    <s v="RA"/>
    <s v="Adult"/>
    <x v="5"/>
    <s v="East Anglia One"/>
    <s v="Non-Breeding"/>
    <s v="Displacement (matrix)"/>
    <n v="32"/>
    <n v="0.17228193156490201"/>
    <n v="0.6"/>
    <n v="0.03"/>
    <n v="9.9234392581383557E-2"/>
    <s v="N"/>
    <n v="9.9234392581383557E-2"/>
  </r>
  <r>
    <s v="RA"/>
    <s v="Adult"/>
    <x v="5"/>
    <s v="Hornsea Project One"/>
    <s v="Non-Breeding"/>
    <s v="Displacement (matrix)"/>
    <n v="1257"/>
    <n v="0.17228193156490201"/>
    <n v="0.6"/>
    <n v="0.03"/>
    <n v="3.8980509835874724"/>
    <s v="N"/>
    <n v="3.8980509835874724"/>
  </r>
  <r>
    <s v="RA"/>
    <s v="Adult"/>
    <x v="5"/>
    <s v="Hornsea Project Two"/>
    <s v="Non-Breeding"/>
    <s v="Displacement (matrix)"/>
    <n v="2039"/>
    <n v="0.17228193156490201"/>
    <n v="0.6"/>
    <n v="0.03"/>
    <n v="6.3230914522950332"/>
    <s v="N"/>
    <n v="6.3230914522950332"/>
  </r>
  <r>
    <s v="RA"/>
    <s v="Adult"/>
    <x v="5"/>
    <s v="Moray East"/>
    <s v="Non-Breeding"/>
    <s v="Displacement (matrix)"/>
    <n v="656"/>
    <n v="0.17228193156490201"/>
    <n v="0.6"/>
    <n v="0.03"/>
    <n v="2.0343050479183629"/>
    <s v="N"/>
    <n v="2.0343050479183629"/>
  </r>
  <r>
    <s v="RA"/>
    <s v="Adult"/>
    <x v="5"/>
    <s v="Triton Knoll"/>
    <s v="Non-Breeding"/>
    <s v="Displacement (matrix)"/>
    <n v="71"/>
    <n v="0.17228193156490201"/>
    <n v="0.6"/>
    <n v="0.03"/>
    <n v="0.22017630853994477"/>
    <s v="N"/>
    <n v="0.22017630853994477"/>
  </r>
  <r>
    <s v="RA"/>
    <s v="Adult"/>
    <x v="5"/>
    <s v="Dogger Bank A"/>
    <s v="Non-Breeding"/>
    <s v="Displacement (matrix)"/>
    <n v="295"/>
    <n v="0.17228193156490201"/>
    <n v="0.6"/>
    <n v="0.03"/>
    <n v="0.91481705660962964"/>
    <s v="N"/>
    <n v="0.91481705660962964"/>
  </r>
  <r>
    <s v="RA"/>
    <s v="Adult"/>
    <x v="5"/>
    <s v="Dogger Bank B"/>
    <s v="Non-Breeding"/>
    <s v="Displacement (matrix)"/>
    <n v="743"/>
    <n v="0.17228193156490201"/>
    <n v="0.6"/>
    <n v="0.03"/>
    <n v="2.3040985527489992"/>
    <s v="N"/>
    <n v="2.3040985527489992"/>
  </r>
  <r>
    <s v="RA"/>
    <s v="Adult"/>
    <x v="5"/>
    <s v="Dogger Bank C"/>
    <s v="Non-Breeding"/>
    <s v="Displacement (matrix)"/>
    <n v="273"/>
    <n v="0.17228193156490201"/>
    <n v="0.6"/>
    <n v="0.03"/>
    <n v="0.84659341170992841"/>
    <s v="N"/>
    <n v="0.84659341170992841"/>
  </r>
  <r>
    <s v="RA"/>
    <s v="Adult"/>
    <x v="5"/>
    <s v="East Anglia Three"/>
    <s v="Non-Breeding"/>
    <s v="Displacement (matrix)"/>
    <n v="307"/>
    <n v="0.17228193156490201"/>
    <n v="0.6"/>
    <n v="0.03"/>
    <n v="0.95202995382764843"/>
    <s v="N"/>
    <n v="0.95202995382764843"/>
  </r>
  <r>
    <s v="RA"/>
    <s v="Adult"/>
    <x v="5"/>
    <s v="Inch Cape"/>
    <s v="Non-Breeding"/>
    <s v="Displacement (matrix)"/>
    <n v="2688"/>
    <n v="0.17228193156490201"/>
    <n v="0.6"/>
    <n v="0.03"/>
    <n v="8.3356889768362183"/>
    <s v="N"/>
    <n v="8.3356889768362183"/>
  </r>
  <r>
    <s v="RA"/>
    <s v="Adult"/>
    <x v="5"/>
    <s v="Moray West"/>
    <s v="Non-Breeding"/>
    <s v="Displacement (matrix)"/>
    <n v="3966"/>
    <n v="0.17228193156490201"/>
    <n v="0.6"/>
    <n v="0.03"/>
    <n v="12.298862530555224"/>
    <s v="N"/>
    <n v="12.298862530555224"/>
  </r>
  <r>
    <s v="RA"/>
    <s v="Adult"/>
    <x v="5"/>
    <s v="Neart na Gaoithe"/>
    <s v="Non-Breeding"/>
    <s v="Displacement (matrix)"/>
    <n v="2103"/>
    <n v="0.17228193156490201"/>
    <n v="0.6"/>
    <n v="0.03"/>
    <n v="6.521560237457801"/>
    <s v="N"/>
    <n v="6.521560237457801"/>
  </r>
  <r>
    <s v="RA"/>
    <s v="Adult"/>
    <x v="5"/>
    <s v="Seagreen Alpha"/>
    <s v="Non-Breeding"/>
    <s v="Displacement (matrix)"/>
    <n v="1526"/>
    <n v="0.17228193156490201"/>
    <n v="0.6"/>
    <n v="0.03"/>
    <n v="4.7322400962247277"/>
    <s v="N"/>
    <n v="4.7322400962247277"/>
  </r>
  <r>
    <s v="RA"/>
    <s v="Adult"/>
    <x v="5"/>
    <s v="Seagreen Bravo"/>
    <s v="Non-Breeding"/>
    <s v="Displacement (matrix)"/>
    <n v="3863"/>
    <n v="0.17228193156490201"/>
    <n v="0.6"/>
    <n v="0.03"/>
    <n v="11.979451829433895"/>
    <s v="N"/>
    <n v="11.979451829433895"/>
  </r>
  <r>
    <s v="RA"/>
    <s v="Adult"/>
    <x v="5"/>
    <s v="Sofia"/>
    <s v="Non-Breeding"/>
    <s v="Displacement (matrix)"/>
    <n v="329"/>
    <n v="0.17228193156490201"/>
    <n v="0.6"/>
    <n v="0.03"/>
    <n v="1.0202535987273496"/>
    <s v="N"/>
    <n v="1.0202535987273496"/>
  </r>
  <r>
    <s v="RA"/>
    <s v="Adult"/>
    <x v="5"/>
    <s v="Hornsea Project Three"/>
    <s v="Non-Breeding"/>
    <s v="Displacement (matrix)"/>
    <n v="67"/>
    <n v="0.17228193156490201"/>
    <n v="0.6"/>
    <n v="0.03"/>
    <n v="0.20777200946727181"/>
    <s v="N"/>
    <n v="0.20777200946727181"/>
  </r>
  <r>
    <s v="RA"/>
    <s v="Adult"/>
    <x v="5"/>
    <s v="Norfolk Boreas"/>
    <s v="Non-Breeding"/>
    <s v="Displacement (matrix)"/>
    <n v="23"/>
    <n v="0.17228193156490201"/>
    <n v="0.6"/>
    <n v="0.03"/>
    <n v="7.1324719667869435E-2"/>
    <s v="N"/>
    <n v="7.1324719667869435E-2"/>
  </r>
  <r>
    <s v="RA"/>
    <s v="Adult"/>
    <x v="5"/>
    <s v="Norfolk Vanguard"/>
    <s v="Non-Breeding"/>
    <s v="Displacement (matrix)"/>
    <n v="112"/>
    <n v="0.17228193156490201"/>
    <n v="0.6"/>
    <n v="0.03"/>
    <n v="0.34732037403484245"/>
    <s v="N"/>
    <n v="0.34732037403484245"/>
  </r>
  <r>
    <s v="RA"/>
    <s v="Adult"/>
    <x v="5"/>
    <s v="Hornsea Project Four "/>
    <s v="Non-Breeding"/>
    <s v="Displacement (matrix)"/>
    <n v="442"/>
    <n v="0.17228193156490201"/>
    <n v="0.6"/>
    <n v="0.03"/>
    <n v="1.3706750475303604"/>
    <s v="N"/>
    <n v="1.3706750475303604"/>
  </r>
  <r>
    <s v="RA"/>
    <s v="Adult"/>
    <x v="5"/>
    <s v="DEP"/>
    <s v="Non-Breeding"/>
    <s v="Displacement (matrix)"/>
    <n v="46"/>
    <n v="0.17228193156490201"/>
    <n v="0.6"/>
    <n v="0.03"/>
    <n v="0.14264943933573887"/>
    <s v="N"/>
    <n v="0.14264943933573887"/>
  </r>
  <r>
    <s v="RA"/>
    <s v="Adult"/>
    <x v="5"/>
    <s v="SEP'"/>
    <s v="Non-Breeding"/>
    <s v="Displacement (matrix)"/>
    <n v="18"/>
    <n v="0.17228193156490201"/>
    <n v="0.6"/>
    <n v="0.03"/>
    <n v="5.5819345827028244E-2"/>
    <s v="N"/>
    <n v="5.5819345827028244E-2"/>
  </r>
  <r>
    <s v="RA"/>
    <s v="Adult"/>
    <x v="5"/>
    <s v="PFOWF"/>
    <s v="Non-Breeding"/>
    <s v="Displacement (matrix)"/>
    <n v="6"/>
    <n v="0.17228193156490201"/>
    <n v="0.6"/>
    <n v="0.03"/>
    <n v="1.8606448609009417E-2"/>
    <s v="N"/>
    <n v="1.8606448609009417E-2"/>
  </r>
  <r>
    <s v="RA"/>
    <s v="Adult"/>
    <x v="5"/>
    <s v="Green Volt"/>
    <s v="Non-Breeding"/>
    <s v="Displacement (matrix)"/>
    <n v="41"/>
    <n v="0.17228193156490201"/>
    <n v="0.6"/>
    <n v="0.03"/>
    <n v="0.12714406549489768"/>
    <s v="N"/>
    <n v="0.12714406549489768"/>
  </r>
  <r>
    <s v="RA"/>
    <s v="Adult"/>
    <x v="5"/>
    <s v="Berwick Bank"/>
    <s v="Non-Breeding"/>
    <s v="Displacement (matrix)"/>
    <n v="8892"/>
    <n v="0.17228193156490201"/>
    <n v="0.6"/>
    <n v="0.03"/>
    <n v="27.574756838551956"/>
    <s v="N"/>
    <n v="27.574756838551956"/>
  </r>
  <r>
    <s v="RA"/>
    <s v="Adult"/>
    <x v="5"/>
    <s v="Outer Dowsing"/>
    <s v="Non-Breeding"/>
    <s v="Displacement (matrix)"/>
    <n v="695.5"/>
    <n v="0.17228193156490201"/>
    <n v="0.6"/>
    <n v="0.03"/>
    <n v="2.1567975012610083"/>
    <s v="N"/>
    <n v="2.1567975012610083"/>
  </r>
  <r>
    <s v="RA"/>
    <s v="Adult"/>
    <x v="5"/>
    <s v="Dogger Bank South"/>
    <s v="Non-Breeding"/>
    <s v="Displacement (matrix)"/>
    <n v="372.7"/>
    <n v="0.17228193156490201"/>
    <n v="0.6"/>
    <n v="0.03"/>
    <n v="1.1557705660963016"/>
    <s v="N"/>
    <n v="1.1557705660963016"/>
  </r>
  <r>
    <s v="RA"/>
    <s v="Adult"/>
    <x v="5"/>
    <s v="North Falls"/>
    <s v="Non-Breeding"/>
    <s v="Displacement (matrix)"/>
    <n v="0.5"/>
    <n v="0.17228193156490201"/>
    <n v="0.6"/>
    <n v="0.03"/>
    <n v="1.5505373840841181E-3"/>
    <s v="N"/>
    <n v="1.5505373840841181E-3"/>
  </r>
  <r>
    <s v="RA"/>
    <s v="Adult"/>
    <x v="5"/>
    <s v="West of Orkney"/>
    <s v="Non-Breeding"/>
    <s v="Displacement (matrix)"/>
    <n v="2136"/>
    <n v="0.17228193156490201"/>
    <n v="0.6"/>
    <n v="0.03"/>
    <n v="6.6238957048073521"/>
    <s v="N"/>
    <n v="6.6238957048073521"/>
  </r>
  <r>
    <s v="RA"/>
    <s v="Adult"/>
    <x v="5"/>
    <s v="Salamander"/>
    <s v="Non-Breeding"/>
    <s v="Displacement (matrix)"/>
    <n v="421.5"/>
    <n v="0.17228193156490201"/>
    <n v="0.6"/>
    <n v="0.03"/>
    <n v="1.3071030147829115"/>
    <s v="N"/>
    <n v="1.3071030147829115"/>
  </r>
  <r>
    <s v="RA"/>
    <s v="Adult"/>
    <x v="5"/>
    <s v="Cenos"/>
    <s v="Non-Breeding"/>
    <s v="Displacement (matrix)"/>
    <n v="16"/>
    <n v="0.17228193156490201"/>
    <n v="0.6"/>
    <n v="0.03"/>
    <n v="4.9617196290691779E-2"/>
    <s v="N"/>
    <n v="4.9617196290691779E-2"/>
  </r>
  <r>
    <m/>
    <m/>
    <x v="6"/>
    <m/>
    <m/>
    <m/>
    <m/>
    <m/>
    <m/>
    <m/>
    <m/>
    <m/>
    <m/>
  </r>
  <r>
    <m/>
    <m/>
    <x v="6"/>
    <m/>
    <m/>
    <m/>
    <m/>
    <m/>
    <m/>
    <m/>
    <m/>
    <m/>
    <n v="279.78870763201797"/>
  </r>
  <r>
    <m/>
    <m/>
    <x v="6"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1">
  <r>
    <s v="RA"/>
    <s v="Adult"/>
    <x v="0"/>
    <s v="Beatrice"/>
    <s v="Autumn Migration"/>
    <s v="Displacement (matrix)"/>
    <n v="833"/>
    <n v="1.1907959984658871E-2"/>
    <n v="0.6"/>
    <n v="0.03"/>
    <n v="0.17854795200997509"/>
    <s v="N"/>
    <n v="0.17854795200997509"/>
  </r>
  <r>
    <s v="RA"/>
    <s v="Adult"/>
    <x v="0"/>
    <s v="Blyth Demonstration Project"/>
    <s v="Autumn Migration"/>
    <s v="Displacement (matrix)"/>
    <n v="91"/>
    <n v="1.1907959984658871E-2"/>
    <n v="0.6"/>
    <n v="0.03"/>
    <n v="1.9505238454871232E-2"/>
    <s v="N"/>
    <n v="1.9505238454871232E-2"/>
  </r>
  <r>
    <s v="RA"/>
    <s v="Adult"/>
    <x v="0"/>
    <s v="Dudgeon"/>
    <s v="Autumn Migration"/>
    <s v="Displacement (matrix)"/>
    <n v="346"/>
    <n v="1.1907959984658871E-2"/>
    <n v="0.6"/>
    <n v="0.03"/>
    <n v="7.416277478445546E-2"/>
    <s v="N"/>
    <n v="7.416277478445546E-2"/>
  </r>
  <r>
    <s v="RA"/>
    <s v="Adult"/>
    <x v="0"/>
    <s v="East Anglia ONE"/>
    <s v="Autumn Migration"/>
    <s v="Displacement (matrix)"/>
    <n v="26"/>
    <n v="1.1907959984658871E-2"/>
    <n v="0.6"/>
    <n v="0.03"/>
    <n v="5.5729252728203517E-3"/>
    <s v="N"/>
    <n v="5.5729252728203517E-3"/>
  </r>
  <r>
    <s v="RA"/>
    <s v="Adult"/>
    <x v="0"/>
    <s v="Aberdeen (EOWDC)"/>
    <s v="Autumn Migration"/>
    <s v="Displacement (matrix)"/>
    <n v="64"/>
    <n v="1.1907959984658871E-2"/>
    <n v="0.6"/>
    <n v="0.03"/>
    <n v="1.3717969902327019E-2"/>
    <s v="N"/>
    <n v="1.3717969902327019E-2"/>
  </r>
  <r>
    <s v="RA"/>
    <s v="Adult"/>
    <x v="0"/>
    <s v="Galloper"/>
    <s v="Autumn Migration"/>
    <s v="Displacement (matrix)"/>
    <n v="43"/>
    <n v="1.1907959984658871E-2"/>
    <n v="0.6"/>
    <n v="0.03"/>
    <n v="9.2167610281259638E-3"/>
    <s v="N"/>
    <n v="9.2167610281259638E-3"/>
  </r>
  <r>
    <s v="RA"/>
    <s v="Adult"/>
    <x v="0"/>
    <s v="Hornsea Project One"/>
    <s v="Autumn Migration"/>
    <s v="Displacement (matrix)"/>
    <n v="4812"/>
    <n v="1.1907959984658871E-2"/>
    <n v="0.6"/>
    <n v="0.03"/>
    <n v="1.0314198620312127"/>
    <s v="N"/>
    <n v="1.0314198620312127"/>
  </r>
  <r>
    <s v="RA"/>
    <s v="Adult"/>
    <x v="0"/>
    <s v="Humber Gateway"/>
    <s v="Autumn Migration"/>
    <s v="Displacement (matrix)"/>
    <n v="20"/>
    <n v="1.1907959984658871E-2"/>
    <n v="0.6"/>
    <n v="0.03"/>
    <n v="4.2868655944771931E-3"/>
    <s v="N"/>
    <n v="4.2868655944771931E-3"/>
  </r>
  <r>
    <s v="RA"/>
    <s v="Adult"/>
    <x v="0"/>
    <s v="Hywind"/>
    <s v="Autumn Migration"/>
    <s v="Displacement (matrix)"/>
    <n v="719"/>
    <n v="1.1907959984658871E-2"/>
    <n v="0.6"/>
    <n v="0.03"/>
    <n v="0.15411281812145511"/>
    <s v="N"/>
    <n v="0.15411281812145511"/>
  </r>
  <r>
    <s v="RA"/>
    <s v="Adult"/>
    <x v="0"/>
    <s v="Lincs &amp; LID"/>
    <s v="Autumn Migration"/>
    <s v="Displacement (matrix)"/>
    <n v="34"/>
    <n v="1.1907959984658871E-2"/>
    <n v="0.6"/>
    <n v="0.03"/>
    <n v="7.2876715106112286E-3"/>
    <s v="N"/>
    <n v="7.2876715106112286E-3"/>
  </r>
  <r>
    <s v="RA"/>
    <s v="Adult"/>
    <x v="0"/>
    <s v="London Array"/>
    <s v="Autumn Migration"/>
    <s v="Displacement (matrix)"/>
    <n v="20"/>
    <n v="1.1907959984658871E-2"/>
    <n v="0.6"/>
    <n v="0.03"/>
    <n v="4.2868655944771931E-3"/>
    <s v="N"/>
    <n v="4.2868655944771931E-3"/>
  </r>
  <r>
    <s v="RA"/>
    <s v="Adult"/>
    <x v="0"/>
    <s v="Moray East"/>
    <s v="Autumn Migration"/>
    <s v="Displacement (matrix)"/>
    <n v="1103"/>
    <n v="1.1907959984658871E-2"/>
    <n v="0.6"/>
    <n v="0.03"/>
    <n v="0.2364206375354172"/>
    <s v="N"/>
    <n v="0.2364206375354172"/>
  </r>
  <r>
    <s v="RA"/>
    <s v="Adult"/>
    <x v="0"/>
    <s v="Race Bank"/>
    <s v="Autumn Migration"/>
    <s v="Displacement (matrix)"/>
    <n v="42"/>
    <n v="1.1907959984658871E-2"/>
    <n v="0.6"/>
    <n v="0.03"/>
    <n v="9.0024177484021046E-3"/>
    <s v="N"/>
    <n v="9.0024177484021046E-3"/>
  </r>
  <r>
    <s v="RA"/>
    <s v="Adult"/>
    <x v="0"/>
    <s v="Rampion"/>
    <s v="Autumn Migration"/>
    <s v="Displacement (matrix)"/>
    <n v="66"/>
    <n v="1.1907959984658871E-2"/>
    <n v="0.6"/>
    <n v="0.03"/>
    <n v="1.4146656461774739E-2"/>
    <s v="N"/>
    <n v="1.4146656461774739E-2"/>
  </r>
  <r>
    <s v="RA"/>
    <s v="Adult"/>
    <x v="0"/>
    <s v="Sheringham Shoal"/>
    <s v="Autumn Migration"/>
    <s v="Displacement (matrix)"/>
    <n v="1343"/>
    <n v="1.1907959984658871E-2"/>
    <n v="0.6"/>
    <n v="0.03"/>
    <n v="0.28786302466914354"/>
    <s v="N"/>
    <n v="0.28786302466914354"/>
  </r>
  <r>
    <s v="RA"/>
    <s v="Adult"/>
    <x v="0"/>
    <s v="Teesside"/>
    <s v="Autumn Migration"/>
    <s v="Displacement (matrix)"/>
    <n v="61"/>
    <n v="1.1907959984658871E-2"/>
    <n v="0.6"/>
    <n v="0.03"/>
    <n v="1.3074940063155439E-2"/>
    <s v="N"/>
    <n v="1.3074940063155439E-2"/>
  </r>
  <r>
    <s v="RA"/>
    <s v="Adult"/>
    <x v="0"/>
    <s v="Westermost Rough"/>
    <s v="Autumn Migration"/>
    <s v="Displacement (matrix)"/>
    <n v="121"/>
    <n v="1.1907959984658871E-2"/>
    <n v="0.6"/>
    <n v="0.03"/>
    <n v="2.5935536846587021E-2"/>
    <s v="N"/>
    <n v="2.5935536846587021E-2"/>
  </r>
  <r>
    <s v="RA"/>
    <s v="Adult"/>
    <x v="0"/>
    <s v="Dogger Bank A"/>
    <s v="Autumn Migration"/>
    <s v="Displacement (matrix)"/>
    <n v="1576"/>
    <n v="1.1907959984658871E-2"/>
    <n v="0.6"/>
    <n v="0.03"/>
    <n v="0.3378050088448028"/>
    <s v="N"/>
    <n v="0.3378050088448028"/>
  </r>
  <r>
    <s v="RA"/>
    <s v="Adult"/>
    <x v="0"/>
    <s v="Dogger Bank B"/>
    <s v="Autumn Migration"/>
    <s v="Displacement (matrix)"/>
    <n v="2097"/>
    <n v="1.1907959984658871E-2"/>
    <n v="0.6"/>
    <n v="0.03"/>
    <n v="0.44947785758093373"/>
    <s v="N"/>
    <n v="0.44947785758093373"/>
  </r>
  <r>
    <s v="RA"/>
    <s v="Adult"/>
    <x v="0"/>
    <s v="Hornsea Project Two"/>
    <s v="Autumn Migration"/>
    <s v="Displacement (matrix)"/>
    <n v="4221"/>
    <n v="1.1907959984658871E-2"/>
    <n v="0.6"/>
    <n v="0.03"/>
    <n v="0.90474298371441164"/>
    <s v="N"/>
    <n v="0.90474298371441164"/>
  </r>
  <r>
    <s v="RA"/>
    <s v="Adult"/>
    <x v="0"/>
    <s v="Neart na Gaoithe"/>
    <s v="Autumn Migration"/>
    <s v="Displacement (matrix)"/>
    <n v="5492"/>
    <n v="1.1907959984658871E-2"/>
    <n v="0.6"/>
    <n v="0.03"/>
    <n v="1.177173292243437"/>
    <s v="N"/>
    <n v="1.177173292243437"/>
  </r>
  <r>
    <s v="RA"/>
    <s v="Adult"/>
    <x v="0"/>
    <s v="Triton Knoll"/>
    <s v="Autumn Migration"/>
    <s v="Displacement (matrix)"/>
    <n v="254"/>
    <n v="1.1907959984658871E-2"/>
    <n v="0.6"/>
    <n v="0.03"/>
    <n v="5.4443193049860353E-2"/>
    <s v="N"/>
    <n v="5.4443193049860353E-2"/>
  </r>
  <r>
    <s v="RA"/>
    <s v="Adult"/>
    <x v="0"/>
    <s v="Dogger Bank C"/>
    <s v="Autumn Migration"/>
    <s v="Displacement (matrix)"/>
    <n v="310"/>
    <n v="1.1907959984658871E-2"/>
    <n v="0.6"/>
    <n v="0.03"/>
    <n v="6.6446416714396508E-2"/>
    <s v="N"/>
    <n v="6.6446416714396508E-2"/>
  </r>
  <r>
    <s v="RA"/>
    <s v="Adult"/>
    <x v="0"/>
    <s v="Sofia3"/>
    <s v="Autumn Migration"/>
    <s v="Displacement (matrix)"/>
    <n v="592"/>
    <n v="1.1907959984658871E-2"/>
    <n v="0.6"/>
    <n v="0.03"/>
    <n v="0.12689122159652491"/>
    <s v="N"/>
    <n v="0.12689122159652491"/>
  </r>
  <r>
    <s v="RA"/>
    <s v="Adult"/>
    <x v="0"/>
    <s v="East Anglia ONE North"/>
    <s v="Autumn Migration"/>
    <s v="Displacement (matrix)"/>
    <n v="85"/>
    <n v="1.1907959984658871E-2"/>
    <n v="0.6"/>
    <n v="0.03"/>
    <n v="1.8219178776528074E-2"/>
    <s v="N"/>
    <n v="1.8219178776528074E-2"/>
  </r>
  <r>
    <s v="RA"/>
    <s v="Adult"/>
    <x v="0"/>
    <s v="East Anglia THREE"/>
    <s v="Autumn Migration"/>
    <s v="Displacement (matrix)"/>
    <n v="1122"/>
    <n v="1.1907959984658871E-2"/>
    <n v="0.6"/>
    <n v="0.03"/>
    <n v="0.24049315985017053"/>
    <s v="N"/>
    <n v="0.24049315985017053"/>
  </r>
  <r>
    <s v="RA"/>
    <s v="Adult"/>
    <x v="0"/>
    <s v="East Anglia TWO"/>
    <s v="Autumn Migration"/>
    <s v="Displacement (matrix)"/>
    <n v="44"/>
    <n v="1.1907959984658871E-2"/>
    <n v="0.6"/>
    <n v="0.03"/>
    <n v="9.4311043078498247E-3"/>
    <s v="N"/>
    <n v="9.4311043078498247E-3"/>
  </r>
  <r>
    <s v="RA"/>
    <s v="Adult"/>
    <x v="0"/>
    <s v="Hornsea Project Three"/>
    <s v="Autumn Migration"/>
    <s v="Displacement (matrix)"/>
    <n v="2020"/>
    <n v="1.1907959984658871E-2"/>
    <n v="0.6"/>
    <n v="0.03"/>
    <n v="0.43297342504219649"/>
    <s v="N"/>
    <n v="0.43297342504219649"/>
  </r>
  <r>
    <s v="RA"/>
    <s v="Adult"/>
    <x v="0"/>
    <s v="Inch Cape"/>
    <s v="Autumn Migration"/>
    <s v="Displacement (matrix)"/>
    <n v="2870"/>
    <n v="1.1907959984658871E-2"/>
    <n v="0.6"/>
    <n v="0.03"/>
    <n v="0.61516521280747727"/>
    <s v="N"/>
    <n v="0.61516521280747727"/>
  </r>
  <r>
    <s v="RA"/>
    <s v="Adult"/>
    <x v="0"/>
    <s v="Moray West"/>
    <s v="Autumn Migration"/>
    <s v="Displacement (matrix)"/>
    <n v="3544"/>
    <n v="1.1907959984658871E-2"/>
    <n v="0.6"/>
    <n v="0.03"/>
    <n v="0.75963258334135864"/>
    <s v="N"/>
    <n v="0.75963258334135864"/>
  </r>
  <r>
    <s v="RA"/>
    <s v="Adult"/>
    <x v="0"/>
    <s v="Norfolk Boreas"/>
    <s v="Autumn Migration"/>
    <s v="Displacement (matrix)"/>
    <n v="263"/>
    <n v="1.1907959984658871E-2"/>
    <n v="0.6"/>
    <n v="0.03"/>
    <n v="5.6372282567375094E-2"/>
    <s v="N"/>
    <n v="5.6372282567375094E-2"/>
  </r>
  <r>
    <s v="RA"/>
    <s v="Adult"/>
    <x v="0"/>
    <s v="Norfolk Vanguard"/>
    <s v="Autumn Migration"/>
    <s v="Displacement (matrix)"/>
    <n v="866"/>
    <n v="1.1907959984658871E-2"/>
    <n v="0.6"/>
    <n v="0.03"/>
    <n v="0.1856212802408625"/>
    <s v="N"/>
    <n v="0.1856212802408625"/>
  </r>
  <r>
    <s v="RA"/>
    <s v="Adult"/>
    <x v="0"/>
    <s v="Hornsea Project Four"/>
    <s v="Autumn Migration"/>
    <s v="Displacement (matrix)"/>
    <n v="4311"/>
    <n v="1.1907959984658871E-2"/>
    <n v="0.6"/>
    <n v="0.03"/>
    <n v="0.92403387888955901"/>
    <s v="N"/>
    <n v="0.92403387888955901"/>
  </r>
  <r>
    <s v="RA"/>
    <s v="Adult"/>
    <x v="0"/>
    <s v="DEP"/>
    <s v="Autumn Migration"/>
    <s v="Displacement (matrix)"/>
    <n v="759"/>
    <n v="1.1907959984658871E-2"/>
    <n v="0.6"/>
    <n v="0.03"/>
    <n v="0.16268654931040946"/>
    <s v="N"/>
    <n v="0.16268654931040946"/>
  </r>
  <r>
    <s v="RA"/>
    <s v="Adult"/>
    <x v="0"/>
    <s v="SEP"/>
    <s v="Autumn Migration"/>
    <s v="Displacement (matrix)"/>
    <n v="3741"/>
    <n v="1.1907959984658871E-2"/>
    <n v="0.6"/>
    <n v="0.03"/>
    <n v="0.80185820944695907"/>
    <s v="N"/>
    <n v="0.80185820944695907"/>
  </r>
  <r>
    <s v="RA"/>
    <s v="Adult"/>
    <x v="0"/>
    <s v="PFOWF"/>
    <s v="Autumn Migration"/>
    <s v="Displacement (matrix)"/>
    <n v="17"/>
    <n v="1.1907959984658871E-2"/>
    <n v="0.6"/>
    <n v="0.03"/>
    <n v="3.6438357553056143E-3"/>
    <s v="N"/>
    <n v="3.6438357553056143E-3"/>
  </r>
  <r>
    <s v="RA"/>
    <s v="Adult"/>
    <x v="0"/>
    <s v="Green Volt"/>
    <s v="Autumn Migration"/>
    <s v="Displacement (matrix)"/>
    <n v="55.605000000000004"/>
    <n v="1.1907959984658871E-2"/>
    <n v="0.6"/>
    <n v="0.03"/>
    <n v="1.1918558069045217E-2"/>
    <s v="N"/>
    <n v="1.1918558069045217E-2"/>
  </r>
  <r>
    <s v="RA"/>
    <s v="Adult"/>
    <x v="0"/>
    <s v="Berwick Bank"/>
    <s v="Autumn Migration"/>
    <s v="Displacement (matrix)"/>
    <n v="8849"/>
    <n v="1.1907959984658871E-2"/>
    <n v="0.6"/>
    <n v="0.03"/>
    <n v="1.8967236822764342"/>
    <s v="Y"/>
    <n v="0"/>
  </r>
  <r>
    <s v="RA"/>
    <s v="Adult"/>
    <x v="0"/>
    <s v="West of Orkney"/>
    <s v="Autumn Migration"/>
    <s v="Displacement (matrix)"/>
    <n v="112.3"/>
    <n v="1.1907959984658871E-2"/>
    <n v="0.6"/>
    <n v="0.03"/>
    <n v="2.4070750312989438E-2"/>
    <s v="N"/>
    <n v="2.4070750312989438E-2"/>
  </r>
  <r>
    <s v="RA"/>
    <s v="Adult"/>
    <x v="0"/>
    <s v="Salamander"/>
    <s v="Autumn Migration"/>
    <s v="Displacement (matrix)"/>
    <n v="484"/>
    <n v="1.1907959984658871E-2"/>
    <n v="0.6"/>
    <n v="0.03"/>
    <n v="0.10374214738634809"/>
    <s v="Y"/>
    <n v="0"/>
  </r>
  <r>
    <s v="RA"/>
    <s v="Adult"/>
    <x v="0"/>
    <s v="Rampion 2"/>
    <s v="Autumn Migration"/>
    <s v="Displacement (matrix)"/>
    <n v="26"/>
    <n v="1.1907959984658871E-2"/>
    <n v="0.6"/>
    <n v="0.03"/>
    <n v="5.5729252728203517E-3"/>
    <s v="N"/>
    <n v="5.5729252728203517E-3"/>
  </r>
  <r>
    <s v="RA"/>
    <s v="Adult"/>
    <x v="0"/>
    <s v="Outer Dowsing"/>
    <s v="Autumn Migration"/>
    <s v="Displacement (matrix)"/>
    <n v="2185"/>
    <n v="1.1907959984658871E-2"/>
    <n v="0.6"/>
    <n v="0.03"/>
    <n v="0.46834006619663338"/>
    <s v="N"/>
    <n v="0.46834006619663338"/>
  </r>
  <r>
    <s v="RA"/>
    <s v="Adult"/>
    <x v="0"/>
    <s v="Five Estuaries"/>
    <s v="Autumn Migration"/>
    <s v="Displacement (matrix)"/>
    <n v="283.64999999999998"/>
    <n v="1.1907959984658871E-2"/>
    <n v="0.6"/>
    <n v="0.03"/>
    <n v="6.0798471293672787E-2"/>
    <s v="N"/>
    <n v="6.0798471293672787E-2"/>
  </r>
  <r>
    <s v="RA"/>
    <s v="Adult"/>
    <x v="0"/>
    <s v="North Falls"/>
    <s v="Autumn Migration"/>
    <s v="Displacement (matrix)"/>
    <n v="248"/>
    <n v="1.1907959984658871E-2"/>
    <n v="0.6"/>
    <n v="0.03"/>
    <n v="5.3157133371517194E-2"/>
    <s v="N"/>
    <n v="5.3157133371517194E-2"/>
  </r>
  <r>
    <s v="RA"/>
    <s v="Adult"/>
    <x v="0"/>
    <s v="Dogger Bank South"/>
    <s v="Autumn Migration"/>
    <s v="Displacement (matrix)"/>
    <n v="9931.34"/>
    <n v="1.1907959984658871E-2"/>
    <n v="0.6"/>
    <n v="0.03"/>
    <n v="2.1287159876527562"/>
    <s v="N"/>
    <n v="2.1287159876527562"/>
  </r>
  <r>
    <s v="RA"/>
    <s v="Adult"/>
    <x v="0"/>
    <s v="Beatrice"/>
    <s v="Spring  Migration"/>
    <s v="Displacement (matrix)"/>
    <n v="833"/>
    <n v="1.1907959984658871E-2"/>
    <n v="0.6"/>
    <n v="0.03"/>
    <n v="0.17854795200997509"/>
    <s v="N"/>
    <n v="0.17854795200997509"/>
  </r>
  <r>
    <s v="RA"/>
    <s v="Adult"/>
    <x v="0"/>
    <s v="Blyth Demonstration Project"/>
    <s v="Spring  Migration"/>
    <s v="Displacement (matrix)"/>
    <n v="91"/>
    <n v="1.1907959984658871E-2"/>
    <n v="0.6"/>
    <n v="0.03"/>
    <n v="1.9505238454871232E-2"/>
    <s v="N"/>
    <n v="1.9505238454871232E-2"/>
  </r>
  <r>
    <s v="RA"/>
    <s v="Adult"/>
    <x v="0"/>
    <s v="Dudgeon"/>
    <s v="Spring  Migration"/>
    <s v="Displacement (matrix)"/>
    <n v="346"/>
    <n v="1.1907959984658871E-2"/>
    <n v="0.6"/>
    <n v="0.03"/>
    <n v="7.416277478445546E-2"/>
    <s v="N"/>
    <n v="7.416277478445546E-2"/>
  </r>
  <r>
    <s v="RA"/>
    <s v="Adult"/>
    <x v="0"/>
    <s v="East Anglia ONE"/>
    <s v="Spring  Migration"/>
    <s v="Displacement (matrix)"/>
    <n v="26"/>
    <n v="1.1907959984658871E-2"/>
    <n v="0.6"/>
    <n v="0.03"/>
    <n v="5.5729252728203517E-3"/>
    <s v="N"/>
    <n v="5.5729252728203517E-3"/>
  </r>
  <r>
    <s v="RA"/>
    <s v="Adult"/>
    <x v="0"/>
    <s v="Aberdeen (EOWDC)"/>
    <s v="Spring  Migration"/>
    <s v="Displacement (matrix)"/>
    <n v="64"/>
    <n v="1.1907959984658871E-2"/>
    <n v="0.6"/>
    <n v="0.03"/>
    <n v="1.3717969902327019E-2"/>
    <s v="N"/>
    <n v="1.3717969902327019E-2"/>
  </r>
  <r>
    <s v="RA"/>
    <s v="Adult"/>
    <x v="0"/>
    <s v="Galloper"/>
    <s v="Spring  Migration"/>
    <s v="Displacement (matrix)"/>
    <n v="43"/>
    <n v="1.1907959984658871E-2"/>
    <n v="0.6"/>
    <n v="0.03"/>
    <n v="9.2167610281259638E-3"/>
    <s v="N"/>
    <n v="9.2167610281259638E-3"/>
  </r>
  <r>
    <s v="RA"/>
    <s v="Adult"/>
    <x v="0"/>
    <s v="Hornsea Project One"/>
    <s v="Spring  Migration"/>
    <s v="Displacement (matrix)"/>
    <n v="4812"/>
    <n v="1.1907959984658871E-2"/>
    <n v="0.6"/>
    <n v="0.03"/>
    <n v="1.0314198620312127"/>
    <s v="N"/>
    <n v="1.0314198620312127"/>
  </r>
  <r>
    <s v="RA"/>
    <s v="Adult"/>
    <x v="0"/>
    <s v="Humber Gateway"/>
    <s v="Spring  Migration"/>
    <s v="Displacement (matrix)"/>
    <n v="20"/>
    <n v="1.1907959984658871E-2"/>
    <n v="0.6"/>
    <n v="0.03"/>
    <n v="4.2868655944771931E-3"/>
    <s v="N"/>
    <n v="4.2868655944771931E-3"/>
  </r>
  <r>
    <s v="RA"/>
    <s v="Adult"/>
    <x v="0"/>
    <s v="Hywind"/>
    <s v="Spring  Migration"/>
    <s v="Displacement (matrix)"/>
    <n v="719"/>
    <n v="1.1907959984658871E-2"/>
    <n v="0.6"/>
    <n v="0.03"/>
    <n v="0.15411281812145511"/>
    <s v="N"/>
    <n v="0.15411281812145511"/>
  </r>
  <r>
    <s v="RA"/>
    <s v="Adult"/>
    <x v="0"/>
    <s v="Lincs &amp; LID"/>
    <s v="Spring  Migration"/>
    <s v="Displacement (matrix)"/>
    <n v="34"/>
    <n v="1.1907959984658871E-2"/>
    <n v="0.6"/>
    <n v="0.03"/>
    <n v="7.2876715106112286E-3"/>
    <s v="N"/>
    <n v="7.2876715106112286E-3"/>
  </r>
  <r>
    <s v="RA"/>
    <s v="Adult"/>
    <x v="0"/>
    <s v="London Array"/>
    <s v="Spring  Migration"/>
    <s v="Displacement (matrix)"/>
    <n v="20"/>
    <n v="1.1907959984658871E-2"/>
    <n v="0.6"/>
    <n v="0.03"/>
    <n v="4.2868655944771931E-3"/>
    <s v="N"/>
    <n v="4.2868655944771931E-3"/>
  </r>
  <r>
    <s v="RA"/>
    <s v="Adult"/>
    <x v="0"/>
    <s v="Moray East"/>
    <s v="Spring  Migration"/>
    <s v="Displacement (matrix)"/>
    <n v="1103"/>
    <n v="1.1907959984658871E-2"/>
    <n v="0.6"/>
    <n v="0.03"/>
    <n v="0.2364206375354172"/>
    <s v="N"/>
    <n v="0.2364206375354172"/>
  </r>
  <r>
    <s v="RA"/>
    <s v="Adult"/>
    <x v="0"/>
    <s v="Race Bank"/>
    <s v="Spring  Migration"/>
    <s v="Displacement (matrix)"/>
    <n v="42"/>
    <n v="1.1907959984658871E-2"/>
    <n v="0.6"/>
    <n v="0.03"/>
    <n v="9.0024177484021046E-3"/>
    <s v="N"/>
    <n v="9.0024177484021046E-3"/>
  </r>
  <r>
    <s v="RA"/>
    <s v="Adult"/>
    <x v="0"/>
    <s v="Rampion"/>
    <s v="Spring  Migration"/>
    <s v="Displacement (matrix)"/>
    <n v="66"/>
    <n v="1.1907959984658871E-2"/>
    <n v="0.6"/>
    <n v="0.03"/>
    <n v="1.4146656461774739E-2"/>
    <s v="N"/>
    <n v="1.4146656461774739E-2"/>
  </r>
  <r>
    <s v="RA"/>
    <s v="Adult"/>
    <x v="0"/>
    <s v="Sheringham Shoal"/>
    <s v="Spring  Migration"/>
    <s v="Displacement (matrix)"/>
    <n v="1343"/>
    <n v="1.1907959984658871E-2"/>
    <n v="0.6"/>
    <n v="0.03"/>
    <n v="0.28786302466914354"/>
    <s v="N"/>
    <n v="0.28786302466914354"/>
  </r>
  <r>
    <s v="RA"/>
    <s v="Adult"/>
    <x v="0"/>
    <s v="Teesside"/>
    <s v="Spring  Migration"/>
    <s v="Displacement (matrix)"/>
    <n v="61"/>
    <n v="1.1907959984658871E-2"/>
    <n v="0.6"/>
    <n v="0.03"/>
    <n v="1.3074940063155439E-2"/>
    <s v="N"/>
    <n v="1.3074940063155439E-2"/>
  </r>
  <r>
    <s v="RA"/>
    <s v="Adult"/>
    <x v="0"/>
    <s v="Westermost Rough"/>
    <s v="Spring  Migration"/>
    <s v="Displacement (matrix)"/>
    <n v="121"/>
    <n v="1.1907959984658871E-2"/>
    <n v="0.6"/>
    <n v="0.03"/>
    <n v="2.5935536846587021E-2"/>
    <s v="N"/>
    <n v="2.5935536846587021E-2"/>
  </r>
  <r>
    <s v="RA"/>
    <s v="Adult"/>
    <x v="0"/>
    <s v="Dogger Bank A"/>
    <s v="Spring  Migration"/>
    <s v="Displacement (matrix)"/>
    <n v="1576"/>
    <n v="1.1907959984658871E-2"/>
    <n v="0.6"/>
    <n v="0.03"/>
    <n v="0.3378050088448028"/>
    <s v="N"/>
    <n v="0.3378050088448028"/>
  </r>
  <r>
    <s v="RA"/>
    <s v="Adult"/>
    <x v="0"/>
    <s v="Dogger Bank B"/>
    <s v="Spring  Migration"/>
    <s v="Displacement (matrix)"/>
    <n v="2097"/>
    <n v="1.1907959984658871E-2"/>
    <n v="0.6"/>
    <n v="0.03"/>
    <n v="0.44947785758093373"/>
    <s v="N"/>
    <n v="0.44947785758093373"/>
  </r>
  <r>
    <s v="RA"/>
    <s v="Adult"/>
    <x v="0"/>
    <s v="Hornsea Project Two"/>
    <s v="Spring  Migration"/>
    <s v="Displacement (matrix)"/>
    <n v="4221"/>
    <n v="1.1907959984658871E-2"/>
    <n v="0.6"/>
    <n v="0.03"/>
    <n v="0.90474298371441164"/>
    <s v="N"/>
    <n v="0.90474298371441164"/>
  </r>
  <r>
    <s v="RA"/>
    <s v="Adult"/>
    <x v="0"/>
    <s v="Neart na Gaoithe"/>
    <s v="Spring  Migration"/>
    <s v="Displacement (matrix)"/>
    <n v="5492"/>
    <n v="1.1907959984658871E-2"/>
    <n v="0.6"/>
    <n v="0.03"/>
    <n v="1.177173292243437"/>
    <s v="N"/>
    <n v="1.177173292243437"/>
  </r>
  <r>
    <s v="RA"/>
    <s v="Adult"/>
    <x v="0"/>
    <s v="Triton Knoll"/>
    <s v="Spring  Migration"/>
    <s v="Displacement (matrix)"/>
    <n v="254"/>
    <n v="1.1907959984658871E-2"/>
    <n v="0.6"/>
    <n v="0.03"/>
    <n v="5.4443193049860353E-2"/>
    <s v="N"/>
    <n v="5.4443193049860353E-2"/>
  </r>
  <r>
    <s v="RA"/>
    <s v="Adult"/>
    <x v="0"/>
    <s v="Dogger Bank C"/>
    <s v="Spring  Migration"/>
    <s v="Displacement (matrix)"/>
    <n v="310"/>
    <n v="1.1907959984658871E-2"/>
    <n v="0.6"/>
    <n v="0.03"/>
    <n v="6.6446416714396508E-2"/>
    <s v="N"/>
    <n v="6.6446416714396508E-2"/>
  </r>
  <r>
    <s v="RA"/>
    <s v="Adult"/>
    <x v="0"/>
    <s v="Sofia3"/>
    <s v="Spring  Migration"/>
    <s v="Displacement (matrix)"/>
    <n v="592"/>
    <n v="1.1907959984658871E-2"/>
    <n v="0.6"/>
    <n v="0.03"/>
    <n v="0.12689122159652491"/>
    <s v="N"/>
    <n v="0.12689122159652491"/>
  </r>
  <r>
    <s v="RA"/>
    <s v="Adult"/>
    <x v="0"/>
    <s v="East Anglia ONE North"/>
    <s v="Spring  Migration"/>
    <s v="Displacement (matrix)"/>
    <n v="85"/>
    <n v="1.1907959984658871E-2"/>
    <n v="0.6"/>
    <n v="0.03"/>
    <n v="1.8219178776528074E-2"/>
    <s v="N"/>
    <n v="1.8219178776528074E-2"/>
  </r>
  <r>
    <s v="RA"/>
    <s v="Adult"/>
    <x v="0"/>
    <s v="East Anglia THREE"/>
    <s v="Spring  Migration"/>
    <s v="Displacement (matrix)"/>
    <n v="1122"/>
    <n v="1.1907959984658871E-2"/>
    <n v="0.6"/>
    <n v="0.03"/>
    <n v="0.24049315985017053"/>
    <s v="N"/>
    <n v="0.24049315985017053"/>
  </r>
  <r>
    <s v="RA"/>
    <s v="Adult"/>
    <x v="0"/>
    <s v="East Anglia TWO"/>
    <s v="Spring  Migration"/>
    <s v="Displacement (matrix)"/>
    <n v="44"/>
    <n v="1.1907959984658871E-2"/>
    <n v="0.6"/>
    <n v="0.03"/>
    <n v="9.4311043078498247E-3"/>
    <s v="N"/>
    <n v="9.4311043078498247E-3"/>
  </r>
  <r>
    <s v="RA"/>
    <s v="Adult"/>
    <x v="0"/>
    <s v="Hornsea Project Three"/>
    <s v="Spring  Migration"/>
    <s v="Displacement (matrix)"/>
    <n v="2020"/>
    <n v="1.1907959984658871E-2"/>
    <n v="0.6"/>
    <n v="0.03"/>
    <n v="0.43297342504219649"/>
    <s v="N"/>
    <n v="0.43297342504219649"/>
  </r>
  <r>
    <s v="RA"/>
    <s v="Adult"/>
    <x v="0"/>
    <s v="Inch Cape"/>
    <s v="Spring  Migration"/>
    <s v="Displacement (matrix)"/>
    <n v="2870"/>
    <n v="1.1907959984658871E-2"/>
    <n v="0.6"/>
    <n v="0.03"/>
    <n v="0.61516521280747727"/>
    <s v="N"/>
    <n v="0.61516521280747727"/>
  </r>
  <r>
    <s v="RA"/>
    <s v="Adult"/>
    <x v="0"/>
    <s v="Moray West"/>
    <s v="Spring  Migration"/>
    <s v="Displacement (matrix)"/>
    <n v="3544"/>
    <n v="1.1907959984658871E-2"/>
    <n v="0.6"/>
    <n v="0.03"/>
    <n v="0.75963258334135864"/>
    <s v="N"/>
    <n v="0.75963258334135864"/>
  </r>
  <r>
    <s v="RA"/>
    <s v="Adult"/>
    <x v="0"/>
    <s v="Norfolk Boreas"/>
    <s v="Spring  Migration"/>
    <s v="Displacement (matrix)"/>
    <n v="263"/>
    <n v="1.1907959984658871E-2"/>
    <n v="0.6"/>
    <n v="0.03"/>
    <n v="5.6372282567375094E-2"/>
    <s v="N"/>
    <n v="5.6372282567375094E-2"/>
  </r>
  <r>
    <s v="RA"/>
    <s v="Adult"/>
    <x v="0"/>
    <s v="Norfolk Vanguard"/>
    <s v="Spring  Migration"/>
    <s v="Displacement (matrix)"/>
    <n v="866"/>
    <n v="1.1907959984658871E-2"/>
    <n v="0.6"/>
    <n v="0.03"/>
    <n v="0.1856212802408625"/>
    <s v="N"/>
    <n v="0.1856212802408625"/>
  </r>
  <r>
    <s v="RA"/>
    <s v="Adult"/>
    <x v="0"/>
    <s v="Hornsea Project Four"/>
    <s v="Spring  Migration"/>
    <s v="Displacement (matrix)"/>
    <n v="4311"/>
    <n v="1.1907959984658871E-2"/>
    <n v="0.6"/>
    <n v="0.03"/>
    <n v="0.92403387888955901"/>
    <s v="N"/>
    <n v="0.92403387888955901"/>
  </r>
  <r>
    <s v="RA"/>
    <s v="Adult"/>
    <x v="0"/>
    <s v="DEP"/>
    <s v="Spring  Migration"/>
    <s v="Displacement (matrix)"/>
    <n v="759"/>
    <n v="1.1907959984658871E-2"/>
    <n v="0.6"/>
    <n v="0.03"/>
    <n v="0.16268654931040946"/>
    <s v="N"/>
    <n v="0.16268654931040946"/>
  </r>
  <r>
    <s v="RA"/>
    <s v="Adult"/>
    <x v="0"/>
    <s v="SEP"/>
    <s v="Spring  Migration"/>
    <s v="Displacement (matrix)"/>
    <n v="3741"/>
    <n v="1.1907959984658871E-2"/>
    <n v="0.6"/>
    <n v="0.03"/>
    <n v="0.80185820944695907"/>
    <s v="N"/>
    <n v="0.80185820944695907"/>
  </r>
  <r>
    <s v="RA"/>
    <s v="Adult"/>
    <x v="0"/>
    <s v="PFOWF"/>
    <s v="Spring  Migration"/>
    <s v="Displacement (matrix)"/>
    <n v="17"/>
    <n v="1.1907959984658871E-2"/>
    <n v="0.6"/>
    <n v="0.03"/>
    <n v="3.6438357553056143E-3"/>
    <s v="N"/>
    <n v="3.6438357553056143E-3"/>
  </r>
  <r>
    <s v="RA"/>
    <s v="Adult"/>
    <x v="0"/>
    <s v="Green Volt"/>
    <s v="Spring  Migration"/>
    <s v="Displacement (matrix)"/>
    <n v="55.605000000000004"/>
    <n v="1.1907959984658871E-2"/>
    <n v="0.6"/>
    <n v="0.03"/>
    <n v="1.1918558069045217E-2"/>
    <s v="N"/>
    <n v="1.1918558069045217E-2"/>
  </r>
  <r>
    <s v="RA"/>
    <s v="Adult"/>
    <x v="0"/>
    <s v="Berwick Bank"/>
    <s v="Spring  Migration"/>
    <s v="Displacement (matrix)"/>
    <n v="8849"/>
    <n v="1.1907959984658871E-2"/>
    <n v="0.6"/>
    <n v="0.03"/>
    <n v="1.8967236822764342"/>
    <s v="Y"/>
    <n v="0"/>
  </r>
  <r>
    <s v="RA"/>
    <s v="Adult"/>
    <x v="0"/>
    <s v="West of Orkney"/>
    <s v="Spring  Migration"/>
    <s v="Displacement (matrix)"/>
    <n v="112.3"/>
    <n v="1.1907959984658871E-2"/>
    <n v="0.6"/>
    <n v="0.03"/>
    <n v="2.4070750312989438E-2"/>
    <s v="N"/>
    <n v="2.4070750312989438E-2"/>
  </r>
  <r>
    <s v="RA"/>
    <s v="Adult"/>
    <x v="0"/>
    <s v="Salamander"/>
    <s v="Spring  Migration"/>
    <s v="Displacement (matrix)"/>
    <n v="484"/>
    <n v="1.1907959984658871E-2"/>
    <n v="0.6"/>
    <n v="0.03"/>
    <n v="0.10374214738634809"/>
    <s v="Y"/>
    <n v="0"/>
  </r>
  <r>
    <s v="RA"/>
    <s v="Adult"/>
    <x v="0"/>
    <s v="Rampion 2"/>
    <s v="Spring  Migration"/>
    <s v="Displacement (matrix)"/>
    <n v="26"/>
    <n v="1.1907959984658871E-2"/>
    <n v="0.6"/>
    <n v="0.03"/>
    <n v="5.5729252728203517E-3"/>
    <s v="N"/>
    <n v="5.5729252728203517E-3"/>
  </r>
  <r>
    <s v="RA"/>
    <s v="Adult"/>
    <x v="0"/>
    <s v="Outer Dowsing"/>
    <s v="Spring  Migration"/>
    <s v="Displacement (matrix)"/>
    <n v="2185"/>
    <n v="1.1907959984658871E-2"/>
    <n v="0.6"/>
    <n v="0.03"/>
    <n v="0.46834006619663338"/>
    <s v="N"/>
    <n v="0.46834006619663338"/>
  </r>
  <r>
    <s v="RA"/>
    <s v="Adult"/>
    <x v="0"/>
    <s v="Five Estuaries"/>
    <s v="Spring  Migration"/>
    <s v="Displacement (matrix)"/>
    <n v="283.64999999999998"/>
    <n v="1.1907959984658871E-2"/>
    <n v="0.6"/>
    <n v="0.03"/>
    <n v="6.0798471293672787E-2"/>
    <s v="N"/>
    <n v="6.0798471293672787E-2"/>
  </r>
  <r>
    <s v="RA"/>
    <s v="Adult"/>
    <x v="0"/>
    <s v="North Falls"/>
    <s v="Spring  Migration"/>
    <s v="Displacement (matrix)"/>
    <n v="248"/>
    <n v="1.1907959984658871E-2"/>
    <n v="0.6"/>
    <n v="0.03"/>
    <n v="5.3157133371517194E-2"/>
    <s v="N"/>
    <n v="5.3157133371517194E-2"/>
  </r>
  <r>
    <s v="RA"/>
    <s v="Adult"/>
    <x v="0"/>
    <s v="Dogger Bank South"/>
    <s v="Spring  Migration"/>
    <s v="Displacement (matrix)"/>
    <n v="9931.34"/>
    <n v="1.1907959984658871E-2"/>
    <n v="0.6"/>
    <n v="0.03"/>
    <n v="2.1287159876527562"/>
    <s v="N"/>
    <n v="2.1287159876527562"/>
  </r>
  <r>
    <s v="RA"/>
    <s v="Adult"/>
    <x v="0"/>
    <s v="Beatrice"/>
    <s v="Winter Passage"/>
    <s v="Displacement (matrix)"/>
    <n v="555"/>
    <n v="9.6696581313865937E-3"/>
    <n v="0.6"/>
    <n v="0.03"/>
    <n v="9.6599884732552072E-2"/>
    <s v="N"/>
    <n v="9.6599884732552072E-2"/>
  </r>
  <r>
    <s v="RA"/>
    <s v="Adult"/>
    <x v="0"/>
    <s v="Blyth Demonstration Project"/>
    <s v="Winter Passage"/>
    <s v="Displacement (matrix)"/>
    <n v="61"/>
    <n v="9.6696581313865937E-3"/>
    <n v="0.6"/>
    <n v="0.03"/>
    <n v="1.061728462826248E-2"/>
    <s v="N"/>
    <n v="1.061728462826248E-2"/>
  </r>
  <r>
    <s v="RA"/>
    <s v="Adult"/>
    <x v="0"/>
    <s v="Dudgeon"/>
    <s v="Winter Passage"/>
    <s v="Displacement (matrix)"/>
    <n v="745"/>
    <n v="9.6696581313865937E-3"/>
    <n v="0.6"/>
    <n v="0.03"/>
    <n v="0.12967011554189423"/>
    <s v="N"/>
    <n v="0.12967011554189423"/>
  </r>
  <r>
    <s v="RA"/>
    <s v="Adult"/>
    <x v="0"/>
    <s v="East Anglia ONE"/>
    <s v="Winter Passage"/>
    <s v="Displacement (matrix)"/>
    <n v="155"/>
    <n v="9.6696581313865937E-3"/>
    <n v="0.6"/>
    <n v="0.03"/>
    <n v="2.6978346186568594E-2"/>
    <s v="N"/>
    <n v="2.6978346186568594E-2"/>
  </r>
  <r>
    <s v="RA"/>
    <s v="Adult"/>
    <x v="0"/>
    <s v="Aberdeen (EOWDC)"/>
    <s v="Winter Passage"/>
    <s v="Displacement (matrix)"/>
    <n v="7"/>
    <n v="9.6696581313865937E-3"/>
    <n v="0.6"/>
    <n v="0.03"/>
    <n v="1.2183769245547105E-3"/>
    <s v="N"/>
    <n v="1.2183769245547105E-3"/>
  </r>
  <r>
    <s v="RA"/>
    <s v="Adult"/>
    <x v="0"/>
    <s v="Galloper"/>
    <s v="Winter Passage"/>
    <s v="Displacement (matrix)"/>
    <n v="106"/>
    <n v="9.6696581313865937E-3"/>
    <n v="0.6"/>
    <n v="0.03"/>
    <n v="1.8449707714685622E-2"/>
    <s v="N"/>
    <n v="1.8449707714685622E-2"/>
  </r>
  <r>
    <s v="RA"/>
    <s v="Adult"/>
    <x v="0"/>
    <s v="Greater Gabbard"/>
    <s v="Winter Passage"/>
    <s v="Displacement (matrix)"/>
    <n v="387"/>
    <n v="9.6696581313865937E-3"/>
    <n v="0.6"/>
    <n v="0.03"/>
    <n v="6.7358838543239E-2"/>
    <s v="N"/>
    <n v="6.7358838543239E-2"/>
  </r>
  <r>
    <s v="RA"/>
    <s v="Adult"/>
    <x v="0"/>
    <s v="Gunfleet Sands"/>
    <s v="Winter Passage"/>
    <s v="Displacement (matrix)"/>
    <n v="30"/>
    <n v="9.6696581313865937E-3"/>
    <n v="0.6"/>
    <n v="0.03"/>
    <n v="5.2216153909487601E-3"/>
    <s v="N"/>
    <n v="5.2216153909487601E-3"/>
  </r>
  <r>
    <s v="RA"/>
    <s v="Adult"/>
    <x v="0"/>
    <s v="Hornsea Project One"/>
    <s v="Winter Passage"/>
    <s v="Displacement (matrix)"/>
    <n v="1518"/>
    <n v="9.6696581313865937E-3"/>
    <n v="0.6"/>
    <n v="0.03"/>
    <n v="0.26421373878200727"/>
    <s v="N"/>
    <n v="0.26421373878200727"/>
  </r>
  <r>
    <s v="RA"/>
    <s v="Adult"/>
    <x v="0"/>
    <s v="Humber Gateway"/>
    <s v="Winter Passage"/>
    <s v="Displacement (matrix)"/>
    <n v="13"/>
    <n v="9.6696581313865937E-3"/>
    <n v="0.6"/>
    <n v="0.03"/>
    <n v="2.2627000027444629E-3"/>
    <s v="N"/>
    <n v="2.2627000027444629E-3"/>
  </r>
  <r>
    <s v="RA"/>
    <s v="Adult"/>
    <x v="0"/>
    <s v="Hywind"/>
    <s v="Winter Passage"/>
    <s v="Displacement (matrix)"/>
    <n v="10"/>
    <n v="9.6696581313865937E-3"/>
    <n v="0.6"/>
    <n v="0.03"/>
    <n v="1.7405384636495868E-3"/>
    <s v="N"/>
    <n v="1.7405384636495868E-3"/>
  </r>
  <r>
    <s v="RA"/>
    <s v="Adult"/>
    <x v="0"/>
    <s v="Lincs &amp; LID"/>
    <s v="Winter Passage"/>
    <s v="Displacement (matrix)"/>
    <n v="22"/>
    <n v="9.6696581313865937E-3"/>
    <n v="0.6"/>
    <n v="0.03"/>
    <n v="3.8291846200290908E-3"/>
    <s v="N"/>
    <n v="3.8291846200290908E-3"/>
  </r>
  <r>
    <s v="RA"/>
    <s v="Adult"/>
    <x v="0"/>
    <s v="London Array"/>
    <s v="Winter Passage"/>
    <s v="Displacement (matrix)"/>
    <n v="14"/>
    <n v="9.6696581313865937E-3"/>
    <n v="0.6"/>
    <n v="0.03"/>
    <n v="2.4367538491094211E-3"/>
    <s v="N"/>
    <n v="2.4367538491094211E-3"/>
  </r>
  <r>
    <s v="RA"/>
    <s v="Adult"/>
    <x v="0"/>
    <s v="Moray East"/>
    <s v="Winter Passage"/>
    <s v="Displacement (matrix)"/>
    <n v="30"/>
    <n v="9.6696581313865937E-3"/>
    <n v="0.6"/>
    <n v="0.03"/>
    <n v="5.2216153909487601E-3"/>
    <s v="N"/>
    <n v="5.2216153909487601E-3"/>
  </r>
  <r>
    <s v="RA"/>
    <s v="Adult"/>
    <x v="0"/>
    <s v="Race Bank"/>
    <s v="Winter Passage"/>
    <s v="Displacement (matrix)"/>
    <n v="28"/>
    <n v="9.6696581313865937E-3"/>
    <n v="0.6"/>
    <n v="0.03"/>
    <n v="4.8735076982188421E-3"/>
    <s v="N"/>
    <n v="4.8735076982188421E-3"/>
  </r>
  <r>
    <s v="RA"/>
    <s v="Adult"/>
    <x v="0"/>
    <s v="Rampion"/>
    <s v="Winter Passage"/>
    <s v="Displacement (matrix)"/>
    <n v="1244"/>
    <n v="9.6696581313865937E-3"/>
    <n v="0.6"/>
    <n v="0.03"/>
    <n v="0.21652298487800858"/>
    <s v="N"/>
    <n v="0.21652298487800858"/>
  </r>
  <r>
    <s v="RA"/>
    <s v="Adult"/>
    <x v="0"/>
    <s v="Sheringham Shoal"/>
    <s v="Winter Passage"/>
    <s v="Displacement (matrix)"/>
    <n v="211"/>
    <n v="9.6696581313865937E-3"/>
    <n v="0.6"/>
    <n v="0.03"/>
    <n v="3.672536158300628E-2"/>
    <s v="N"/>
    <n v="3.672536158300628E-2"/>
  </r>
  <r>
    <s v="RA"/>
    <s v="Adult"/>
    <x v="0"/>
    <s v="Teesside"/>
    <s v="Winter Passage"/>
    <s v="Displacement (matrix)"/>
    <n v="2"/>
    <n v="9.6696581313865937E-3"/>
    <n v="0.6"/>
    <n v="0.03"/>
    <n v="3.4810769272991733E-4"/>
    <s v="N"/>
    <n v="3.4810769272991733E-4"/>
  </r>
  <r>
    <s v="RA"/>
    <s v="Adult"/>
    <x v="0"/>
    <s v="Thanet"/>
    <s v="Winter Passage"/>
    <s v="Displacement (matrix)"/>
    <n v="14"/>
    <n v="9.6696581313865937E-3"/>
    <n v="0.6"/>
    <n v="0.03"/>
    <n v="2.4367538491094211E-3"/>
    <s v="N"/>
    <n v="2.4367538491094211E-3"/>
  </r>
  <r>
    <s v="RA"/>
    <s v="Adult"/>
    <x v="0"/>
    <s v="Westermost Rough"/>
    <s v="Winter Passage"/>
    <s v="Displacement (matrix)"/>
    <n v="152"/>
    <n v="9.6696581313865937E-3"/>
    <n v="0.6"/>
    <n v="0.03"/>
    <n v="2.6456184647473718E-2"/>
    <s v="N"/>
    <n v="2.6456184647473718E-2"/>
  </r>
  <r>
    <s v="RA"/>
    <s v="Adult"/>
    <x v="0"/>
    <s v="Dogger Bank A"/>
    <s v="Winter Passage"/>
    <s v="Displacement (matrix)"/>
    <n v="1728"/>
    <n v="9.6696581313865937E-3"/>
    <n v="0.6"/>
    <n v="0.03"/>
    <n v="0.3007650465186486"/>
    <s v="N"/>
    <n v="0.3007650465186486"/>
  </r>
  <r>
    <s v="RA"/>
    <s v="Adult"/>
    <x v="0"/>
    <s v="Dogger Bank B"/>
    <s v="Winter Passage"/>
    <s v="Displacement (matrix)"/>
    <n v="2143"/>
    <n v="9.6696581313865937E-3"/>
    <n v="0.6"/>
    <n v="0.03"/>
    <n v="0.37299739276010641"/>
    <s v="N"/>
    <n v="0.37299739276010641"/>
  </r>
  <r>
    <s v="RA"/>
    <s v="Adult"/>
    <x v="0"/>
    <s v="Seagreen Alpha"/>
    <s v="Winter Passage"/>
    <s v="Displacement (matrix)"/>
    <n v="1103"/>
    <n v="9.6696581313865937E-3"/>
    <n v="0.6"/>
    <n v="0.03"/>
    <n v="0.19198139254054941"/>
    <s v="N"/>
    <n v="0.19198139254054941"/>
  </r>
  <r>
    <s v="RA"/>
    <s v="Adult"/>
    <x v="0"/>
    <s v="Seagreen Bravo"/>
    <s v="Winter Passage"/>
    <s v="Displacement (matrix)"/>
    <n v="1272"/>
    <n v="9.6696581313865937E-3"/>
    <n v="0.6"/>
    <n v="0.03"/>
    <n v="0.22139649257622743"/>
    <s v="N"/>
    <n v="0.22139649257622743"/>
  </r>
  <r>
    <s v="RA"/>
    <s v="Adult"/>
    <x v="0"/>
    <s v="Hornsea Project Two"/>
    <s v="Winter Passage"/>
    <s v="Displacement (matrix)"/>
    <n v="720"/>
    <n v="9.6696581313865937E-3"/>
    <n v="0.6"/>
    <n v="0.03"/>
    <n v="0.12531876938277026"/>
    <s v="N"/>
    <n v="0.12531876938277026"/>
  </r>
  <r>
    <s v="RA"/>
    <s v="Adult"/>
    <x v="0"/>
    <s v="Neart na Gaoithe"/>
    <s v="Winter Passage"/>
    <s v="Displacement (matrix)"/>
    <n v="508"/>
    <n v="9.6696581313865937E-3"/>
    <n v="0.6"/>
    <n v="0.03"/>
    <n v="8.8419353953399005E-2"/>
    <s v="N"/>
    <n v="8.8419353953399005E-2"/>
  </r>
  <r>
    <s v="RA"/>
    <s v="Adult"/>
    <x v="0"/>
    <s v="Triton Knoll"/>
    <s v="Winter Passage"/>
    <s v="Displacement (matrix)"/>
    <n v="855"/>
    <n v="9.6696581313865937E-3"/>
    <n v="0.6"/>
    <n v="0.03"/>
    <n v="0.14881603864203966"/>
    <s v="N"/>
    <n v="0.14881603864203966"/>
  </r>
  <r>
    <s v="RA"/>
    <s v="Adult"/>
    <x v="0"/>
    <s v="Dogger Bank C"/>
    <s v="Winter Passage"/>
    <s v="Displacement (matrix)"/>
    <n v="959"/>
    <n v="9.6696581313865937E-3"/>
    <n v="0.6"/>
    <n v="0.03"/>
    <n v="0.16691763866399537"/>
    <s v="N"/>
    <n v="0.16691763866399537"/>
  </r>
  <r>
    <s v="RA"/>
    <s v="Adult"/>
    <x v="0"/>
    <s v="Sofia"/>
    <s v="Winter Passage"/>
    <s v="Displacement (matrix)"/>
    <n v="1426"/>
    <n v="9.6696581313865937E-3"/>
    <n v="0.6"/>
    <n v="0.03"/>
    <n v="0.24820078491643111"/>
    <s v="N"/>
    <n v="0.24820078491643111"/>
  </r>
  <r>
    <s v="RA"/>
    <s v="Adult"/>
    <x v="0"/>
    <s v="East Anglia ONE North"/>
    <s v="Winter Passage"/>
    <s v="Displacement (matrix)"/>
    <n v="54"/>
    <n v="9.6696581313865937E-3"/>
    <n v="0.6"/>
    <n v="0.03"/>
    <n v="9.3989077037077689E-3"/>
    <s v="N"/>
    <n v="9.3989077037077689E-3"/>
  </r>
  <r>
    <s v="RA"/>
    <s v="Adult"/>
    <x v="0"/>
    <s v="East Anglia THREE"/>
    <s v="Winter Passage"/>
    <s v="Displacement (matrix)"/>
    <n v="1499"/>
    <n v="9.6696581313865937E-3"/>
    <n v="0.6"/>
    <n v="0.03"/>
    <n v="0.26090671570107304"/>
    <s v="N"/>
    <n v="0.26090671570107304"/>
  </r>
  <r>
    <s v="RA"/>
    <s v="Adult"/>
    <x v="0"/>
    <s v="East Anglia TWO"/>
    <s v="Winter Passage"/>
    <s v="Displacement (matrix)"/>
    <n v="136"/>
    <n v="9.6696581313865937E-3"/>
    <n v="0.6"/>
    <n v="0.03"/>
    <n v="2.3671323105634381E-2"/>
    <s v="N"/>
    <n v="2.3671323105634381E-2"/>
  </r>
  <r>
    <s v="RA"/>
    <s v="Adult"/>
    <x v="0"/>
    <s v="Hornsea Project Three"/>
    <s v="Winter Passage"/>
    <s v="Displacement (matrix)"/>
    <n v="3649"/>
    <n v="9.6696581313865937E-3"/>
    <n v="0.6"/>
    <n v="0.03"/>
    <n v="0.63512248538573424"/>
    <s v="N"/>
    <n v="0.63512248538573424"/>
  </r>
  <r>
    <s v="RA"/>
    <s v="Adult"/>
    <x v="0"/>
    <s v="Inch Cape"/>
    <s v="Winter Passage"/>
    <s v="Displacement (matrix)"/>
    <n v="651"/>
    <n v="9.6696581313865937E-3"/>
    <n v="0.6"/>
    <n v="0.03"/>
    <n v="0.11330905398358809"/>
    <s v="N"/>
    <n v="0.11330905398358809"/>
  </r>
  <r>
    <s v="RA"/>
    <s v="Adult"/>
    <x v="0"/>
    <s v="Moray West"/>
    <s v="Winter Passage"/>
    <s v="Displacement (matrix)"/>
    <n v="184"/>
    <n v="9.6696581313865937E-3"/>
    <n v="0.6"/>
    <n v="0.03"/>
    <n v="3.2025907731152395E-2"/>
    <s v="N"/>
    <n v="3.2025907731152395E-2"/>
  </r>
  <r>
    <s v="RA"/>
    <s v="Adult"/>
    <x v="0"/>
    <s v="Norfolk Boreas"/>
    <s v="Winter Passage"/>
    <s v="Displacement (matrix)"/>
    <n v="1065"/>
    <n v="9.6696581313865937E-3"/>
    <n v="0.6"/>
    <n v="0.03"/>
    <n v="0.18536734637868099"/>
    <s v="N"/>
    <n v="0.18536734637868099"/>
  </r>
  <r>
    <s v="RA"/>
    <s v="Adult"/>
    <x v="0"/>
    <s v="Norfolk Vanguard"/>
    <s v="Winter Passage"/>
    <s v="Displacement (matrix)"/>
    <n v="839"/>
    <n v="9.6696581313865937E-3"/>
    <n v="0.6"/>
    <n v="0.03"/>
    <n v="0.14603117710020033"/>
    <s v="N"/>
    <n v="0.14603117710020033"/>
  </r>
  <r>
    <s v="RA"/>
    <s v="Adult"/>
    <x v="0"/>
    <s v="Hornsea Project Four"/>
    <s v="Winter Passage"/>
    <s v="Displacement (matrix)"/>
    <n v="455"/>
    <n v="9.6696581313865937E-3"/>
    <n v="0.6"/>
    <n v="0.03"/>
    <n v="7.9194500096056192E-2"/>
    <s v="N"/>
    <n v="7.9194500096056192E-2"/>
  </r>
  <r>
    <s v="RA"/>
    <s v="Adult"/>
    <x v="0"/>
    <s v="DEP"/>
    <s v="Winter Passage"/>
    <s v="Displacement (matrix)"/>
    <n v="686"/>
    <n v="9.6696581313865937E-3"/>
    <n v="0.6"/>
    <n v="0.03"/>
    <n v="0.11940093860636165"/>
    <s v="N"/>
    <n v="0.11940093860636165"/>
  </r>
  <r>
    <s v="RA"/>
    <s v="Adult"/>
    <x v="0"/>
    <s v="SEP"/>
    <s v="Winter Passage"/>
    <s v="Displacement (matrix)"/>
    <n v="845"/>
    <n v="9.6696581313865937E-3"/>
    <n v="0.6"/>
    <n v="0.03"/>
    <n v="0.14707550017839008"/>
    <s v="N"/>
    <n v="0.14707550017839008"/>
  </r>
  <r>
    <s v="RA"/>
    <s v="Adult"/>
    <x v="0"/>
    <s v="PFOWF"/>
    <s v="Winter Passage"/>
    <s v="Displacement (matrix)"/>
    <n v="16"/>
    <n v="9.6696581313865937E-3"/>
    <n v="0.6"/>
    <n v="0.03"/>
    <n v="2.7848615418393386E-3"/>
    <s v="N"/>
    <n v="2.7848615418393386E-3"/>
  </r>
  <r>
    <s v="RA"/>
    <s v="Adult"/>
    <x v="0"/>
    <s v="Green Volt"/>
    <s v="Winter Passage"/>
    <s v="Displacement (matrix)"/>
    <n v="15.09"/>
    <n v="9.6696581313865937E-3"/>
    <n v="0.6"/>
    <n v="0.03"/>
    <n v="2.6264725416472266E-3"/>
    <s v="N"/>
    <n v="2.6264725416472266E-3"/>
  </r>
  <r>
    <s v="RA"/>
    <s v="Adult"/>
    <x v="0"/>
    <s v="Berwick Bank"/>
    <s v="Winter Passage"/>
    <s v="Displacement (matrix)"/>
    <n v="1399"/>
    <n v="9.6696581313865937E-3"/>
    <n v="0.6"/>
    <n v="0.03"/>
    <n v="0.24350133106457716"/>
    <s v="Y"/>
    <n v="0"/>
  </r>
  <r>
    <s v="RA"/>
    <s v="Adult"/>
    <x v="0"/>
    <s v="West of Orkney"/>
    <s v="Winter Passage"/>
    <s v="Displacement (matrix)"/>
    <n v="19.38"/>
    <n v="9.6696581313865937E-3"/>
    <n v="0.6"/>
    <n v="0.03"/>
    <n v="3.3731635425528986E-3"/>
    <s v="N"/>
    <n v="3.3731635425528986E-3"/>
  </r>
  <r>
    <s v="RA"/>
    <s v="Adult"/>
    <x v="0"/>
    <s v="Salamander"/>
    <s v="Winter Passage"/>
    <s v="Displacement (matrix)"/>
    <n v="27.5"/>
    <n v="9.6696581313865937E-3"/>
    <n v="0.6"/>
    <n v="0.03"/>
    <n v="4.7864807750363633E-3"/>
    <s v="Y"/>
    <n v="0"/>
  </r>
  <r>
    <s v="RA"/>
    <s v="Adult"/>
    <x v="0"/>
    <s v="Rampion 2"/>
    <s v="Winter Passage"/>
    <s v="Displacement (matrix)"/>
    <n v="1193"/>
    <n v="9.6696581313865937E-3"/>
    <n v="0.6"/>
    <n v="0.03"/>
    <n v="0.20764623871339571"/>
    <s v="N"/>
    <n v="0.20764623871339571"/>
  </r>
  <r>
    <s v="RA"/>
    <s v="Adult"/>
    <x v="0"/>
    <s v="Outer Dowsing"/>
    <s v="Winter Passage"/>
    <s v="Displacement (matrix)"/>
    <n v="1779"/>
    <n v="9.6696581313865937E-3"/>
    <n v="0.6"/>
    <n v="0.03"/>
    <n v="0.30964179268326147"/>
    <s v="N"/>
    <n v="0.30964179268326147"/>
  </r>
  <r>
    <s v="RA"/>
    <s v="Adult"/>
    <x v="0"/>
    <s v="Five Estuaries"/>
    <s v="Winter Passage"/>
    <s v="Displacement (matrix)"/>
    <n v="1066.1099999999999"/>
    <n v="9.6696581313865937E-3"/>
    <n v="0.6"/>
    <n v="0.03"/>
    <n v="0.18556054614814607"/>
    <s v="N"/>
    <n v="0.18556054614814607"/>
  </r>
  <r>
    <s v="RA"/>
    <s v="Adult"/>
    <x v="0"/>
    <s v="North Falls"/>
    <s v="Winter Passage"/>
    <s v="Displacement (matrix)"/>
    <n v="1781"/>
    <n v="9.6696581313865937E-3"/>
    <n v="0.6"/>
    <n v="0.03"/>
    <n v="0.30998990037599139"/>
    <s v="N"/>
    <n v="0.30998990037599139"/>
  </r>
  <r>
    <s v="RA"/>
    <s v="Adult"/>
    <x v="0"/>
    <s v="Dogger Bank South"/>
    <s v="Winter Passage"/>
    <s v="Displacement (matrix)"/>
    <n v="8442.99"/>
    <n v="9.6696581313865937E-3"/>
    <n v="0.6"/>
    <n v="0.03"/>
    <n v="1.4695348843208824"/>
    <s v="N"/>
    <n v="1.4695348843208824"/>
  </r>
  <r>
    <s v="RA"/>
    <s v="Adult"/>
    <x v="1"/>
    <s v="Beatrice"/>
    <s v="Autumn Migration"/>
    <s v="Displacement (matrix)"/>
    <n v="833"/>
    <n v="5.8897770298695839E-3"/>
    <n v="0.6"/>
    <n v="0.03"/>
    <n v="8.8311316785864541E-2"/>
    <s v="N"/>
    <n v="8.8311316785864541E-2"/>
  </r>
  <r>
    <s v="RA"/>
    <s v="Adult"/>
    <x v="1"/>
    <s v="Blyth Demonstration Project"/>
    <s v="Autumn Migration"/>
    <s v="Displacement (matrix)"/>
    <n v="91"/>
    <n v="5.8897770298695839E-3"/>
    <n v="0.6"/>
    <n v="0.03"/>
    <n v="9.647454774926378E-3"/>
    <s v="N"/>
    <n v="9.647454774926378E-3"/>
  </r>
  <r>
    <s v="RA"/>
    <s v="Adult"/>
    <x v="1"/>
    <s v="Dudgeon"/>
    <s v="Autumn Migration"/>
    <s v="Displacement (matrix)"/>
    <n v="346"/>
    <n v="5.8897770298695839E-3"/>
    <n v="0.6"/>
    <n v="0.03"/>
    <n v="3.6681531342027764E-2"/>
    <s v="N"/>
    <n v="3.6681531342027764E-2"/>
  </r>
  <r>
    <s v="RA"/>
    <s v="Adult"/>
    <x v="1"/>
    <s v="East Anglia ONE"/>
    <s v="Autumn Migration"/>
    <s v="Displacement (matrix)"/>
    <n v="26"/>
    <n v="5.8897770298695839E-3"/>
    <n v="0.6"/>
    <n v="0.03"/>
    <n v="2.7564156499789651E-3"/>
    <s v="N"/>
    <n v="2.7564156499789651E-3"/>
  </r>
  <r>
    <s v="RA"/>
    <s v="Adult"/>
    <x v="1"/>
    <s v="Aberdeen (EOWDC)"/>
    <s v="Autumn Migration"/>
    <s v="Displacement (matrix)"/>
    <n v="64"/>
    <n v="5.8897770298695839E-3"/>
    <n v="0.6"/>
    <n v="0.03"/>
    <n v="6.7850231384097605E-3"/>
    <s v="N"/>
    <n v="6.7850231384097605E-3"/>
  </r>
  <r>
    <s v="RA"/>
    <s v="Adult"/>
    <x v="1"/>
    <s v="Galloper"/>
    <s v="Autumn Migration"/>
    <s v="Displacement (matrix)"/>
    <n v="43"/>
    <n v="5.8897770298695839E-3"/>
    <n v="0.6"/>
    <n v="0.03"/>
    <n v="4.5586874211190577E-3"/>
    <s v="N"/>
    <n v="4.5586874211190577E-3"/>
  </r>
  <r>
    <s v="RA"/>
    <s v="Adult"/>
    <x v="1"/>
    <s v="Hornsea Project One"/>
    <s v="Autumn Migration"/>
    <s v="Displacement (matrix)"/>
    <n v="4812"/>
    <n v="5.8897770298695839E-3"/>
    <n v="0.6"/>
    <n v="0.03"/>
    <n v="0.51014892721918381"/>
    <s v="N"/>
    <n v="0.51014892721918381"/>
  </r>
  <r>
    <s v="RA"/>
    <s v="Adult"/>
    <x v="1"/>
    <s v="Humber Gateway"/>
    <s v="Autumn Migration"/>
    <s v="Displacement (matrix)"/>
    <n v="20"/>
    <n v="5.8897770298695839E-3"/>
    <n v="0.6"/>
    <n v="0.03"/>
    <n v="2.1203197307530499E-3"/>
    <s v="N"/>
    <n v="2.1203197307530499E-3"/>
  </r>
  <r>
    <s v="RA"/>
    <s v="Adult"/>
    <x v="1"/>
    <s v="Hywind"/>
    <s v="Autumn Migration"/>
    <s v="Displacement (matrix)"/>
    <n v="719"/>
    <n v="5.8897770298695839E-3"/>
    <n v="0.6"/>
    <n v="0.03"/>
    <n v="7.6225494320572157E-2"/>
    <s v="N"/>
    <n v="7.6225494320572157E-2"/>
  </r>
  <r>
    <s v="RA"/>
    <s v="Adult"/>
    <x v="1"/>
    <s v="Lincs &amp; LID"/>
    <s v="Autumn Migration"/>
    <s v="Displacement (matrix)"/>
    <n v="34"/>
    <n v="5.8897770298695839E-3"/>
    <n v="0.6"/>
    <n v="0.03"/>
    <n v="3.6045435422801847E-3"/>
    <s v="N"/>
    <n v="3.6045435422801847E-3"/>
  </r>
  <r>
    <s v="RA"/>
    <s v="Adult"/>
    <x v="1"/>
    <s v="London Array"/>
    <s v="Autumn Migration"/>
    <s v="Displacement (matrix)"/>
    <n v="20"/>
    <n v="5.8897770298695839E-3"/>
    <n v="0.6"/>
    <n v="0.03"/>
    <n v="2.1203197307530499E-3"/>
    <s v="N"/>
    <n v="2.1203197307530499E-3"/>
  </r>
  <r>
    <s v="RA"/>
    <s v="Adult"/>
    <x v="1"/>
    <s v="Moray East"/>
    <s v="Autumn Migration"/>
    <s v="Displacement (matrix)"/>
    <n v="1103"/>
    <n v="5.8897770298695839E-3"/>
    <n v="0.6"/>
    <n v="0.03"/>
    <n v="0.1169356331510307"/>
    <s v="N"/>
    <n v="0.1169356331510307"/>
  </r>
  <r>
    <s v="RA"/>
    <s v="Adult"/>
    <x v="1"/>
    <s v="Race Bank"/>
    <s v="Autumn Migration"/>
    <s v="Displacement (matrix)"/>
    <n v="42"/>
    <n v="5.8897770298695839E-3"/>
    <n v="0.6"/>
    <n v="0.03"/>
    <n v="4.4526714345814048E-3"/>
    <s v="N"/>
    <n v="4.4526714345814048E-3"/>
  </r>
  <r>
    <s v="RA"/>
    <s v="Adult"/>
    <x v="1"/>
    <s v="Rampion"/>
    <s v="Autumn Migration"/>
    <s v="Displacement (matrix)"/>
    <n v="66"/>
    <n v="5.8897770298695839E-3"/>
    <n v="0.6"/>
    <n v="0.03"/>
    <n v="6.9970551114850654E-3"/>
    <s v="N"/>
    <n v="6.9970551114850654E-3"/>
  </r>
  <r>
    <s v="RA"/>
    <s v="Adult"/>
    <x v="1"/>
    <s v="Sheringham Shoal"/>
    <s v="Autumn Migration"/>
    <s v="Displacement (matrix)"/>
    <n v="1343"/>
    <n v="5.8897770298695839E-3"/>
    <n v="0.6"/>
    <n v="0.03"/>
    <n v="0.14237946992006731"/>
    <s v="N"/>
    <n v="0.14237946992006731"/>
  </r>
  <r>
    <s v="RA"/>
    <s v="Adult"/>
    <x v="1"/>
    <s v="Teesside"/>
    <s v="Autumn Migration"/>
    <s v="Displacement (matrix)"/>
    <n v="61"/>
    <n v="5.8897770298695839E-3"/>
    <n v="0.6"/>
    <n v="0.03"/>
    <n v="6.4669751787968027E-3"/>
    <s v="N"/>
    <n v="6.4669751787968027E-3"/>
  </r>
  <r>
    <s v="RA"/>
    <s v="Adult"/>
    <x v="1"/>
    <s v="Westermost Rough"/>
    <s v="Autumn Migration"/>
    <s v="Displacement (matrix)"/>
    <n v="121"/>
    <n v="5.8897770298695839E-3"/>
    <n v="0.6"/>
    <n v="0.03"/>
    <n v="1.2827934371055951E-2"/>
    <s v="N"/>
    <n v="1.2827934371055951E-2"/>
  </r>
  <r>
    <s v="RA"/>
    <s v="Adult"/>
    <x v="1"/>
    <s v="Dogger Bank A"/>
    <s v="Autumn Migration"/>
    <s v="Displacement (matrix)"/>
    <n v="1576"/>
    <n v="5.8897770298695839E-3"/>
    <n v="0.6"/>
    <n v="0.03"/>
    <n v="0.16708119478334035"/>
    <s v="N"/>
    <n v="0.16708119478334035"/>
  </r>
  <r>
    <s v="RA"/>
    <s v="Adult"/>
    <x v="1"/>
    <s v="Dogger Bank B"/>
    <s v="Autumn Migration"/>
    <s v="Displacement (matrix)"/>
    <n v="2097"/>
    <n v="5.8897770298695839E-3"/>
    <n v="0.6"/>
    <n v="0.03"/>
    <n v="0.22231552376945732"/>
    <s v="N"/>
    <n v="0.22231552376945732"/>
  </r>
  <r>
    <s v="RA"/>
    <s v="Adult"/>
    <x v="1"/>
    <s v="Hornsea Project Two"/>
    <s v="Autumn Migration"/>
    <s v="Displacement (matrix)"/>
    <n v="4221"/>
    <n v="5.8897770298695839E-3"/>
    <n v="0.6"/>
    <n v="0.03"/>
    <n v="0.4474934791754312"/>
    <s v="N"/>
    <n v="0.4474934791754312"/>
  </r>
  <r>
    <s v="RA"/>
    <s v="Adult"/>
    <x v="1"/>
    <s v="Neart na Gaoithe"/>
    <s v="Autumn Migration"/>
    <s v="Displacement (matrix)"/>
    <n v="5492"/>
    <n v="5.8897770298695839E-3"/>
    <n v="0.6"/>
    <n v="0.03"/>
    <n v="0.58223979806478754"/>
    <s v="N"/>
    <n v="0.58223979806478754"/>
  </r>
  <r>
    <s v="RA"/>
    <s v="Adult"/>
    <x v="1"/>
    <s v="Triton Knoll"/>
    <s v="Autumn Migration"/>
    <s v="Displacement (matrix)"/>
    <n v="254"/>
    <n v="5.8897770298695839E-3"/>
    <n v="0.6"/>
    <n v="0.03"/>
    <n v="2.6928060580563736E-2"/>
    <s v="N"/>
    <n v="2.6928060580563736E-2"/>
  </r>
  <r>
    <s v="RA"/>
    <s v="Adult"/>
    <x v="1"/>
    <s v="Dogger Bank C"/>
    <s v="Autumn Migration"/>
    <s v="Displacement (matrix)"/>
    <n v="310"/>
    <n v="5.8897770298695839E-3"/>
    <n v="0.6"/>
    <n v="0.03"/>
    <n v="3.2864955826672274E-2"/>
    <s v="N"/>
    <n v="3.2864955826672274E-2"/>
  </r>
  <r>
    <s v="RA"/>
    <s v="Adult"/>
    <x v="1"/>
    <s v="Sofia3"/>
    <s v="Autumn Migration"/>
    <s v="Displacement (matrix)"/>
    <n v="592"/>
    <n v="5.8897770298695839E-3"/>
    <n v="0.6"/>
    <n v="0.03"/>
    <n v="6.2761464030290273E-2"/>
    <s v="N"/>
    <n v="6.2761464030290273E-2"/>
  </r>
  <r>
    <s v="RA"/>
    <s v="Adult"/>
    <x v="1"/>
    <s v="East Anglia ONE North"/>
    <s v="Autumn Migration"/>
    <s v="Displacement (matrix)"/>
    <n v="85"/>
    <n v="5.8897770298695839E-3"/>
    <n v="0.6"/>
    <n v="0.03"/>
    <n v="9.0113588557004642E-3"/>
    <s v="N"/>
    <n v="9.0113588557004642E-3"/>
  </r>
  <r>
    <s v="RA"/>
    <s v="Adult"/>
    <x v="1"/>
    <s v="East Anglia THREE"/>
    <s v="Autumn Migration"/>
    <s v="Displacement (matrix)"/>
    <n v="1122"/>
    <n v="5.8897770298695839E-3"/>
    <n v="0.6"/>
    <n v="0.03"/>
    <n v="0.11894993689524611"/>
    <s v="N"/>
    <n v="0.11894993689524611"/>
  </r>
  <r>
    <s v="RA"/>
    <s v="Adult"/>
    <x v="1"/>
    <s v="East Anglia TWO"/>
    <s v="Autumn Migration"/>
    <s v="Displacement (matrix)"/>
    <n v="44"/>
    <n v="5.8897770298695839E-3"/>
    <n v="0.6"/>
    <n v="0.03"/>
    <n v="4.6647034076567106E-3"/>
    <s v="N"/>
    <n v="4.6647034076567106E-3"/>
  </r>
  <r>
    <s v="RA"/>
    <s v="Adult"/>
    <x v="1"/>
    <s v="Hornsea Project Three"/>
    <s v="Autumn Migration"/>
    <s v="Displacement (matrix)"/>
    <n v="2020"/>
    <n v="5.8897770298695839E-3"/>
    <n v="0.6"/>
    <n v="0.03"/>
    <n v="0.21415229280605805"/>
    <s v="N"/>
    <n v="0.21415229280605805"/>
  </r>
  <r>
    <s v="RA"/>
    <s v="Adult"/>
    <x v="1"/>
    <s v="Inch Cape"/>
    <s v="Autumn Migration"/>
    <s v="Displacement (matrix)"/>
    <n v="2870"/>
    <n v="5.8897770298695839E-3"/>
    <n v="0.6"/>
    <n v="0.03"/>
    <n v="0.30426588136306271"/>
    <s v="N"/>
    <n v="0.30426588136306271"/>
  </r>
  <r>
    <s v="RA"/>
    <s v="Adult"/>
    <x v="1"/>
    <s v="Moray West"/>
    <s v="Autumn Migration"/>
    <s v="Displacement (matrix)"/>
    <n v="3544"/>
    <n v="5.8897770298695839E-3"/>
    <n v="0.6"/>
    <n v="0.03"/>
    <n v="0.37572065628944046"/>
    <s v="N"/>
    <n v="0.37572065628944046"/>
  </r>
  <r>
    <s v="RA"/>
    <s v="Adult"/>
    <x v="1"/>
    <s v="Norfolk Boreas"/>
    <s v="Autumn Migration"/>
    <s v="Displacement (matrix)"/>
    <n v="263"/>
    <n v="5.8897770298695839E-3"/>
    <n v="0.6"/>
    <n v="0.03"/>
    <n v="2.7882204459402607E-2"/>
    <s v="N"/>
    <n v="2.7882204459402607E-2"/>
  </r>
  <r>
    <s v="RA"/>
    <s v="Adult"/>
    <x v="1"/>
    <s v="Norfolk Vanguard"/>
    <s v="Autumn Migration"/>
    <s v="Displacement (matrix)"/>
    <n v="866"/>
    <n v="5.8897770298695839E-3"/>
    <n v="0.6"/>
    <n v="0.03"/>
    <n v="9.1809844341607064E-2"/>
    <s v="N"/>
    <n v="9.1809844341607064E-2"/>
  </r>
  <r>
    <s v="RA"/>
    <s v="Adult"/>
    <x v="1"/>
    <s v="Hornsea Project Four"/>
    <s v="Autumn Migration"/>
    <s v="Displacement (matrix)"/>
    <n v="4311"/>
    <n v="5.8897770298695839E-3"/>
    <n v="0.6"/>
    <n v="0.03"/>
    <n v="0.4570349179638199"/>
    <s v="N"/>
    <n v="0.4570349179638199"/>
  </r>
  <r>
    <s v="RA"/>
    <s v="Adult"/>
    <x v="1"/>
    <s v="DEP"/>
    <s v="Autumn Migration"/>
    <s v="Displacement (matrix)"/>
    <n v="759"/>
    <n v="5.8897770298695839E-3"/>
    <n v="0.6"/>
    <n v="0.03"/>
    <n v="8.0466133782078245E-2"/>
    <s v="N"/>
    <n v="8.0466133782078245E-2"/>
  </r>
  <r>
    <s v="RA"/>
    <s v="Adult"/>
    <x v="1"/>
    <s v="SEP"/>
    <s v="Autumn Migration"/>
    <s v="Displacement (matrix)"/>
    <n v="3741"/>
    <n v="5.8897770298695839E-3"/>
    <n v="0.6"/>
    <n v="0.03"/>
    <n v="0.39660580563735803"/>
    <s v="N"/>
    <n v="0.39660580563735803"/>
  </r>
  <r>
    <s v="RA"/>
    <s v="Adult"/>
    <x v="1"/>
    <s v="PFOWF"/>
    <s v="Autumn Migration"/>
    <s v="Displacement (matrix)"/>
    <n v="17"/>
    <n v="5.8897770298695839E-3"/>
    <n v="0.6"/>
    <n v="0.03"/>
    <n v="1.8022717711400924E-3"/>
    <s v="N"/>
    <n v="1.8022717711400924E-3"/>
  </r>
  <r>
    <s v="RA"/>
    <s v="Adult"/>
    <x v="1"/>
    <s v="Green Volt"/>
    <s v="Autumn Migration"/>
    <s v="Displacement (matrix)"/>
    <n v="55.605000000000004"/>
    <n v="5.8897770298695839E-3"/>
    <n v="0.6"/>
    <n v="0.03"/>
    <n v="5.8950189314261672E-3"/>
    <s v="N"/>
    <n v="5.8950189314261672E-3"/>
  </r>
  <r>
    <s v="RA"/>
    <s v="Adult"/>
    <x v="1"/>
    <s v="Berwick Bank"/>
    <s v="Autumn Migration"/>
    <s v="Displacement (matrix)"/>
    <n v="8849"/>
    <n v="5.8897770298695839E-3"/>
    <n v="0.6"/>
    <n v="0.03"/>
    <n v="0.93813546487168697"/>
    <s v="Y"/>
    <n v="0"/>
  </r>
  <r>
    <s v="RA"/>
    <s v="Adult"/>
    <x v="1"/>
    <s v="West of Orkney"/>
    <s v="Autumn Migration"/>
    <s v="Displacement (matrix)"/>
    <n v="112.3"/>
    <n v="5.8897770298695839E-3"/>
    <n v="0.6"/>
    <n v="0.03"/>
    <n v="1.1905595288178377E-2"/>
    <s v="N"/>
    <n v="1.1905595288178377E-2"/>
  </r>
  <r>
    <s v="RA"/>
    <s v="Adult"/>
    <x v="1"/>
    <s v="Salamander"/>
    <s v="Autumn Migration"/>
    <s v="Displacement (matrix)"/>
    <n v="484"/>
    <n v="5.8897770298695839E-3"/>
    <n v="0.6"/>
    <n v="0.03"/>
    <n v="5.1311737484223803E-2"/>
    <s v="Y"/>
    <n v="0"/>
  </r>
  <r>
    <s v="RA"/>
    <s v="Adult"/>
    <x v="1"/>
    <s v="Rampion 2"/>
    <s v="Autumn Migration"/>
    <s v="Displacement (matrix)"/>
    <n v="26"/>
    <n v="5.8897770298695839E-3"/>
    <n v="0.6"/>
    <n v="0.03"/>
    <n v="2.7564156499789651E-3"/>
    <s v="N"/>
    <n v="2.7564156499789651E-3"/>
  </r>
  <r>
    <s v="RA"/>
    <s v="Adult"/>
    <x v="1"/>
    <s v="Outer Dowsing"/>
    <s v="Autumn Migration"/>
    <s v="Displacement (matrix)"/>
    <n v="2185"/>
    <n v="5.8897770298695839E-3"/>
    <n v="0.6"/>
    <n v="0.03"/>
    <n v="0.2316449305847707"/>
    <s v="N"/>
    <n v="0.2316449305847707"/>
  </r>
  <r>
    <s v="RA"/>
    <s v="Adult"/>
    <x v="1"/>
    <s v="Five Estuaries"/>
    <s v="Autumn Migration"/>
    <s v="Displacement (matrix)"/>
    <n v="283.64999999999998"/>
    <n v="5.8897770298695839E-3"/>
    <n v="0.6"/>
    <n v="0.03"/>
    <n v="3.0071434581405133E-2"/>
    <s v="N"/>
    <n v="3.0071434581405133E-2"/>
  </r>
  <r>
    <s v="RA"/>
    <s v="Adult"/>
    <x v="1"/>
    <s v="North Falls"/>
    <s v="Autumn Migration"/>
    <s v="Displacement (matrix)"/>
    <n v="248"/>
    <n v="5.8897770298695839E-3"/>
    <n v="0.6"/>
    <n v="0.03"/>
    <n v="2.6291964661337822E-2"/>
    <s v="N"/>
    <n v="2.6291964661337822E-2"/>
  </r>
  <r>
    <s v="RA"/>
    <s v="Adult"/>
    <x v="1"/>
    <s v="Dogger Bank South"/>
    <s v="Autumn Migration"/>
    <s v="Displacement (matrix)"/>
    <n v="9931.34"/>
    <n v="5.8897770298695839E-3"/>
    <n v="0.6"/>
    <n v="0.03"/>
    <n v="1.0528808077408498"/>
    <s v="N"/>
    <n v="1.0528808077408498"/>
  </r>
  <r>
    <s v="RA"/>
    <s v="Adult"/>
    <x v="1"/>
    <s v="Beatrice"/>
    <s v="Spring  Migration"/>
    <s v="Displacement (matrix)"/>
    <n v="833"/>
    <n v="5.8897770298695839E-3"/>
    <n v="0.6"/>
    <n v="0.03"/>
    <n v="8.8311316785864541E-2"/>
    <s v="N"/>
    <n v="8.8311316785864541E-2"/>
  </r>
  <r>
    <s v="RA"/>
    <s v="Adult"/>
    <x v="1"/>
    <s v="Blyth Demonstration Project"/>
    <s v="Spring  Migration"/>
    <s v="Displacement (matrix)"/>
    <n v="91"/>
    <n v="5.8897770298695839E-3"/>
    <n v="0.6"/>
    <n v="0.03"/>
    <n v="9.647454774926378E-3"/>
    <s v="N"/>
    <n v="9.647454774926378E-3"/>
  </r>
  <r>
    <s v="RA"/>
    <s v="Adult"/>
    <x v="1"/>
    <s v="Dudgeon"/>
    <s v="Spring  Migration"/>
    <s v="Displacement (matrix)"/>
    <n v="346"/>
    <n v="5.8897770298695839E-3"/>
    <n v="0.6"/>
    <n v="0.03"/>
    <n v="3.6681531342027764E-2"/>
    <s v="N"/>
    <n v="3.6681531342027764E-2"/>
  </r>
  <r>
    <s v="RA"/>
    <s v="Adult"/>
    <x v="1"/>
    <s v="East Anglia ONE"/>
    <s v="Spring  Migration"/>
    <s v="Displacement (matrix)"/>
    <n v="26"/>
    <n v="5.8897770298695839E-3"/>
    <n v="0.6"/>
    <n v="0.03"/>
    <n v="2.7564156499789651E-3"/>
    <s v="N"/>
    <n v="2.7564156499789651E-3"/>
  </r>
  <r>
    <s v="RA"/>
    <s v="Adult"/>
    <x v="1"/>
    <s v="Aberdeen (EOWDC)"/>
    <s v="Spring  Migration"/>
    <s v="Displacement (matrix)"/>
    <n v="64"/>
    <n v="5.8897770298695839E-3"/>
    <n v="0.6"/>
    <n v="0.03"/>
    <n v="6.7850231384097605E-3"/>
    <s v="N"/>
    <n v="6.7850231384097605E-3"/>
  </r>
  <r>
    <s v="RA"/>
    <s v="Adult"/>
    <x v="1"/>
    <s v="Galloper"/>
    <s v="Spring  Migration"/>
    <s v="Displacement (matrix)"/>
    <n v="43"/>
    <n v="5.8897770298695839E-3"/>
    <n v="0.6"/>
    <n v="0.03"/>
    <n v="4.5586874211190577E-3"/>
    <s v="N"/>
    <n v="4.5586874211190577E-3"/>
  </r>
  <r>
    <s v="RA"/>
    <s v="Adult"/>
    <x v="1"/>
    <s v="Hornsea Project One"/>
    <s v="Spring  Migration"/>
    <s v="Displacement (matrix)"/>
    <n v="4812"/>
    <n v="5.8897770298695839E-3"/>
    <n v="0.6"/>
    <n v="0.03"/>
    <n v="0.51014892721918381"/>
    <s v="N"/>
    <n v="0.51014892721918381"/>
  </r>
  <r>
    <s v="RA"/>
    <s v="Adult"/>
    <x v="1"/>
    <s v="Humber Gateway"/>
    <s v="Spring  Migration"/>
    <s v="Displacement (matrix)"/>
    <n v="20"/>
    <n v="5.8897770298695839E-3"/>
    <n v="0.6"/>
    <n v="0.03"/>
    <n v="2.1203197307530499E-3"/>
    <s v="N"/>
    <n v="2.1203197307530499E-3"/>
  </r>
  <r>
    <s v="RA"/>
    <s v="Adult"/>
    <x v="1"/>
    <s v="Hywind"/>
    <s v="Spring  Migration"/>
    <s v="Displacement (matrix)"/>
    <n v="719"/>
    <n v="5.8897770298695839E-3"/>
    <n v="0.6"/>
    <n v="0.03"/>
    <n v="7.6225494320572157E-2"/>
    <s v="N"/>
    <n v="7.6225494320572157E-2"/>
  </r>
  <r>
    <s v="RA"/>
    <s v="Adult"/>
    <x v="1"/>
    <s v="Lincs &amp; LID"/>
    <s v="Spring  Migration"/>
    <s v="Displacement (matrix)"/>
    <n v="34"/>
    <n v="5.8897770298695839E-3"/>
    <n v="0.6"/>
    <n v="0.03"/>
    <n v="3.6045435422801847E-3"/>
    <s v="N"/>
    <n v="3.6045435422801847E-3"/>
  </r>
  <r>
    <s v="RA"/>
    <s v="Adult"/>
    <x v="1"/>
    <s v="London Array"/>
    <s v="Spring  Migration"/>
    <s v="Displacement (matrix)"/>
    <n v="20"/>
    <n v="5.8897770298695839E-3"/>
    <n v="0.6"/>
    <n v="0.03"/>
    <n v="2.1203197307530499E-3"/>
    <s v="N"/>
    <n v="2.1203197307530499E-3"/>
  </r>
  <r>
    <s v="RA"/>
    <s v="Adult"/>
    <x v="1"/>
    <s v="Moray East"/>
    <s v="Spring  Migration"/>
    <s v="Displacement (matrix)"/>
    <n v="1103"/>
    <n v="5.8897770298695839E-3"/>
    <n v="0.6"/>
    <n v="0.03"/>
    <n v="0.1169356331510307"/>
    <s v="N"/>
    <n v="0.1169356331510307"/>
  </r>
  <r>
    <s v="RA"/>
    <s v="Adult"/>
    <x v="1"/>
    <s v="Race Bank"/>
    <s v="Spring  Migration"/>
    <s v="Displacement (matrix)"/>
    <n v="42"/>
    <n v="5.8897770298695839E-3"/>
    <n v="0.6"/>
    <n v="0.03"/>
    <n v="4.4526714345814048E-3"/>
    <s v="N"/>
    <n v="4.4526714345814048E-3"/>
  </r>
  <r>
    <s v="RA"/>
    <s v="Adult"/>
    <x v="1"/>
    <s v="Rampion"/>
    <s v="Spring  Migration"/>
    <s v="Displacement (matrix)"/>
    <n v="66"/>
    <n v="5.8897770298695839E-3"/>
    <n v="0.6"/>
    <n v="0.03"/>
    <n v="6.9970551114850654E-3"/>
    <s v="N"/>
    <n v="6.9970551114850654E-3"/>
  </r>
  <r>
    <s v="RA"/>
    <s v="Adult"/>
    <x v="1"/>
    <s v="Sheringham Shoal"/>
    <s v="Spring  Migration"/>
    <s v="Displacement (matrix)"/>
    <n v="1343"/>
    <n v="5.8897770298695839E-3"/>
    <n v="0.6"/>
    <n v="0.03"/>
    <n v="0.14237946992006731"/>
    <s v="N"/>
    <n v="0.14237946992006731"/>
  </r>
  <r>
    <s v="RA"/>
    <s v="Adult"/>
    <x v="1"/>
    <s v="Teesside"/>
    <s v="Spring  Migration"/>
    <s v="Displacement (matrix)"/>
    <n v="61"/>
    <n v="5.8897770298695839E-3"/>
    <n v="0.6"/>
    <n v="0.03"/>
    <n v="6.4669751787968027E-3"/>
    <s v="N"/>
    <n v="6.4669751787968027E-3"/>
  </r>
  <r>
    <s v="RA"/>
    <s v="Adult"/>
    <x v="1"/>
    <s v="Westermost Rough"/>
    <s v="Spring  Migration"/>
    <s v="Displacement (matrix)"/>
    <n v="121"/>
    <n v="5.8897770298695839E-3"/>
    <n v="0.6"/>
    <n v="0.03"/>
    <n v="1.2827934371055951E-2"/>
    <s v="N"/>
    <n v="1.2827934371055951E-2"/>
  </r>
  <r>
    <s v="RA"/>
    <s v="Adult"/>
    <x v="1"/>
    <s v="Dogger Bank A"/>
    <s v="Spring  Migration"/>
    <s v="Displacement (matrix)"/>
    <n v="1576"/>
    <n v="5.8897770298695839E-3"/>
    <n v="0.6"/>
    <n v="0.03"/>
    <n v="0.16708119478334035"/>
    <s v="N"/>
    <n v="0.16708119478334035"/>
  </r>
  <r>
    <s v="RA"/>
    <s v="Adult"/>
    <x v="1"/>
    <s v="Dogger Bank B"/>
    <s v="Spring  Migration"/>
    <s v="Displacement (matrix)"/>
    <n v="2097"/>
    <n v="5.8897770298695839E-3"/>
    <n v="0.6"/>
    <n v="0.03"/>
    <n v="0.22231552376945732"/>
    <s v="N"/>
    <n v="0.22231552376945732"/>
  </r>
  <r>
    <s v="RA"/>
    <s v="Adult"/>
    <x v="1"/>
    <s v="Hornsea Project Two"/>
    <s v="Spring  Migration"/>
    <s v="Displacement (matrix)"/>
    <n v="4221"/>
    <n v="5.8897770298695839E-3"/>
    <n v="0.6"/>
    <n v="0.03"/>
    <n v="0.4474934791754312"/>
    <s v="N"/>
    <n v="0.4474934791754312"/>
  </r>
  <r>
    <s v="RA"/>
    <s v="Adult"/>
    <x v="1"/>
    <s v="Neart na Gaoithe"/>
    <s v="Spring  Migration"/>
    <s v="Displacement (matrix)"/>
    <n v="5492"/>
    <n v="5.8897770298695839E-3"/>
    <n v="0.6"/>
    <n v="0.03"/>
    <n v="0.58223979806478754"/>
    <s v="N"/>
    <n v="0.58223979806478754"/>
  </r>
  <r>
    <s v="RA"/>
    <s v="Adult"/>
    <x v="1"/>
    <s v="Triton Knoll"/>
    <s v="Spring  Migration"/>
    <s v="Displacement (matrix)"/>
    <n v="254"/>
    <n v="5.8897770298695839E-3"/>
    <n v="0.6"/>
    <n v="0.03"/>
    <n v="2.6928060580563736E-2"/>
    <s v="N"/>
    <n v="2.6928060580563736E-2"/>
  </r>
  <r>
    <s v="RA"/>
    <s v="Adult"/>
    <x v="1"/>
    <s v="Dogger Bank C"/>
    <s v="Spring  Migration"/>
    <s v="Displacement (matrix)"/>
    <n v="310"/>
    <n v="5.8897770298695839E-3"/>
    <n v="0.6"/>
    <n v="0.03"/>
    <n v="3.2864955826672274E-2"/>
    <s v="N"/>
    <n v="3.2864955826672274E-2"/>
  </r>
  <r>
    <s v="RA"/>
    <s v="Adult"/>
    <x v="1"/>
    <s v="Sofia3"/>
    <s v="Spring  Migration"/>
    <s v="Displacement (matrix)"/>
    <n v="592"/>
    <n v="5.8897770298695839E-3"/>
    <n v="0.6"/>
    <n v="0.03"/>
    <n v="6.2761464030290273E-2"/>
    <s v="N"/>
    <n v="6.2761464030290273E-2"/>
  </r>
  <r>
    <s v="RA"/>
    <s v="Adult"/>
    <x v="1"/>
    <s v="East Anglia ONE North"/>
    <s v="Spring  Migration"/>
    <s v="Displacement (matrix)"/>
    <n v="85"/>
    <n v="5.8897770298695839E-3"/>
    <n v="0.6"/>
    <n v="0.03"/>
    <n v="9.0113588557004642E-3"/>
    <s v="N"/>
    <n v="9.0113588557004642E-3"/>
  </r>
  <r>
    <s v="RA"/>
    <s v="Adult"/>
    <x v="1"/>
    <s v="East Anglia THREE"/>
    <s v="Spring  Migration"/>
    <s v="Displacement (matrix)"/>
    <n v="1122"/>
    <n v="5.8897770298695839E-3"/>
    <n v="0.6"/>
    <n v="0.03"/>
    <n v="0.11894993689524611"/>
    <s v="N"/>
    <n v="0.11894993689524611"/>
  </r>
  <r>
    <s v="RA"/>
    <s v="Adult"/>
    <x v="1"/>
    <s v="East Anglia TWO"/>
    <s v="Spring  Migration"/>
    <s v="Displacement (matrix)"/>
    <n v="44"/>
    <n v="5.8897770298695839E-3"/>
    <n v="0.6"/>
    <n v="0.03"/>
    <n v="4.6647034076567106E-3"/>
    <s v="N"/>
    <n v="4.6647034076567106E-3"/>
  </r>
  <r>
    <s v="RA"/>
    <s v="Adult"/>
    <x v="1"/>
    <s v="Hornsea Project Three"/>
    <s v="Spring  Migration"/>
    <s v="Displacement (matrix)"/>
    <n v="2020"/>
    <n v="5.8897770298695839E-3"/>
    <n v="0.6"/>
    <n v="0.03"/>
    <n v="0.21415229280605805"/>
    <s v="N"/>
    <n v="0.21415229280605805"/>
  </r>
  <r>
    <s v="RA"/>
    <s v="Adult"/>
    <x v="1"/>
    <s v="Inch Cape"/>
    <s v="Spring  Migration"/>
    <s v="Displacement (matrix)"/>
    <n v="2870"/>
    <n v="5.8897770298695839E-3"/>
    <n v="0.6"/>
    <n v="0.03"/>
    <n v="0.30426588136306271"/>
    <s v="N"/>
    <n v="0.30426588136306271"/>
  </r>
  <r>
    <s v="RA"/>
    <s v="Adult"/>
    <x v="1"/>
    <s v="Moray West"/>
    <s v="Spring  Migration"/>
    <s v="Displacement (matrix)"/>
    <n v="3544"/>
    <n v="5.8897770298695839E-3"/>
    <n v="0.6"/>
    <n v="0.03"/>
    <n v="0.37572065628944046"/>
    <s v="N"/>
    <n v="0.37572065628944046"/>
  </r>
  <r>
    <s v="RA"/>
    <s v="Adult"/>
    <x v="1"/>
    <s v="Norfolk Boreas"/>
    <s v="Spring  Migration"/>
    <s v="Displacement (matrix)"/>
    <n v="263"/>
    <n v="5.8897770298695839E-3"/>
    <n v="0.6"/>
    <n v="0.03"/>
    <n v="2.7882204459402607E-2"/>
    <s v="N"/>
    <n v="2.7882204459402607E-2"/>
  </r>
  <r>
    <s v="RA"/>
    <s v="Adult"/>
    <x v="1"/>
    <s v="Norfolk Vanguard"/>
    <s v="Spring  Migration"/>
    <s v="Displacement (matrix)"/>
    <n v="866"/>
    <n v="5.8897770298695839E-3"/>
    <n v="0.6"/>
    <n v="0.03"/>
    <n v="9.1809844341607064E-2"/>
    <s v="N"/>
    <n v="9.1809844341607064E-2"/>
  </r>
  <r>
    <s v="RA"/>
    <s v="Adult"/>
    <x v="1"/>
    <s v="Hornsea Project Four"/>
    <s v="Spring  Migration"/>
    <s v="Displacement (matrix)"/>
    <n v="4311"/>
    <n v="5.8897770298695839E-3"/>
    <n v="0.6"/>
    <n v="0.03"/>
    <n v="0.4570349179638199"/>
    <s v="N"/>
    <n v="0.4570349179638199"/>
  </r>
  <r>
    <s v="RA"/>
    <s v="Adult"/>
    <x v="1"/>
    <s v="DEP"/>
    <s v="Spring  Migration"/>
    <s v="Displacement (matrix)"/>
    <n v="759"/>
    <n v="5.8897770298695839E-3"/>
    <n v="0.6"/>
    <n v="0.03"/>
    <n v="8.0466133782078245E-2"/>
    <s v="N"/>
    <n v="8.0466133782078245E-2"/>
  </r>
  <r>
    <s v="RA"/>
    <s v="Adult"/>
    <x v="1"/>
    <s v="SEP"/>
    <s v="Spring  Migration"/>
    <s v="Displacement (matrix)"/>
    <n v="3741"/>
    <n v="5.8897770298695839E-3"/>
    <n v="0.6"/>
    <n v="0.03"/>
    <n v="0.39660580563735803"/>
    <s v="N"/>
    <n v="0.39660580563735803"/>
  </r>
  <r>
    <s v="RA"/>
    <s v="Adult"/>
    <x v="1"/>
    <s v="PFOWF"/>
    <s v="Spring  Migration"/>
    <s v="Displacement (matrix)"/>
    <n v="17"/>
    <n v="5.8897770298695839E-3"/>
    <n v="0.6"/>
    <n v="0.03"/>
    <n v="1.8022717711400924E-3"/>
    <s v="N"/>
    <n v="1.8022717711400924E-3"/>
  </r>
  <r>
    <s v="RA"/>
    <s v="Adult"/>
    <x v="1"/>
    <s v="Green Volt"/>
    <s v="Spring  Migration"/>
    <s v="Displacement (matrix)"/>
    <n v="55.605000000000004"/>
    <n v="5.8897770298695839E-3"/>
    <n v="0.6"/>
    <n v="0.03"/>
    <n v="5.8950189314261672E-3"/>
    <s v="N"/>
    <n v="5.8950189314261672E-3"/>
  </r>
  <r>
    <s v="RA"/>
    <s v="Adult"/>
    <x v="1"/>
    <s v="Berwick Bank"/>
    <s v="Spring  Migration"/>
    <s v="Displacement (matrix)"/>
    <n v="8849"/>
    <n v="5.8897770298695839E-3"/>
    <n v="0.6"/>
    <n v="0.03"/>
    <n v="0.93813546487168697"/>
    <s v="Y"/>
    <n v="0"/>
  </r>
  <r>
    <s v="RA"/>
    <s v="Adult"/>
    <x v="1"/>
    <s v="West of Orkney"/>
    <s v="Spring  Migration"/>
    <s v="Displacement (matrix)"/>
    <n v="112.3"/>
    <n v="5.8897770298695839E-3"/>
    <n v="0.6"/>
    <n v="0.03"/>
    <n v="1.1905595288178377E-2"/>
    <s v="N"/>
    <n v="1.1905595288178377E-2"/>
  </r>
  <r>
    <s v="RA"/>
    <s v="Adult"/>
    <x v="1"/>
    <s v="Salamander"/>
    <s v="Spring  Migration"/>
    <s v="Displacement (matrix)"/>
    <n v="484"/>
    <n v="5.8897770298695839E-3"/>
    <n v="0.6"/>
    <n v="0.03"/>
    <n v="5.1311737484223803E-2"/>
    <s v="Y"/>
    <n v="0"/>
  </r>
  <r>
    <s v="RA"/>
    <s v="Adult"/>
    <x v="1"/>
    <s v="Rampion 2"/>
    <s v="Spring  Migration"/>
    <s v="Displacement (matrix)"/>
    <n v="26"/>
    <n v="5.8897770298695839E-3"/>
    <n v="0.6"/>
    <n v="0.03"/>
    <n v="2.7564156499789651E-3"/>
    <s v="N"/>
    <n v="2.7564156499789651E-3"/>
  </r>
  <r>
    <s v="RA"/>
    <s v="Adult"/>
    <x v="1"/>
    <s v="Outer Dowsing"/>
    <s v="Spring  Migration"/>
    <s v="Displacement (matrix)"/>
    <n v="2185"/>
    <n v="5.8897770298695839E-3"/>
    <n v="0.6"/>
    <n v="0.03"/>
    <n v="0.2316449305847707"/>
    <s v="N"/>
    <n v="0.2316449305847707"/>
  </r>
  <r>
    <s v="RA"/>
    <s v="Adult"/>
    <x v="1"/>
    <s v="Five Estuaries"/>
    <s v="Spring  Migration"/>
    <s v="Displacement (matrix)"/>
    <n v="283.64999999999998"/>
    <n v="5.8897770298695839E-3"/>
    <n v="0.6"/>
    <n v="0.03"/>
    <n v="3.0071434581405133E-2"/>
    <s v="N"/>
    <n v="3.0071434581405133E-2"/>
  </r>
  <r>
    <s v="RA"/>
    <s v="Adult"/>
    <x v="1"/>
    <s v="North Falls"/>
    <s v="Spring  Migration"/>
    <s v="Displacement (matrix)"/>
    <n v="248"/>
    <n v="5.8897770298695839E-3"/>
    <n v="0.6"/>
    <n v="0.03"/>
    <n v="2.6291964661337822E-2"/>
    <s v="N"/>
    <n v="2.6291964661337822E-2"/>
  </r>
  <r>
    <s v="RA"/>
    <s v="Adult"/>
    <x v="1"/>
    <s v="Dogger Bank South"/>
    <s v="Spring  Migration"/>
    <s v="Displacement (matrix)"/>
    <n v="9931.34"/>
    <n v="5.8897770298695839E-3"/>
    <n v="0.6"/>
    <n v="0.03"/>
    <n v="1.0528808077408498"/>
    <s v="N"/>
    <n v="1.0528808077408498"/>
  </r>
  <r>
    <s v="RA"/>
    <s v="Adult"/>
    <x v="0"/>
    <s v="Beatrice"/>
    <s v="Winter Passage"/>
    <s v="Displacement (matrix)"/>
    <n v="555"/>
    <n v="4.7845139098535369E-3"/>
    <n v="0.6"/>
    <n v="0.03"/>
    <n v="4.7797293959436826E-2"/>
    <s v="N"/>
    <n v="4.7797293959436826E-2"/>
  </r>
  <r>
    <s v="RA"/>
    <s v="Adult"/>
    <x v="0"/>
    <s v="Blyth Demonstration Project"/>
    <s v="Winter Passage"/>
    <s v="Displacement (matrix)"/>
    <n v="61"/>
    <n v="4.7845139098535369E-3"/>
    <n v="0.6"/>
    <n v="0.03"/>
    <n v="5.2533962730191832E-3"/>
    <s v="N"/>
    <n v="5.2533962730191832E-3"/>
  </r>
  <r>
    <s v="RA"/>
    <s v="Adult"/>
    <x v="0"/>
    <s v="Dudgeon"/>
    <s v="Winter Passage"/>
    <s v="Displacement (matrix)"/>
    <n v="745"/>
    <n v="4.7845139098535369E-3"/>
    <n v="0.6"/>
    <n v="0.03"/>
    <n v="6.4160331531135928E-2"/>
    <s v="N"/>
    <n v="6.4160331531135928E-2"/>
  </r>
  <r>
    <s v="RA"/>
    <s v="Adult"/>
    <x v="0"/>
    <s v="East Anglia ONE"/>
    <s v="Winter Passage"/>
    <s v="Displacement (matrix)"/>
    <n v="155"/>
    <n v="4.7845139098535369E-3"/>
    <n v="0.6"/>
    <n v="0.03"/>
    <n v="1.3348793808491367E-2"/>
    <s v="N"/>
    <n v="1.3348793808491367E-2"/>
  </r>
  <r>
    <s v="RA"/>
    <s v="Adult"/>
    <x v="0"/>
    <s v="Aberdeen (EOWDC)"/>
    <s v="Winter Passage"/>
    <s v="Displacement (matrix)"/>
    <n v="7"/>
    <n v="4.7845139098535369E-3"/>
    <n v="0.6"/>
    <n v="0.03"/>
    <n v="6.0284875264154556E-4"/>
    <s v="N"/>
    <n v="6.0284875264154556E-4"/>
  </r>
  <r>
    <s v="RA"/>
    <s v="Adult"/>
    <x v="0"/>
    <s v="Galloper"/>
    <s v="Winter Passage"/>
    <s v="Displacement (matrix)"/>
    <n v="106"/>
    <n v="4.7845139098535369E-3"/>
    <n v="0.6"/>
    <n v="0.03"/>
    <n v="9.1288525400005475E-3"/>
    <s v="N"/>
    <n v="9.1288525400005475E-3"/>
  </r>
  <r>
    <s v="RA"/>
    <s v="Adult"/>
    <x v="0"/>
    <s v="Greater Gabbard"/>
    <s v="Winter Passage"/>
    <s v="Displacement (matrix)"/>
    <n v="387"/>
    <n v="4.7845139098535369E-3"/>
    <n v="0.6"/>
    <n v="0.03"/>
    <n v="3.3328923896039739E-2"/>
    <s v="N"/>
    <n v="3.3328923896039739E-2"/>
  </r>
  <r>
    <s v="RA"/>
    <s v="Adult"/>
    <x v="0"/>
    <s v="Gunfleet Sands"/>
    <s v="Winter Passage"/>
    <s v="Displacement (matrix)"/>
    <n v="30"/>
    <n v="4.7845139098535369E-3"/>
    <n v="0.6"/>
    <n v="0.03"/>
    <n v="2.5836375113209094E-3"/>
    <s v="N"/>
    <n v="2.5836375113209094E-3"/>
  </r>
  <r>
    <s v="RA"/>
    <s v="Adult"/>
    <x v="0"/>
    <s v="Hornsea Project One"/>
    <s v="Winter Passage"/>
    <s v="Displacement (matrix)"/>
    <n v="1518"/>
    <n v="4.7845139098535369E-3"/>
    <n v="0.6"/>
    <n v="0.03"/>
    <n v="0.13073205807283805"/>
    <s v="N"/>
    <n v="0.13073205807283805"/>
  </r>
  <r>
    <s v="RA"/>
    <s v="Adult"/>
    <x v="0"/>
    <s v="Humber Gateway"/>
    <s v="Winter Passage"/>
    <s v="Displacement (matrix)"/>
    <n v="13"/>
    <n v="4.7845139098535369E-3"/>
    <n v="0.6"/>
    <n v="0.03"/>
    <n v="1.1195762549057276E-3"/>
    <s v="N"/>
    <n v="1.1195762549057276E-3"/>
  </r>
  <r>
    <s v="RA"/>
    <s v="Adult"/>
    <x v="0"/>
    <s v="Hywind"/>
    <s v="Winter Passage"/>
    <s v="Displacement (matrix)"/>
    <n v="10"/>
    <n v="4.7845139098535369E-3"/>
    <n v="0.6"/>
    <n v="0.03"/>
    <n v="8.6121250377363661E-4"/>
    <s v="N"/>
    <n v="8.6121250377363661E-4"/>
  </r>
  <r>
    <s v="RA"/>
    <s v="Adult"/>
    <x v="0"/>
    <s v="Lincs &amp; LID"/>
    <s v="Winter Passage"/>
    <s v="Displacement (matrix)"/>
    <n v="22"/>
    <n v="4.7845139098535369E-3"/>
    <n v="0.6"/>
    <n v="0.03"/>
    <n v="1.8946675083020004E-3"/>
    <s v="N"/>
    <n v="1.8946675083020004E-3"/>
  </r>
  <r>
    <s v="RA"/>
    <s v="Adult"/>
    <x v="0"/>
    <s v="London Array"/>
    <s v="Winter Passage"/>
    <s v="Displacement (matrix)"/>
    <n v="14"/>
    <n v="4.7845139098535369E-3"/>
    <n v="0.6"/>
    <n v="0.03"/>
    <n v="1.2056975052830911E-3"/>
    <s v="N"/>
    <n v="1.2056975052830911E-3"/>
  </r>
  <r>
    <s v="RA"/>
    <s v="Adult"/>
    <x v="0"/>
    <s v="Moray East"/>
    <s v="Winter Passage"/>
    <s v="Displacement (matrix)"/>
    <n v="30"/>
    <n v="4.7845139098535369E-3"/>
    <n v="0.6"/>
    <n v="0.03"/>
    <n v="2.5836375113209094E-3"/>
    <s v="N"/>
    <n v="2.5836375113209094E-3"/>
  </r>
  <r>
    <s v="RA"/>
    <s v="Adult"/>
    <x v="0"/>
    <s v="Race Bank"/>
    <s v="Winter Passage"/>
    <s v="Displacement (matrix)"/>
    <n v="28"/>
    <n v="4.7845139098535369E-3"/>
    <n v="0.6"/>
    <n v="0.03"/>
    <n v="2.4113950105661822E-3"/>
    <s v="N"/>
    <n v="2.4113950105661822E-3"/>
  </r>
  <r>
    <s v="RA"/>
    <s v="Adult"/>
    <x v="0"/>
    <s v="Rampion"/>
    <s v="Winter Passage"/>
    <s v="Displacement (matrix)"/>
    <n v="1244"/>
    <n v="4.7845139098535369E-3"/>
    <n v="0.6"/>
    <n v="0.03"/>
    <n v="0.10713483546944039"/>
    <s v="N"/>
    <n v="0.10713483546944039"/>
  </r>
  <r>
    <s v="RA"/>
    <s v="Adult"/>
    <x v="0"/>
    <s v="Sheringham Shoal"/>
    <s v="Winter Passage"/>
    <s v="Displacement (matrix)"/>
    <n v="211"/>
    <n v="4.7845139098535369E-3"/>
    <n v="0.6"/>
    <n v="0.03"/>
    <n v="1.8171583829623732E-2"/>
    <s v="N"/>
    <n v="1.8171583829623732E-2"/>
  </r>
  <r>
    <s v="RA"/>
    <s v="Adult"/>
    <x v="0"/>
    <s v="Teesside"/>
    <s v="Winter Passage"/>
    <s v="Displacement (matrix)"/>
    <n v="2"/>
    <n v="4.7845139098535369E-3"/>
    <n v="0.6"/>
    <n v="0.03"/>
    <n v="1.7224250075472731E-4"/>
    <s v="N"/>
    <n v="1.7224250075472731E-4"/>
  </r>
  <r>
    <s v="RA"/>
    <s v="Adult"/>
    <x v="0"/>
    <s v="Thanet"/>
    <s v="Winter Passage"/>
    <s v="Displacement (matrix)"/>
    <n v="14"/>
    <n v="4.7845139098535369E-3"/>
    <n v="0.6"/>
    <n v="0.03"/>
    <n v="1.2056975052830911E-3"/>
    <s v="N"/>
    <n v="1.2056975052830911E-3"/>
  </r>
  <r>
    <s v="RA"/>
    <s v="Adult"/>
    <x v="0"/>
    <s v="Westermost Rough"/>
    <s v="Winter Passage"/>
    <s v="Displacement (matrix)"/>
    <n v="152"/>
    <n v="4.7845139098535369E-3"/>
    <n v="0.6"/>
    <n v="0.03"/>
    <n v="1.3090430057359275E-2"/>
    <s v="N"/>
    <n v="1.3090430057359275E-2"/>
  </r>
  <r>
    <s v="RA"/>
    <s v="Adult"/>
    <x v="0"/>
    <s v="Dogger Bank A"/>
    <s v="Winter Passage"/>
    <s v="Displacement (matrix)"/>
    <n v="1728"/>
    <n v="4.7845139098535369E-3"/>
    <n v="0.6"/>
    <n v="0.03"/>
    <n v="0.1488175206520844"/>
    <s v="N"/>
    <n v="0.1488175206520844"/>
  </r>
  <r>
    <s v="RA"/>
    <s v="Adult"/>
    <x v="0"/>
    <s v="Dogger Bank B"/>
    <s v="Winter Passage"/>
    <s v="Displacement (matrix)"/>
    <n v="2143"/>
    <n v="4.7845139098535369E-3"/>
    <n v="0.6"/>
    <n v="0.03"/>
    <n v="0.18455783955869032"/>
    <s v="N"/>
    <n v="0.18455783955869032"/>
  </r>
  <r>
    <s v="RA"/>
    <s v="Adult"/>
    <x v="0"/>
    <s v="Seagreen Alpha"/>
    <s v="Winter Passage"/>
    <s v="Displacement (matrix)"/>
    <n v="1103"/>
    <n v="4.7845139098535369E-3"/>
    <n v="0.6"/>
    <n v="0.03"/>
    <n v="9.4991739166232131E-2"/>
    <s v="N"/>
    <n v="9.4991739166232131E-2"/>
  </r>
  <r>
    <s v="RA"/>
    <s v="Adult"/>
    <x v="0"/>
    <s v="Seagreen Bravo"/>
    <s v="Winter Passage"/>
    <s v="Displacement (matrix)"/>
    <n v="1272"/>
    <n v="4.7845139098535369E-3"/>
    <n v="0.6"/>
    <n v="0.03"/>
    <n v="0.10954623048000656"/>
    <s v="N"/>
    <n v="0.10954623048000656"/>
  </r>
  <r>
    <s v="RA"/>
    <s v="Adult"/>
    <x v="0"/>
    <s v="Hornsea Project Two"/>
    <s v="Winter Passage"/>
    <s v="Displacement (matrix)"/>
    <n v="720"/>
    <n v="4.7845139098535369E-3"/>
    <n v="0.6"/>
    <n v="0.03"/>
    <n v="6.2007300271701836E-2"/>
    <s v="N"/>
    <n v="6.2007300271701836E-2"/>
  </r>
  <r>
    <s v="RA"/>
    <s v="Adult"/>
    <x v="0"/>
    <s v="Neart na Gaoithe"/>
    <s v="Winter Passage"/>
    <s v="Displacement (matrix)"/>
    <n v="508"/>
    <n v="4.7845139098535369E-3"/>
    <n v="0.6"/>
    <n v="0.03"/>
    <n v="4.3749595191700734E-2"/>
    <s v="N"/>
    <n v="4.3749595191700734E-2"/>
  </r>
  <r>
    <s v="RA"/>
    <s v="Adult"/>
    <x v="0"/>
    <s v="Triton Knoll"/>
    <s v="Winter Passage"/>
    <s v="Displacement (matrix)"/>
    <n v="855"/>
    <n v="4.7845139098535369E-3"/>
    <n v="0.6"/>
    <n v="0.03"/>
    <n v="7.3633669072645916E-2"/>
    <s v="N"/>
    <n v="7.3633669072645916E-2"/>
  </r>
  <r>
    <s v="RA"/>
    <s v="Adult"/>
    <x v="0"/>
    <s v="Dogger Bank C"/>
    <s v="Winter Passage"/>
    <s v="Displacement (matrix)"/>
    <n v="959"/>
    <n v="4.7845139098535369E-3"/>
    <n v="0.6"/>
    <n v="0.03"/>
    <n v="8.2590279111891748E-2"/>
    <s v="N"/>
    <n v="8.2590279111891748E-2"/>
  </r>
  <r>
    <s v="RA"/>
    <s v="Adult"/>
    <x v="0"/>
    <s v="Sofia"/>
    <s v="Winter Passage"/>
    <s v="Displacement (matrix)"/>
    <n v="1426"/>
    <n v="4.7845139098535369E-3"/>
    <n v="0.6"/>
    <n v="0.03"/>
    <n v="0.12280890303812059"/>
    <s v="N"/>
    <n v="0.12280890303812059"/>
  </r>
  <r>
    <s v="RA"/>
    <s v="Adult"/>
    <x v="0"/>
    <s v="East Anglia ONE North"/>
    <s v="Winter Passage"/>
    <s v="Displacement (matrix)"/>
    <n v="54"/>
    <n v="4.7845139098535369E-3"/>
    <n v="0.6"/>
    <n v="0.03"/>
    <n v="4.6505475203776373E-3"/>
    <s v="N"/>
    <n v="4.6505475203776373E-3"/>
  </r>
  <r>
    <s v="RA"/>
    <s v="Adult"/>
    <x v="0"/>
    <s v="East Anglia THREE"/>
    <s v="Winter Passage"/>
    <s v="Displacement (matrix)"/>
    <n v="1499"/>
    <n v="4.7845139098535369E-3"/>
    <n v="0.6"/>
    <n v="0.03"/>
    <n v="0.12909575431566814"/>
    <s v="N"/>
    <n v="0.12909575431566814"/>
  </r>
  <r>
    <s v="RA"/>
    <s v="Adult"/>
    <x v="0"/>
    <s v="East Anglia TWO"/>
    <s v="Winter Passage"/>
    <s v="Displacement (matrix)"/>
    <n v="136"/>
    <n v="4.7845139098535369E-3"/>
    <n v="0.6"/>
    <n v="0.03"/>
    <n v="1.171249005132146E-2"/>
    <s v="N"/>
    <n v="1.171249005132146E-2"/>
  </r>
  <r>
    <s v="RA"/>
    <s v="Adult"/>
    <x v="0"/>
    <s v="Hornsea Project Three"/>
    <s v="Winter Passage"/>
    <s v="Displacement (matrix)"/>
    <n v="3649"/>
    <n v="4.7845139098535369E-3"/>
    <n v="0.6"/>
    <n v="0.03"/>
    <n v="0.31425644262699998"/>
    <s v="N"/>
    <n v="0.31425644262699998"/>
  </r>
  <r>
    <s v="RA"/>
    <s v="Adult"/>
    <x v="0"/>
    <s v="Inch Cape"/>
    <s v="Winter Passage"/>
    <s v="Displacement (matrix)"/>
    <n v="651"/>
    <n v="4.7845139098535369E-3"/>
    <n v="0.6"/>
    <n v="0.03"/>
    <n v="5.6064933995663736E-2"/>
    <s v="N"/>
    <n v="5.6064933995663736E-2"/>
  </r>
  <r>
    <s v="RA"/>
    <s v="Adult"/>
    <x v="0"/>
    <s v="Moray West"/>
    <s v="Winter Passage"/>
    <s v="Displacement (matrix)"/>
    <n v="184"/>
    <n v="4.7845139098535369E-3"/>
    <n v="0.6"/>
    <n v="0.03"/>
    <n v="1.5846310069434912E-2"/>
    <s v="N"/>
    <n v="1.5846310069434912E-2"/>
  </r>
  <r>
    <s v="RA"/>
    <s v="Adult"/>
    <x v="0"/>
    <s v="Norfolk Boreas"/>
    <s v="Winter Passage"/>
    <s v="Displacement (matrix)"/>
    <n v="1065"/>
    <n v="4.7845139098535369E-3"/>
    <n v="0.6"/>
    <n v="0.03"/>
    <n v="9.1719131651892299E-2"/>
    <s v="N"/>
    <n v="9.1719131651892299E-2"/>
  </r>
  <r>
    <s v="RA"/>
    <s v="Adult"/>
    <x v="0"/>
    <s v="Norfolk Vanguard"/>
    <s v="Winter Passage"/>
    <s v="Displacement (matrix)"/>
    <n v="839"/>
    <n v="4.7845139098535369E-3"/>
    <n v="0.6"/>
    <n v="0.03"/>
    <n v="7.2255729066608113E-2"/>
    <s v="N"/>
    <n v="7.2255729066608113E-2"/>
  </r>
  <r>
    <s v="RA"/>
    <s v="Adult"/>
    <x v="0"/>
    <s v="Hornsea Project Four"/>
    <s v="Winter Passage"/>
    <s v="Displacement (matrix)"/>
    <n v="455"/>
    <n v="4.7845139098535369E-3"/>
    <n v="0.6"/>
    <n v="0.03"/>
    <n v="3.9185168921700465E-2"/>
    <s v="N"/>
    <n v="3.9185168921700465E-2"/>
  </r>
  <r>
    <s v="RA"/>
    <s v="Adult"/>
    <x v="0"/>
    <s v="DEP"/>
    <s v="Winter Passage"/>
    <s v="Displacement (matrix)"/>
    <n v="686"/>
    <n v="4.7845139098535369E-3"/>
    <n v="0.6"/>
    <n v="0.03"/>
    <n v="5.9079177758871469E-2"/>
    <s v="N"/>
    <n v="5.9079177758871469E-2"/>
  </r>
  <r>
    <s v="RA"/>
    <s v="Adult"/>
    <x v="0"/>
    <s v="SEP"/>
    <s v="Winter Passage"/>
    <s v="Displacement (matrix)"/>
    <n v="845"/>
    <n v="4.7845139098535369E-3"/>
    <n v="0.6"/>
    <n v="0.03"/>
    <n v="7.2772456568872296E-2"/>
    <s v="N"/>
    <n v="7.2772456568872296E-2"/>
  </r>
  <r>
    <s v="RA"/>
    <s v="Adult"/>
    <x v="0"/>
    <s v="PFOWF"/>
    <s v="Winter Passage"/>
    <s v="Displacement (matrix)"/>
    <n v="16"/>
    <n v="4.7845139098535369E-3"/>
    <n v="0.6"/>
    <n v="0.03"/>
    <n v="1.3779400060378185E-3"/>
    <s v="N"/>
    <n v="1.3779400060378185E-3"/>
  </r>
  <r>
    <s v="RA"/>
    <s v="Adult"/>
    <x v="0"/>
    <s v="Green Volt"/>
    <s v="Winter Passage"/>
    <s v="Displacement (matrix)"/>
    <n v="15.09"/>
    <n v="4.7845139098535369E-3"/>
    <n v="0.6"/>
    <n v="0.03"/>
    <n v="1.2995696681944178E-3"/>
    <s v="N"/>
    <n v="1.2995696681944178E-3"/>
  </r>
  <r>
    <s v="RA"/>
    <s v="Adult"/>
    <x v="0"/>
    <s v="Berwick Bank"/>
    <s v="Winter Passage"/>
    <s v="Displacement (matrix)"/>
    <n v="1399"/>
    <n v="4.7845139098535369E-3"/>
    <n v="0.6"/>
    <n v="0.03"/>
    <n v="0.12048362927793176"/>
    <s v="Y"/>
    <n v="0"/>
  </r>
  <r>
    <s v="RA"/>
    <s v="Adult"/>
    <x v="0"/>
    <s v="West of Orkney"/>
    <s v="Winter Passage"/>
    <s v="Displacement (matrix)"/>
    <n v="19.38"/>
    <n v="4.7845139098535369E-3"/>
    <n v="0.6"/>
    <n v="0.03"/>
    <n v="1.6690298323133075E-3"/>
    <s v="N"/>
    <n v="1.6690298323133075E-3"/>
  </r>
  <r>
    <s v="RA"/>
    <s v="Adult"/>
    <x v="0"/>
    <s v="Salamander"/>
    <s v="Winter Passage"/>
    <s v="Displacement (matrix)"/>
    <n v="27.5"/>
    <n v="4.7845139098535369E-3"/>
    <n v="0.6"/>
    <n v="0.03"/>
    <n v="2.3683343853775009E-3"/>
    <s v="Y"/>
    <n v="0"/>
  </r>
  <r>
    <s v="RA"/>
    <s v="Adult"/>
    <x v="0"/>
    <s v="Rampion 2"/>
    <s v="Winter Passage"/>
    <s v="Displacement (matrix)"/>
    <n v="1193"/>
    <n v="4.7845139098535369E-3"/>
    <n v="0.6"/>
    <n v="0.03"/>
    <n v="0.10274265170019485"/>
    <s v="N"/>
    <n v="0.10274265170019485"/>
  </r>
  <r>
    <s v="RA"/>
    <s v="Adult"/>
    <x v="0"/>
    <s v="Outer Dowsing"/>
    <s v="Winter Passage"/>
    <s v="Displacement (matrix)"/>
    <n v="1779"/>
    <n v="4.7845139098535369E-3"/>
    <n v="0.6"/>
    <n v="0.03"/>
    <n v="0.15320970442132992"/>
    <s v="N"/>
    <n v="0.15320970442132992"/>
  </r>
  <r>
    <s v="RA"/>
    <s v="Adult"/>
    <x v="0"/>
    <s v="Five Estuaries"/>
    <s v="Winter Passage"/>
    <s v="Displacement (matrix)"/>
    <n v="1066.1099999999999"/>
    <n v="4.7845139098535369E-3"/>
    <n v="0.6"/>
    <n v="0.03"/>
    <n v="9.181472623981117E-2"/>
    <s v="N"/>
    <n v="9.181472623981117E-2"/>
  </r>
  <r>
    <s v="RA"/>
    <s v="Adult"/>
    <x v="0"/>
    <s v="North Falls"/>
    <s v="Winter Passage"/>
    <s v="Displacement (matrix)"/>
    <n v="1781"/>
    <n v="4.7845139098535369E-3"/>
    <n v="0.6"/>
    <n v="0.03"/>
    <n v="0.15338194692208471"/>
    <s v="N"/>
    <n v="0.15338194692208471"/>
  </r>
  <r>
    <s v="RA"/>
    <s v="Adult"/>
    <x v="0"/>
    <s v="Dogger Bank South"/>
    <s v="Winter Passage"/>
    <s v="Displacement (matrix)"/>
    <n v="8442.99"/>
    <n v="4.7845139098535369E-3"/>
    <n v="0.6"/>
    <n v="0.03"/>
    <n v="0.72712085572357754"/>
    <s v="N"/>
    <n v="0.72712085572357754"/>
  </r>
  <r>
    <m/>
    <m/>
    <x v="2"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57">
  <r>
    <s v="Kittiwake"/>
    <s v="Adult"/>
    <x v="0"/>
    <s v="Aberdeen "/>
    <s v="Autumn Migration"/>
    <s v="Displacement (matrix)"/>
    <n v="14"/>
    <s v="-"/>
    <n v="1.8134367974549995E-2"/>
    <n v="0.3"/>
    <n v="0.03"/>
    <n v="2.2849303647932994E-3"/>
    <s v="N"/>
    <n v="2.2849303647932994E-3"/>
  </r>
  <r>
    <s v="Kittiwake"/>
    <s v="Adult"/>
    <x v="0"/>
    <s v="Aberdeen "/>
    <s v="Autumn Migration"/>
    <s v="Collision"/>
    <s v="-"/>
    <n v="2.5708577540106954"/>
    <n v="1.8134367974549995E-2"/>
    <s v="-"/>
    <s v="-"/>
    <n v="4.6620880521455084E-2"/>
    <s v="N"/>
    <n v="4.6620880521455084E-2"/>
  </r>
  <r>
    <s v="Kittiwake"/>
    <s v="Adult"/>
    <x v="0"/>
    <s v="Aberdeen "/>
    <s v="Spring Migration"/>
    <s v="Displacement (matrix)"/>
    <n v="23"/>
    <s v="-"/>
    <n v="2.397261212210371E-2"/>
    <n v="0.3"/>
    <n v="0.03"/>
    <n v="4.9623307092754674E-3"/>
    <s v="N"/>
    <n v="4.9623307092754674E-3"/>
  </r>
  <r>
    <s v="Kittiwake"/>
    <s v="Adult"/>
    <x v="0"/>
    <s v="Aberdeen "/>
    <s v="Spring Migration"/>
    <s v="Collision"/>
    <s v="-"/>
    <n v="0.53529411764705881"/>
    <n v="2.397261212210371E-2"/>
    <s v="-"/>
    <s v="-"/>
    <n v="1.2832398253596691E-2"/>
    <s v="N"/>
    <n v="1.2832398253596691E-2"/>
  </r>
  <r>
    <s v="Kittiwake"/>
    <s v="Adult"/>
    <x v="0"/>
    <s v="Beatrice"/>
    <s v="Autumn Migration"/>
    <s v="Displacement (matrix)"/>
    <n v="1112"/>
    <s v="-"/>
    <n v="1.8134367974549995E-2"/>
    <n v="0.3"/>
    <n v="0.03"/>
    <n v="0.18148875468929632"/>
    <s v="N"/>
    <n v="0.18148875468929632"/>
  </r>
  <r>
    <s v="Kittiwake"/>
    <s v="Adult"/>
    <x v="0"/>
    <s v="Beatrice"/>
    <s v="Autumn Migration"/>
    <s v="Collision"/>
    <s v="-"/>
    <n v="3.4128685699974954"/>
    <n v="1.8134367974549995E-2"/>
    <s v="-"/>
    <s v="-"/>
    <n v="6.1890214497110817E-2"/>
    <s v="N"/>
    <n v="6.1890214497110817E-2"/>
  </r>
  <r>
    <s v="Kittiwake"/>
    <s v="Adult"/>
    <x v="0"/>
    <s v="Beatrice"/>
    <s v="Spring Migration"/>
    <s v="Displacement (matrix)"/>
    <n v="1112"/>
    <s v="-"/>
    <n v="2.397261212210371E-2"/>
    <n v="0.3"/>
    <n v="0.03"/>
    <n v="0.23991790211801389"/>
    <s v="N"/>
    <n v="0.23991790211801389"/>
  </r>
  <r>
    <s v="Kittiwake"/>
    <s v="Adult"/>
    <x v="0"/>
    <s v="Beatrice"/>
    <s v="Spring Migration"/>
    <s v="Collision"/>
    <s v="-"/>
    <n v="13.936977210117705"/>
    <n v="2.397261212210371E-2"/>
    <s v="-"/>
    <s v="-"/>
    <n v="0.33410574881275085"/>
    <s v="N"/>
    <n v="0.33410574881275085"/>
  </r>
  <r>
    <s v="Kittiwake"/>
    <s v="Adult"/>
    <x v="0"/>
    <s v="Berwick Bank"/>
    <s v="Autumn Migration"/>
    <s v="Displacement (matrix)"/>
    <n v="11190"/>
    <s v="-"/>
    <n v="1.8134367974549995E-2"/>
    <n v="0.3"/>
    <n v="0.03"/>
    <n v="1.8263121987169297"/>
    <s v="Y"/>
    <n v="0"/>
  </r>
  <r>
    <s v="Kittiwake"/>
    <s v="Adult"/>
    <x v="0"/>
    <s v="Berwick Bank"/>
    <s v="Autumn Migration"/>
    <s v="Collision"/>
    <s v="-"/>
    <n v="138.18181818181819"/>
    <n v="1.8134367974549995E-2"/>
    <s v="-"/>
    <s v="-"/>
    <n v="2.5058399383014538"/>
    <s v="Y"/>
    <n v="0"/>
  </r>
  <r>
    <s v="Kittiwake"/>
    <s v="Adult"/>
    <x v="0"/>
    <s v="Berwick Bank"/>
    <s v="Spring Migration"/>
    <s v="Displacement (matrix)"/>
    <n v="13766"/>
    <s v="-"/>
    <n v="2.397261212210371E-2"/>
    <n v="0.3"/>
    <n v="0.03"/>
    <n v="2.9700628062559167"/>
    <s v="Y"/>
    <n v="0"/>
  </r>
  <r>
    <s v="Kittiwake"/>
    <s v="Adult"/>
    <x v="0"/>
    <s v="Berwick Bank"/>
    <s v="Spring Migration"/>
    <s v="Collision"/>
    <s v="-"/>
    <n v="130.18181818181819"/>
    <n v="2.397261212210371E-2"/>
    <s v="-"/>
    <s v="-"/>
    <n v="3.1207982326229557"/>
    <s v="Y"/>
    <n v="0"/>
  </r>
  <r>
    <s v="Kittiwake"/>
    <s v="Adult"/>
    <x v="0"/>
    <s v="Blyth Demo"/>
    <s v="Autumn Migration"/>
    <s v="Displacement (matrix)"/>
    <n v="740"/>
    <s v="-"/>
    <n v="1.8134367974549995E-2"/>
    <n v="0.3"/>
    <n v="0.03"/>
    <n v="0.12077489071050296"/>
    <s v="N"/>
    <n v="0.12077489071050296"/>
  </r>
  <r>
    <s v="Kittiwake"/>
    <s v="Adult"/>
    <x v="0"/>
    <s v="Blyth Demo"/>
    <s v="Autumn Migration"/>
    <s v="Collision"/>
    <s v="-"/>
    <n v="1.3331636363636363"/>
    <n v="1.8134367974549995E-2"/>
    <s v="-"/>
    <s v="-"/>
    <n v="2.4176079952107341E-2"/>
    <s v="N"/>
    <n v="2.4176079952107341E-2"/>
  </r>
  <r>
    <s v="Kittiwake"/>
    <s v="Adult"/>
    <x v="0"/>
    <s v="Blyth Demo"/>
    <s v="Spring Migration"/>
    <s v="Displacement (matrix)"/>
    <n v="740"/>
    <s v="-"/>
    <n v="2.397261212210371E-2"/>
    <n v="0.3"/>
    <n v="0.03"/>
    <n v="0.1596575967332107"/>
    <s v="N"/>
    <n v="0.1596575967332107"/>
  </r>
  <r>
    <s v="Kittiwake"/>
    <s v="Adult"/>
    <x v="0"/>
    <s v="Blyth Demo"/>
    <s v="Spring Migration"/>
    <s v="Collision"/>
    <s v="-"/>
    <n v="0.89090909090909076"/>
    <n v="2.397261212210371E-2"/>
    <s v="-"/>
    <s v="-"/>
    <n v="2.1357418072419664E-2"/>
    <s v="N"/>
    <n v="2.1357418072419664E-2"/>
  </r>
  <r>
    <s v="Kittiwake"/>
    <s v="Adult"/>
    <x v="0"/>
    <s v="Cenos"/>
    <s v="Autumn Migration"/>
    <s v="Displacement (matrix)"/>
    <n v="97"/>
    <s v="-"/>
    <n v="1.8134367974549995E-2"/>
    <n v="0.3"/>
    <n v="0.03"/>
    <n v="1.5831303241782144E-2"/>
    <s v="N"/>
    <n v="1.5831303241782144E-2"/>
  </r>
  <r>
    <s v="Kittiwake"/>
    <s v="Adult"/>
    <x v="0"/>
    <s v="Cenos"/>
    <s v="Autumn Migration"/>
    <s v="Collision"/>
    <s v="-"/>
    <n v="3"/>
    <n v="1.8134367974549995E-2"/>
    <s v="-"/>
    <s v="-"/>
    <n v="5.4403103923649984E-2"/>
    <s v="N"/>
    <n v="5.4403103923649984E-2"/>
  </r>
  <r>
    <s v="Kittiwake"/>
    <s v="Adult"/>
    <x v="0"/>
    <s v="Cenos"/>
    <s v="Spring Migration"/>
    <s v="Displacement (matrix)"/>
    <n v="49"/>
    <s v="-"/>
    <n v="2.397261212210371E-2"/>
    <n v="0.3"/>
    <n v="0.03"/>
    <n v="1.0571921945847735E-2"/>
    <s v="N"/>
    <n v="1.0571921945847735E-2"/>
  </r>
  <r>
    <s v="Kittiwake"/>
    <s v="Adult"/>
    <x v="0"/>
    <s v="Cenos"/>
    <s v="Spring Migration"/>
    <s v="Collision"/>
    <s v="-"/>
    <n v="2.0499999999999998"/>
    <n v="2.397261212210371E-2"/>
    <s v="-"/>
    <s v="-"/>
    <n v="4.9143854850312599E-2"/>
    <s v="N"/>
    <n v="4.9143854850312599E-2"/>
  </r>
  <r>
    <s v="Kittiwake"/>
    <s v="Adult"/>
    <x v="0"/>
    <s v="Dogger Bank A + B"/>
    <s v="Autumn Migration"/>
    <s v="Collision"/>
    <s v="-"/>
    <n v="78.25090909090909"/>
    <n v="1.8134367974549995E-2"/>
    <s v="-"/>
    <s v="-"/>
    <n v="1.4190307797976049"/>
    <s v="N"/>
    <n v="1.4190307797976049"/>
  </r>
  <r>
    <s v="Kittiwake"/>
    <s v="Adult"/>
    <x v="0"/>
    <s v="Dogger Bank A + B"/>
    <s v="Spring Migration"/>
    <s v="Collision"/>
    <s v="-"/>
    <n v="187.98181818181817"/>
    <n v="2.397261212210371E-2"/>
    <s v="-"/>
    <s v="-"/>
    <n v="4.5064152132805502"/>
    <s v="N"/>
    <n v="4.5064152132805502"/>
  </r>
  <r>
    <s v="Kittiwake"/>
    <s v="Adult"/>
    <x v="0"/>
    <s v="Dogger Bank A and B"/>
    <s v="Autumn Migration"/>
    <s v="Displacement (matrix)"/>
    <n v="3450"/>
    <s v="-"/>
    <n v="1.8134367974549995E-2"/>
    <n v="0.3"/>
    <n v="0.03"/>
    <n v="0.56307212560977726"/>
    <s v="N"/>
    <n v="0.56307212560977726"/>
  </r>
  <r>
    <s v="Kittiwake"/>
    <s v="Adult"/>
    <x v="0"/>
    <s v="Dogger Bank A and B"/>
    <s v="Spring Migration"/>
    <s v="Displacement (matrix)"/>
    <n v="15482"/>
    <s v="-"/>
    <n v="2.397261212210371E-2"/>
    <n v="0.3"/>
    <n v="0.03"/>
    <n v="3.3402958278696864"/>
    <s v="N"/>
    <n v="3.3402958278696864"/>
  </r>
  <r>
    <s v="Kittiwake"/>
    <s v="Adult"/>
    <x v="0"/>
    <s v="Dogger Bank C + Sofia"/>
    <s v="Autumn Migration"/>
    <s v="Collision"/>
    <s v="-"/>
    <n v="52.573018181818185"/>
    <n v="1.8134367974549995E-2"/>
    <s v="-"/>
    <s v="-"/>
    <n v="0.95337845724179826"/>
    <s v="N"/>
    <n v="0.95337845724179826"/>
  </r>
  <r>
    <s v="Kittiwake"/>
    <s v="Adult"/>
    <x v="0"/>
    <s v="Dogger Bank C + Sofia"/>
    <s v="Spring Migration"/>
    <s v="Collision"/>
    <s v="-"/>
    <n v="138.0272727272727"/>
    <n v="2.397261212210371E-2"/>
    <s v="-"/>
    <s v="-"/>
    <n v="3.3088742713627326"/>
    <s v="N"/>
    <n v="3.3088742713627326"/>
  </r>
  <r>
    <s v="Kittiwake"/>
    <s v="Adult"/>
    <x v="0"/>
    <s v="Dogger Bank C and Sofia "/>
    <s v="Autumn Migration"/>
    <s v="Displacement (matrix)"/>
    <n v="2181"/>
    <s v="-"/>
    <n v="1.8134367974549995E-2"/>
    <n v="0.3"/>
    <n v="0.03"/>
    <n v="0.35595950897244188"/>
    <s v="N"/>
    <n v="0.35595950897244188"/>
  </r>
  <r>
    <s v="Kittiwake"/>
    <s v="Adult"/>
    <x v="0"/>
    <s v="Dogger Bank C and Sofia "/>
    <s v="Spring Migration"/>
    <s v="Displacement (matrix)"/>
    <n v="11805"/>
    <s v="-"/>
    <n v="2.397261212210371E-2"/>
    <n v="0.3"/>
    <n v="0.03"/>
    <n v="2.5469701749129086"/>
    <s v="N"/>
    <n v="2.5469701749129086"/>
  </r>
  <r>
    <s v="Kittiwake"/>
    <s v="Adult"/>
    <x v="0"/>
    <s v="Dogger Bank South"/>
    <s v="Autumn Migration"/>
    <s v="Displacement (matrix)"/>
    <n v="7352.84"/>
    <s v="-"/>
    <n v="1.8134367974549995E-2"/>
    <n v="0.3"/>
    <n v="0.03"/>
    <n v="1.2000519559619116"/>
    <s v="N"/>
    <n v="1.2000519559619116"/>
  </r>
  <r>
    <s v="Kittiwake"/>
    <s v="Adult"/>
    <x v="0"/>
    <s v="Dogger Bank South"/>
    <s v="Autumn Migration"/>
    <s v="Collision"/>
    <s v="-"/>
    <n v="79.319999999999993"/>
    <n v="1.8134367974549995E-2"/>
    <s v="-"/>
    <s v="-"/>
    <n v="1.4384180677413054"/>
    <s v="N"/>
    <n v="1.4384180677413054"/>
  </r>
  <r>
    <s v="Kittiwake"/>
    <s v="Adult"/>
    <x v="0"/>
    <s v="Dogger Bank South"/>
    <s v="Spring Migration"/>
    <s v="Displacement (matrix)"/>
    <n v="11306.91"/>
    <s v="-"/>
    <n v="2.397261212210371E-2"/>
    <n v="0.3"/>
    <n v="0.03"/>
    <n v="2.4395055095658211"/>
    <s v="N"/>
    <n v="2.4395055095658211"/>
  </r>
  <r>
    <s v="Kittiwake"/>
    <s v="Adult"/>
    <x v="0"/>
    <s v="Dogger Bank South"/>
    <s v="Spring Migration"/>
    <s v="Collision"/>
    <s v="-"/>
    <n v="99.84"/>
    <n v="2.397261212210371E-2"/>
    <s v="-"/>
    <s v="-"/>
    <n v="2.3934255942708345"/>
    <s v="N"/>
    <n v="2.3934255942708345"/>
  </r>
  <r>
    <s v="Kittiwake"/>
    <s v="Adult"/>
    <x v="0"/>
    <s v="Eaast Anglia THREE"/>
    <s v="Autumn Migration"/>
    <s v="Displacement (matrix)"/>
    <n v="3419"/>
    <s v="-"/>
    <n v="1.8134367974549995E-2"/>
    <n v="0.3"/>
    <n v="0.03"/>
    <n v="0.55801263694487779"/>
    <s v="N"/>
    <n v="0.55801263694487779"/>
  </r>
  <r>
    <s v="Kittiwake"/>
    <s v="Adult"/>
    <x v="0"/>
    <s v="Eaast Anglia THREE"/>
    <s v="Spring Migration"/>
    <s v="Displacement (matrix)"/>
    <n v="1309"/>
    <s v="-"/>
    <n v="2.397261212210371E-2"/>
    <n v="0.3"/>
    <n v="0.03"/>
    <n v="0.28242134341050379"/>
    <s v="N"/>
    <n v="0.28242134341050379"/>
  </r>
  <r>
    <s v="Kittiwake"/>
    <s v="Adult"/>
    <x v="0"/>
    <s v="East Anglia ONE"/>
    <s v="Autumn Migration"/>
    <s v="Displacement (matrix)"/>
    <n v="1158"/>
    <s v="-"/>
    <n v="1.8134367974549995E-2"/>
    <n v="0.3"/>
    <n v="0.03"/>
    <n v="0.18899638303076002"/>
    <s v="N"/>
    <n v="0.18899638303076002"/>
  </r>
  <r>
    <s v="Kittiwake"/>
    <s v="Adult"/>
    <x v="0"/>
    <s v="East Anglia ONE"/>
    <s v="Autumn Migration"/>
    <s v="Collision"/>
    <s v="-"/>
    <n v="62.723865332753363"/>
    <n v="1.8134367974549995E-2"/>
    <s v="-"/>
    <s v="-"/>
    <n v="1.1374576547302693"/>
    <s v="N"/>
    <n v="1.1374576547302693"/>
  </r>
  <r>
    <s v="Kittiwake"/>
    <s v="Adult"/>
    <x v="0"/>
    <s v="East Anglia ONE"/>
    <s v="Spring Migration"/>
    <s v="Displacement (matrix)"/>
    <n v="758"/>
    <s v="-"/>
    <n v="2.397261212210371E-2"/>
    <n v="0.3"/>
    <n v="0.03"/>
    <n v="0.1635411598969915"/>
    <s v="N"/>
    <n v="0.1635411598969915"/>
  </r>
  <r>
    <s v="Kittiwake"/>
    <s v="Adult"/>
    <x v="0"/>
    <s v="East Anglia ONE"/>
    <s v="Spring Migration"/>
    <s v="Collision"/>
    <s v="-"/>
    <n v="20.092040017398865"/>
    <n v="2.397261212210371E-2"/>
    <s v="-"/>
    <s v="-"/>
    <n v="0.4816586820788889"/>
    <s v="N"/>
    <n v="0.4816586820788889"/>
  </r>
  <r>
    <s v="Kittiwake"/>
    <s v="Adult"/>
    <x v="0"/>
    <s v="East Anglia ONE North"/>
    <s v="Autumn Migration"/>
    <s v="Displacement (matrix)"/>
    <n v="159"/>
    <s v="-"/>
    <n v="1.8134367974549995E-2"/>
    <n v="0.3"/>
    <n v="0.03"/>
    <n v="2.5950280571581042E-2"/>
    <s v="N"/>
    <n v="2.5950280571581042E-2"/>
  </r>
  <r>
    <s v="Kittiwake"/>
    <s v="Adult"/>
    <x v="0"/>
    <s v="East Anglia ONE North"/>
    <s v="Autumn Migration"/>
    <s v="Collision"/>
    <s v="-"/>
    <n v="5.8909090909090907"/>
    <n v="1.8134367974549995E-2"/>
    <s v="-"/>
    <s v="-"/>
    <n v="0.10682791315916723"/>
    <s v="N"/>
    <n v="0.10682791315916723"/>
  </r>
  <r>
    <s v="Kittiwake"/>
    <s v="Adult"/>
    <x v="0"/>
    <s v="East Anglia ONE North"/>
    <s v="Spring Migration"/>
    <s v="Displacement (matrix)"/>
    <n v="435"/>
    <s v="-"/>
    <n v="2.397261212210371E-2"/>
    <n v="0.3"/>
    <n v="0.03"/>
    <n v="9.3852776458036011E-2"/>
    <s v="N"/>
    <n v="9.3852776458036011E-2"/>
  </r>
  <r>
    <s v="Kittiwake"/>
    <s v="Adult"/>
    <x v="0"/>
    <s v="East Anglia ONE North"/>
    <s v="Spring Migration"/>
    <s v="Collision"/>
    <s v="-"/>
    <n v="2.5454545454545454"/>
    <n v="2.397261212210371E-2"/>
    <s v="-"/>
    <s v="-"/>
    <n v="6.1021194492627627E-2"/>
    <s v="N"/>
    <n v="6.1021194492627627E-2"/>
  </r>
  <r>
    <s v="Kittiwake"/>
    <s v="Adult"/>
    <x v="0"/>
    <s v="East Anglia THREE"/>
    <s v="Autumn Migration"/>
    <s v="Collision"/>
    <s v="-"/>
    <n v="32.807418181818193"/>
    <n v="1.8134367974549995E-2"/>
    <s v="-"/>
    <s v="-"/>
    <n v="0.5949417936040331"/>
    <s v="N"/>
    <n v="0.5949417936040331"/>
  </r>
  <r>
    <s v="Kittiwake"/>
    <s v="Adult"/>
    <x v="0"/>
    <s v="East Anglia THREE"/>
    <s v="Spring Migration"/>
    <s v="Collision"/>
    <s v="-"/>
    <n v="19.536363636363635"/>
    <n v="2.397261212210371E-2"/>
    <s v="-"/>
    <s v="-"/>
    <n v="0.46833766773091701"/>
    <s v="N"/>
    <n v="0.46833766773091701"/>
  </r>
  <r>
    <s v="Kittiwake"/>
    <s v="Adult"/>
    <x v="0"/>
    <s v="East Anglia TWO"/>
    <s v="Autumn Migration"/>
    <s v="Displacement (matrix)"/>
    <n v="127"/>
    <s v="-"/>
    <n v="1.8134367974549995E-2"/>
    <n v="0.3"/>
    <n v="0.03"/>
    <n v="2.0727582594910646E-2"/>
    <s v="N"/>
    <n v="2.0727582594910646E-2"/>
  </r>
  <r>
    <s v="Kittiwake"/>
    <s v="Adult"/>
    <x v="0"/>
    <s v="East Anglia TWO"/>
    <s v="Autumn Migration"/>
    <s v="Collision"/>
    <s v="-"/>
    <n v="3.9272727272727272"/>
    <n v="1.8134367974549995E-2"/>
    <s v="-"/>
    <s v="-"/>
    <n v="7.1218608772778164E-2"/>
    <s v="N"/>
    <n v="7.1218608772778164E-2"/>
  </r>
  <r>
    <s v="Kittiwake"/>
    <s v="Adult"/>
    <x v="0"/>
    <s v="East Anglia TWO"/>
    <s v="Spring Migration"/>
    <s v="Displacement (matrix)"/>
    <n v="301"/>
    <s v="-"/>
    <n v="2.397261212210371E-2"/>
    <n v="0.3"/>
    <n v="0.03"/>
    <n v="6.4941806238778946E-2"/>
    <s v="N"/>
    <n v="6.4941806238778946E-2"/>
  </r>
  <r>
    <s v="Kittiwake"/>
    <s v="Adult"/>
    <x v="0"/>
    <s v="East Anglia TWO"/>
    <s v="Spring Migration"/>
    <s v="Collision"/>
    <s v="-"/>
    <n v="5.3818181818181818"/>
    <n v="2.397261212210371E-2"/>
    <s v="-"/>
    <s v="-"/>
    <n v="0.12901623978441271"/>
    <s v="N"/>
    <n v="0.12901623978441271"/>
  </r>
  <r>
    <s v="Kittiwake"/>
    <s v="Adult"/>
    <x v="0"/>
    <s v="Five Estuaries "/>
    <s v="Autumn Migration"/>
    <s v="Displacement (matrix)"/>
    <n v="238.215"/>
    <s v="-"/>
    <n v="1.8134367974549995E-2"/>
    <n v="0.3"/>
    <n v="0.03"/>
    <n v="3.887890620351684E-2"/>
    <s v="N"/>
    <n v="3.887890620351684E-2"/>
  </r>
  <r>
    <s v="Kittiwake"/>
    <s v="Adult"/>
    <x v="0"/>
    <s v="Five Estuaries "/>
    <s v="Autumn Migration"/>
    <s v="Collision"/>
    <s v="-"/>
    <n v="7.88"/>
    <n v="1.8134367974549995E-2"/>
    <s v="-"/>
    <s v="-"/>
    <n v="0.14289881963945394"/>
    <s v="N"/>
    <n v="0.14289881963945394"/>
  </r>
  <r>
    <s v="Kittiwake"/>
    <s v="Adult"/>
    <x v="0"/>
    <s v="Five Estuaries "/>
    <s v="Spring Migration"/>
    <s v="Displacement (matrix)"/>
    <n v="572.83500000000004"/>
    <s v="-"/>
    <n v="2.397261212210371E-2"/>
    <n v="0.3"/>
    <n v="0.03"/>
    <n v="0.1235911613846875"/>
    <s v="N"/>
    <n v="0.1235911613846875"/>
  </r>
  <r>
    <s v="Kittiwake"/>
    <s v="Adult"/>
    <x v="0"/>
    <s v="Five Estuaries "/>
    <s v="Spring Migration"/>
    <s v="Collision"/>
    <s v="-"/>
    <n v="12.154999999999999"/>
    <n v="2.397261212210371E-2"/>
    <s v="-"/>
    <s v="-"/>
    <n v="0.29138710034417059"/>
    <s v="N"/>
    <n v="0.29138710034417059"/>
  </r>
  <r>
    <s v="Kittiwake"/>
    <s v="Adult"/>
    <x v="0"/>
    <s v="Galloper"/>
    <s v="Autumn Migration"/>
    <s v="Collision"/>
    <s v="-"/>
    <n v="6.7732136294661327"/>
    <n v="1.8134367974549995E-2"/>
    <s v="-"/>
    <s v="-"/>
    <n v="0.12282794832697617"/>
    <s v="N"/>
    <n v="0.12282794832697617"/>
  </r>
  <r>
    <s v="Kittiwake"/>
    <s v="Adult"/>
    <x v="0"/>
    <s v="Galloper"/>
    <s v="Spring Migration"/>
    <s v="Collision"/>
    <s v="-"/>
    <n v="8.5060284177127876"/>
    <n v="2.397261212210371E-2"/>
    <s v="-"/>
    <s v="-"/>
    <n v="0.20391171995742022"/>
    <s v="N"/>
    <n v="0.20391171995742022"/>
  </r>
  <r>
    <s v="Kittiwake"/>
    <s v="Adult"/>
    <x v="0"/>
    <s v="Greater Gabbard"/>
    <s v="Autumn Migration"/>
    <s v="Collision"/>
    <s v="-"/>
    <n v="8.6945454545454552"/>
    <n v="1.8134367974549995E-2"/>
    <s v="-"/>
    <s v="-"/>
    <n v="0.15767008664417834"/>
    <s v="N"/>
    <n v="0.15767008664417834"/>
  </r>
  <r>
    <s v="Kittiwake"/>
    <s v="Adult"/>
    <x v="0"/>
    <s v="Greater Gabbard"/>
    <s v="Spring Migration"/>
    <s v="Collision"/>
    <s v="-"/>
    <n v="7.254545454545454"/>
    <n v="2.397261212210371E-2"/>
    <s v="-"/>
    <s v="-"/>
    <n v="0.17391040430398871"/>
    <s v="N"/>
    <n v="0.17391040430398871"/>
  </r>
  <r>
    <s v="Kittiwake"/>
    <s v="Adult"/>
    <x v="0"/>
    <s v="Green Volt"/>
    <s v="Autumn Migration"/>
    <s v="Displacement (matrix)"/>
    <n v="149"/>
    <s v="-"/>
    <n v="1.8134367974549995E-2"/>
    <n v="0.3"/>
    <n v="0.03"/>
    <n v="2.4318187453871543E-2"/>
    <s v="Y"/>
    <n v="0"/>
  </r>
  <r>
    <s v="Kittiwake"/>
    <s v="Adult"/>
    <x v="0"/>
    <s v="Green Volt"/>
    <s v="Autumn Migration"/>
    <s v="Collision"/>
    <s v="-"/>
    <n v="5.95"/>
    <n v="1.8134367974549995E-2"/>
    <s v="-"/>
    <s v="-"/>
    <n v="0.10789948944857247"/>
    <s v="Y"/>
    <n v="0"/>
  </r>
  <r>
    <s v="Kittiwake"/>
    <s v="Adult"/>
    <x v="0"/>
    <s v="Green Volt"/>
    <s v="Spring Migration"/>
    <s v="Displacement (matrix)"/>
    <n v="83"/>
    <s v="-"/>
    <n v="2.397261212210371E-2"/>
    <n v="0.3"/>
    <n v="0.03"/>
    <n v="1.7907541255211469E-2"/>
    <s v="Y"/>
    <n v="0"/>
  </r>
  <r>
    <s v="Kittiwake"/>
    <s v="Adult"/>
    <x v="0"/>
    <s v="Green Volt"/>
    <s v="Spring Migration"/>
    <s v="Collision"/>
    <s v="-"/>
    <n v="3.55"/>
    <n v="2.397261212210371E-2"/>
    <s v="-"/>
    <s v="-"/>
    <n v="8.5102773033468165E-2"/>
    <s v="Y"/>
    <n v="0"/>
  </r>
  <r>
    <s v="Kittiwake"/>
    <s v="Adult"/>
    <x v="0"/>
    <s v="Hornsea Four"/>
    <s v="Autumn Migration"/>
    <s v="Displacement (matrix)"/>
    <n v="3608"/>
    <s v="-"/>
    <n v="1.8134367974549995E-2"/>
    <n v="0.3"/>
    <n v="0.03"/>
    <n v="0.58885919686958743"/>
    <s v="N"/>
    <n v="0.58885919686958743"/>
  </r>
  <r>
    <s v="Kittiwake"/>
    <s v="Adult"/>
    <x v="0"/>
    <s v="Hornsea Four"/>
    <s v="Autumn Migration"/>
    <s v="Collision"/>
    <s v="-"/>
    <n v="10.109090909090909"/>
    <n v="1.8134367974549995E-2"/>
    <s v="-"/>
    <s v="-"/>
    <n v="0.18332197443363268"/>
    <s v="N"/>
    <n v="0.18332197443363268"/>
  </r>
  <r>
    <s v="Kittiwake"/>
    <s v="Adult"/>
    <x v="0"/>
    <s v="Hornsea Four"/>
    <s v="Spring Migration"/>
    <s v="Displacement (matrix)"/>
    <n v="2626"/>
    <s v="-"/>
    <n v="2.397261212210371E-2"/>
    <n v="0.3"/>
    <n v="0.03"/>
    <n v="0.56656871489379901"/>
    <s v="N"/>
    <n v="0.56656871489379901"/>
  </r>
  <r>
    <s v="Kittiwake"/>
    <s v="Adult"/>
    <x v="0"/>
    <s v="Hornsea Four"/>
    <s v="Spring Migration"/>
    <s v="Collision"/>
    <s v="-"/>
    <n v="3.3454545454545452"/>
    <n v="2.397261212210371E-2"/>
    <s v="-"/>
    <s v="-"/>
    <n v="8.0199284190310582E-2"/>
    <s v="N"/>
    <n v="8.0199284190310582E-2"/>
  </r>
  <r>
    <s v="Kittiwake"/>
    <s v="Adult"/>
    <x v="0"/>
    <s v="Hornsea Project One"/>
    <s v="Autumn Migration"/>
    <s v="Displacement (matrix)"/>
    <n v="31481"/>
    <s v="-"/>
    <n v="1.8134367974549995E-2"/>
    <n v="0.3"/>
    <n v="0.03"/>
    <n v="5.1379923438612751"/>
    <s v="N"/>
    <n v="5.1379923438612751"/>
  </r>
  <r>
    <s v="Kittiwake"/>
    <s v="Adult"/>
    <x v="0"/>
    <s v="Hornsea Project One"/>
    <s v="Autumn Migration"/>
    <s v="Collision"/>
    <s v="-"/>
    <n v="5.6327411198073456"/>
    <n v="1.8134367974549995E-2"/>
    <s v="-"/>
    <s v="-"/>
    <n v="0.1021462001719652"/>
    <s v="N"/>
    <n v="0.1021462001719652"/>
  </r>
  <r>
    <s v="Kittiwake"/>
    <s v="Adult"/>
    <x v="0"/>
    <s v="Hornsea Project One"/>
    <s v="Spring Migration"/>
    <s v="Displacement (matrix)"/>
    <n v="767"/>
    <s v="-"/>
    <n v="2.397261212210371E-2"/>
    <n v="0.3"/>
    <n v="0.03"/>
    <n v="0.1654829414788819"/>
    <s v="N"/>
    <n v="0.1654829414788819"/>
  </r>
  <r>
    <s v="Kittiwake"/>
    <s v="Adult"/>
    <x v="0"/>
    <s v="Hornsea Project One"/>
    <s v="Spring Migration"/>
    <s v="Collision"/>
    <s v="-"/>
    <n v="2.3120860927152314"/>
    <n v="2.397261212210371E-2"/>
    <s v="-"/>
    <s v="-"/>
    <n v="5.542674309357256E-2"/>
    <s v="N"/>
    <n v="5.542674309357256E-2"/>
  </r>
  <r>
    <s v="Kittiwake"/>
    <s v="Adult"/>
    <x v="0"/>
    <s v="Hornsea Project Three"/>
    <s v="Autumn Migration"/>
    <s v="Displacement (matrix)"/>
    <n v="2550"/>
    <s v="-"/>
    <n v="1.8134367974549995E-2"/>
    <n v="0.3"/>
    <n v="0.03"/>
    <n v="0.41618374501592231"/>
    <s v="N"/>
    <n v="0.41618374501592231"/>
  </r>
  <r>
    <s v="Kittiwake"/>
    <s v="Adult"/>
    <x v="0"/>
    <s v="Hornsea Project Three"/>
    <s v="Autumn Migration"/>
    <s v="Collision"/>
    <s v="-"/>
    <n v="27.978181818181817"/>
    <n v="1.8134367974549995E-2"/>
    <s v="-"/>
    <s v="-"/>
    <n v="0.5073666443497733"/>
    <s v="N"/>
    <n v="0.5073666443497733"/>
  </r>
  <r>
    <s v="Kittiwake"/>
    <s v="Adult"/>
    <x v="0"/>
    <s v="Hornsea Project Three"/>
    <s v="Spring Migration"/>
    <s v="Displacement (matrix)"/>
    <n v="3795"/>
    <s v="-"/>
    <n v="2.397261212210371E-2"/>
    <n v="0.3"/>
    <n v="0.03"/>
    <n v="0.8187845670304521"/>
    <s v="N"/>
    <n v="0.8187845670304521"/>
  </r>
  <r>
    <s v="Kittiwake"/>
    <s v="Adult"/>
    <x v="0"/>
    <s v="Hornsea Project Three"/>
    <s v="Spring Migration"/>
    <s v="Collision"/>
    <s v="-"/>
    <n v="22.298181818181817"/>
    <n v="2.397261212210371E-2"/>
    <s v="-"/>
    <s v="-"/>
    <n v="0.53454566375541801"/>
    <s v="N"/>
    <n v="0.53454566375541801"/>
  </r>
  <r>
    <s v="Kittiwake"/>
    <s v="Adult"/>
    <x v="0"/>
    <s v="Hornsea Project Two"/>
    <s v="Autumn Migration"/>
    <s v="Displacement (matrix)"/>
    <n v="1449"/>
    <s v="-"/>
    <n v="1.8134367974549995E-2"/>
    <n v="0.3"/>
    <n v="0.03"/>
    <n v="0.23649029275610645"/>
    <s v="N"/>
    <n v="0.23649029275610645"/>
  </r>
  <r>
    <s v="Kittiwake"/>
    <s v="Adult"/>
    <x v="0"/>
    <s v="Hornsea Project Two"/>
    <s v="Autumn Migration"/>
    <s v="Collision"/>
    <s v="-"/>
    <n v="5.2167272727272733"/>
    <n v="1.8134367974549995E-2"/>
    <s v="-"/>
    <s v="-"/>
    <n v="9.4602051986507008E-2"/>
    <s v="N"/>
    <n v="9.4602051986507008E-2"/>
  </r>
  <r>
    <s v="Kittiwake"/>
    <s v="Adult"/>
    <x v="0"/>
    <s v="Hornsea Project Two"/>
    <s v="Spring Migration"/>
    <s v="Displacement (matrix)"/>
    <n v="1975"/>
    <s v="-"/>
    <n v="2.397261212210371E-2"/>
    <n v="0.3"/>
    <n v="0.03"/>
    <n v="0.42611318047039337"/>
    <s v="N"/>
    <n v="0.42611318047039337"/>
  </r>
  <r>
    <s v="Kittiwake"/>
    <s v="Adult"/>
    <x v="0"/>
    <s v="Hornsea Project Two"/>
    <s v="Spring Migration"/>
    <s v="Collision"/>
    <s v="-"/>
    <n v="1.9090909090909092"/>
    <n v="2.397261212210371E-2"/>
    <s v="-"/>
    <s v="-"/>
    <n v="4.5765895869470719E-2"/>
    <s v="N"/>
    <n v="4.5765895869470719E-2"/>
  </r>
  <r>
    <s v="Kittiwake"/>
    <s v="Adult"/>
    <x v="0"/>
    <s v="Humber Gateway"/>
    <s v="Autumn Migration"/>
    <s v="Collision"/>
    <s v="-"/>
    <n v="0.79492987012987015"/>
    <n v="1.8134367974549995E-2"/>
    <s v="-"/>
    <s v="-"/>
    <n v="1.4415550778896304E-2"/>
    <s v="N"/>
    <n v="1.4415550778896304E-2"/>
  </r>
  <r>
    <s v="Kittiwake"/>
    <s v="Adult"/>
    <x v="0"/>
    <s v="Humber Gateway"/>
    <s v="Spring Migration"/>
    <s v="Collision"/>
    <s v="-"/>
    <n v="0.51818181818181819"/>
    <n v="2.397261212210371E-2"/>
    <s v="-"/>
    <s v="-"/>
    <n v="1.2422171735999195E-2"/>
    <s v="N"/>
    <n v="1.2422171735999195E-2"/>
  </r>
  <r>
    <s v="Kittiwake"/>
    <s v="Adult"/>
    <x v="0"/>
    <s v="Hywind"/>
    <s v="Autumn Migration"/>
    <s v="Collision"/>
    <s v="-"/>
    <n v="0.5216727272727274"/>
    <n v="1.8134367974549995E-2"/>
    <s v="-"/>
    <s v="-"/>
    <n v="9.4602051986507011E-3"/>
    <s v="N"/>
    <n v="9.4602051986507011E-3"/>
  </r>
  <r>
    <s v="Kittiwake"/>
    <s v="Adult"/>
    <x v="0"/>
    <s v="Hywind"/>
    <s v="Spring Migration"/>
    <s v="Collision"/>
    <s v="-"/>
    <n v="0.57272727272727264"/>
    <n v="2.397261212210371E-2"/>
    <s v="-"/>
    <s v="-"/>
    <n v="1.3729768760841213E-2"/>
    <s v="N"/>
    <n v="1.3729768760841213E-2"/>
  </r>
  <r>
    <s v="Kittiwake"/>
    <s v="Adult"/>
    <x v="0"/>
    <s v="Inch Cape"/>
    <s v="Autumn Migration"/>
    <s v="Displacement (matrix)"/>
    <n v="1069"/>
    <s v="-"/>
    <n v="1.8134367974549995E-2"/>
    <n v="0.3"/>
    <n v="0.03"/>
    <n v="0.17447075428314548"/>
    <s v="N"/>
    <n v="0.17447075428314548"/>
  </r>
  <r>
    <s v="Kittiwake"/>
    <s v="Adult"/>
    <x v="0"/>
    <s v="Inch Cape"/>
    <s v="Autumn Migration"/>
    <s v="Collision"/>
    <s v="-"/>
    <n v="18.90909090909091"/>
    <n v="1.8134367974549995E-2"/>
    <s v="-"/>
    <s v="-"/>
    <n v="0.34290441260967264"/>
    <s v="N"/>
    <n v="0.34290441260967264"/>
  </r>
  <r>
    <s v="Kittiwake"/>
    <s v="Adult"/>
    <x v="0"/>
    <s v="Inch Cape"/>
    <s v="Spring Migration"/>
    <s v="Displacement (matrix)"/>
    <n v="1069"/>
    <s v="-"/>
    <n v="2.397261212210371E-2"/>
    <n v="0.3"/>
    <n v="0.03"/>
    <n v="0.23064050122675978"/>
    <s v="N"/>
    <n v="0.23064050122675978"/>
  </r>
  <r>
    <s v="Kittiwake"/>
    <s v="Adult"/>
    <x v="0"/>
    <s v="Inch Cape"/>
    <s v="Spring Migration"/>
    <s v="Collision"/>
    <s v="-"/>
    <n v="4.3636363636363633"/>
    <n v="2.397261212210371E-2"/>
    <s v="-"/>
    <s v="-"/>
    <n v="0.10460776198736163"/>
    <s v="N"/>
    <n v="0.10460776198736163"/>
  </r>
  <r>
    <s v="Kittiwake"/>
    <s v="Adult"/>
    <x v="0"/>
    <s v="Kentish Flats"/>
    <s v="Autumn Migration"/>
    <s v="Collision"/>
    <s v="-"/>
    <n v="0.5216727272727274"/>
    <n v="1.8134367974549995E-2"/>
    <s v="-"/>
    <s v="-"/>
    <n v="9.4602051986507011E-3"/>
    <s v="N"/>
    <n v="9.4602051986507011E-3"/>
  </r>
  <r>
    <s v="Kittiwake"/>
    <s v="Adult"/>
    <x v="0"/>
    <s v="Kentish Flats"/>
    <s v="Spring Migration"/>
    <s v="Collision"/>
    <s v="-"/>
    <n v="0.44545454545454538"/>
    <n v="2.397261212210371E-2"/>
    <s v="-"/>
    <s v="-"/>
    <n v="1.0678709036209832E-2"/>
    <s v="N"/>
    <n v="1.0678709036209832E-2"/>
  </r>
  <r>
    <s v="Kittiwake"/>
    <s v="Adult"/>
    <x v="0"/>
    <s v="Kentish Flats Ext"/>
    <s v="Spring Migration"/>
    <s v="Collision"/>
    <s v="-"/>
    <n v="1.4000000000000001"/>
    <n v="2.397261212210371E-2"/>
    <s v="-"/>
    <s v="-"/>
    <n v="3.3561656970945195E-2"/>
    <s v="N"/>
    <n v="3.3561656970945195E-2"/>
  </r>
  <r>
    <s v="Kittiwake"/>
    <s v="Adult"/>
    <x v="0"/>
    <s v="Kincardine"/>
    <s v="Autumn Migration"/>
    <s v="Collision"/>
    <s v="-"/>
    <n v="5.2167272727272733"/>
    <n v="1.8134367974549995E-2"/>
    <s v="-"/>
    <s v="-"/>
    <n v="9.4602051986507008E-2"/>
    <s v="N"/>
    <n v="9.4602051986507008E-2"/>
  </r>
  <r>
    <s v="Kittiwake"/>
    <s v="Adult"/>
    <x v="0"/>
    <s v="Kincardine"/>
    <s v="Spring Migration"/>
    <s v="Collision"/>
    <s v="-"/>
    <n v="0.63636363636363635"/>
    <n v="2.397261212210371E-2"/>
    <s v="-"/>
    <s v="-"/>
    <n v="1.5255298623156907E-2"/>
    <s v="N"/>
    <n v="1.5255298623156907E-2"/>
  </r>
  <r>
    <s v="Kittiwake"/>
    <s v="Adult"/>
    <x v="0"/>
    <s v="Lincs"/>
    <s v="Autumn Migration"/>
    <s v="Collision"/>
    <s v="-"/>
    <n v="0.69556363636363638"/>
    <n v="1.8134367974549995E-2"/>
    <s v="-"/>
    <s v="-"/>
    <n v="1.2613606931534266E-2"/>
    <s v="N"/>
    <n v="1.2613606931534266E-2"/>
  </r>
  <r>
    <s v="Kittiwake"/>
    <s v="Adult"/>
    <x v="0"/>
    <s v="Lincs"/>
    <s v="Spring Migration"/>
    <s v="Collision"/>
    <s v="-"/>
    <n v="0.44545454545454538"/>
    <n v="2.397261212210371E-2"/>
    <s v="-"/>
    <s v="-"/>
    <n v="1.0678709036209832E-2"/>
    <s v="N"/>
    <n v="1.0678709036209832E-2"/>
  </r>
  <r>
    <s v="Kittiwake"/>
    <s v="Adult"/>
    <x v="0"/>
    <s v="Lond Array"/>
    <s v="Autumn Migration"/>
    <s v="Collision"/>
    <s v="-"/>
    <n v="0.50902611570247935"/>
    <n v="1.8134367974549995E-2"/>
    <s v="-"/>
    <s v="-"/>
    <n v="9.2308668908046218E-3"/>
    <s v="N"/>
    <n v="9.2308668908046218E-3"/>
  </r>
  <r>
    <s v="Kittiwake"/>
    <s v="Adult"/>
    <x v="0"/>
    <s v="Lond Array"/>
    <s v="Spring Migration"/>
    <s v="Collision"/>
    <s v="-"/>
    <n v="0.43735537190082652"/>
    <n v="2.397261212210371E-2"/>
    <s v="-"/>
    <s v="-"/>
    <n v="1.048455069009693E-2"/>
    <s v="N"/>
    <n v="1.048455069009693E-2"/>
  </r>
  <r>
    <s v="Kittiwake"/>
    <s v="Adult"/>
    <x v="0"/>
    <s v="Moray East"/>
    <s v="Autumn Migration"/>
    <s v="Collision"/>
    <s v="-"/>
    <n v="1.4545454545454544"/>
    <n v="1.8134367974549995E-2"/>
    <s v="-"/>
    <s v="-"/>
    <n v="2.6377262508436354E-2"/>
    <s v="N"/>
    <n v="2.6377262508436354E-2"/>
  </r>
  <r>
    <s v="Kittiwake"/>
    <s v="Adult"/>
    <x v="0"/>
    <s v="Moray East"/>
    <s v="Spring Migration"/>
    <s v="Collision"/>
    <s v="-"/>
    <n v="3.6363636363636367"/>
    <n v="2.397261212210371E-2"/>
    <s v="-"/>
    <s v="-"/>
    <n v="8.7173134989468049E-2"/>
    <s v="N"/>
    <n v="8.7173134989468049E-2"/>
  </r>
  <r>
    <s v="Kittiwake"/>
    <s v="Adult"/>
    <x v="0"/>
    <s v="Moray West"/>
    <s v="Autumn Migration"/>
    <s v="Displacement (matrix)"/>
    <n v="1470"/>
    <s v="-"/>
    <n v="1.8134367974549995E-2"/>
    <n v="0.3"/>
    <n v="0.03"/>
    <n v="0.23991768830329641"/>
    <s v="N"/>
    <n v="0.23991768830329641"/>
  </r>
  <r>
    <s v="Kittiwake"/>
    <s v="Adult"/>
    <x v="0"/>
    <s v="Moray West"/>
    <s v="Autumn Migration"/>
    <s v="Collision"/>
    <s v="-"/>
    <n v="16.727272727272727"/>
    <n v="1.8134367974549995E-2"/>
    <s v="-"/>
    <s v="-"/>
    <n v="0.30333851884701807"/>
    <s v="N"/>
    <n v="0.30333851884701807"/>
  </r>
  <r>
    <s v="Kittiwake"/>
    <s v="Adult"/>
    <x v="0"/>
    <s v="Moray West"/>
    <s v="Spring Migration"/>
    <s v="Displacement (matrix)"/>
    <n v="1074"/>
    <s v="-"/>
    <n v="2.397261212210371E-2"/>
    <n v="0.3"/>
    <n v="0.03"/>
    <n v="0.23171926877225443"/>
    <s v="N"/>
    <n v="0.23171926877225443"/>
  </r>
  <r>
    <s v="Kittiwake"/>
    <s v="Adult"/>
    <x v="0"/>
    <s v="Moray West"/>
    <s v="Spring Migration"/>
    <s v="Collision"/>
    <s v="-"/>
    <n v="5.0909090909090908"/>
    <n v="2.397261212210371E-2"/>
    <s v="-"/>
    <s v="-"/>
    <n v="0.12204238898525525"/>
    <s v="N"/>
    <n v="0.12204238898525525"/>
  </r>
  <r>
    <s v="Kittiwake"/>
    <s v="Adult"/>
    <x v="0"/>
    <s v="Neart na Gaoithe"/>
    <s v="Autumn Migration"/>
    <s v="Displacement (matrix)"/>
    <n v="2016"/>
    <s v="-"/>
    <n v="1.8134367974549995E-2"/>
    <n v="0.3"/>
    <n v="0.03"/>
    <n v="0.32902997253023508"/>
    <s v="N"/>
    <n v="0.32902997253023508"/>
  </r>
  <r>
    <s v="Kittiwake"/>
    <s v="Adult"/>
    <x v="0"/>
    <s v="Neart na Gaoithe"/>
    <s v="Spring Migration"/>
    <s v="Displacement (matrix)"/>
    <n v="139"/>
    <s v="-"/>
    <n v="2.397261212210371E-2"/>
    <n v="0.3"/>
    <n v="0.03"/>
    <n v="2.9989737764751737E-2"/>
    <s v="N"/>
    <n v="2.9989737764751737E-2"/>
  </r>
  <r>
    <s v="Kittiwake"/>
    <s v="Adult"/>
    <x v="0"/>
    <s v="NnG"/>
    <s v="Autumn Migration"/>
    <s v="Collision"/>
    <s v="-"/>
    <n v="12.363636363636363"/>
    <n v="1.8134367974549995E-2"/>
    <s v="-"/>
    <s v="-"/>
    <n v="0.22420673132170901"/>
    <s v="N"/>
    <n v="0.22420673132170901"/>
  </r>
  <r>
    <s v="Kittiwake"/>
    <s v="Adult"/>
    <x v="0"/>
    <s v="NnG"/>
    <s v="Spring Migration"/>
    <s v="Collision"/>
    <s v="-"/>
    <n v="1.4545454545454544"/>
    <n v="2.397261212210371E-2"/>
    <s v="-"/>
    <s v="-"/>
    <n v="3.4869253995787212E-2"/>
    <s v="N"/>
    <n v="3.4869253995787212E-2"/>
  </r>
  <r>
    <s v="Kittiwake"/>
    <s v="Adult"/>
    <x v="0"/>
    <s v="Norfolk Boreas"/>
    <s v="Autumn Migration"/>
    <s v="Displacement (matrix)"/>
    <n v="2576"/>
    <s v="-"/>
    <n v="1.8134367974549995E-2"/>
    <n v="0.3"/>
    <n v="0.03"/>
    <n v="0.42042718712196703"/>
    <s v="N"/>
    <n v="0.42042718712196703"/>
  </r>
  <r>
    <s v="Kittiwake"/>
    <s v="Adult"/>
    <x v="0"/>
    <s v="Norfolk Boreas"/>
    <s v="Autumn Migration"/>
    <s v="Collision"/>
    <s v="-"/>
    <n v="23.418181818181818"/>
    <n v="1.8134367974549995E-2"/>
    <s v="-"/>
    <s v="-"/>
    <n v="0.42467392638582535"/>
    <s v="N"/>
    <n v="0.42467392638582535"/>
  </r>
  <r>
    <s v="Kittiwake"/>
    <s v="Adult"/>
    <x v="0"/>
    <s v="Norfolk Boreas"/>
    <s v="Spring Migration"/>
    <s v="Displacement (matrix)"/>
    <n v="949"/>
    <s v="-"/>
    <n v="2.397261212210371E-2"/>
    <n v="0.3"/>
    <n v="0.03"/>
    <n v="0.20475008013488777"/>
    <s v="N"/>
    <n v="0.20475008013488777"/>
  </r>
  <r>
    <s v="Kittiwake"/>
    <s v="Adult"/>
    <x v="0"/>
    <s v="Norfolk Boreas"/>
    <s v="Spring Migration"/>
    <s v="Collision"/>
    <s v="-"/>
    <n v="8.6545454545454543"/>
    <n v="2.397261212210371E-2"/>
    <s v="-"/>
    <s v="-"/>
    <n v="0.20747206127493392"/>
    <s v="N"/>
    <n v="0.20747206127493392"/>
  </r>
  <r>
    <s v="Kittiwake"/>
    <s v="Adult"/>
    <x v="0"/>
    <s v="Norfolk Vanguard"/>
    <s v="Autumn Migration"/>
    <s v="Collision"/>
    <s v="-"/>
    <n v="11.927272727272726"/>
    <n v="1.8134367974549995E-2"/>
    <s v="-"/>
    <s v="-"/>
    <n v="0.21629355256917809"/>
    <s v="N"/>
    <n v="0.21629355256917809"/>
  </r>
  <r>
    <s v="Kittiwake"/>
    <s v="Adult"/>
    <x v="0"/>
    <s v="Norfolk Vanguard"/>
    <s v="Spring Migration"/>
    <s v="Collision"/>
    <s v="-"/>
    <n v="14.036363636363637"/>
    <n v="2.397261212210371E-2"/>
    <s v="-"/>
    <s v="-"/>
    <n v="0.33648830105934663"/>
    <s v="N"/>
    <n v="0.33648830105934663"/>
  </r>
  <r>
    <s v="Kittiwake"/>
    <s v="Adult"/>
    <x v="0"/>
    <s v="Norfolk Vanguard "/>
    <s v="Autumn Migration"/>
    <s v="Displacement (matrix)"/>
    <n v="916"/>
    <s v="-"/>
    <n v="1.8134367974549995E-2"/>
    <n v="0.3"/>
    <n v="0.03"/>
    <n v="0.14949972958219016"/>
    <s v="N"/>
    <n v="0.14949972958219016"/>
  </r>
  <r>
    <s v="Kittiwake"/>
    <s v="Adult"/>
    <x v="0"/>
    <s v="Norfolk Vanguard "/>
    <s v="Spring Migration"/>
    <s v="Displacement (matrix)"/>
    <n v="1294"/>
    <s v="-"/>
    <n v="2.397261212210371E-2"/>
    <n v="0.3"/>
    <n v="0.03"/>
    <n v="0.27918504077401973"/>
    <s v="N"/>
    <n v="0.27918504077401973"/>
  </r>
  <r>
    <s v="Kittiwake"/>
    <s v="Adult"/>
    <x v="0"/>
    <s v="North Falls "/>
    <s v="Autumn Migration"/>
    <s v="Displacement (matrix)"/>
    <n v="467"/>
    <s v="-"/>
    <n v="1.8134367974549995E-2"/>
    <n v="0.3"/>
    <n v="0.03"/>
    <n v="7.621874859703362E-2"/>
    <s v="N"/>
    <n v="7.621874859703362E-2"/>
  </r>
  <r>
    <s v="Kittiwake"/>
    <s v="Adult"/>
    <x v="0"/>
    <s v="North Falls "/>
    <s v="Autumn Migration"/>
    <s v="Collision"/>
    <s v="-"/>
    <n v="3.64"/>
    <n v="1.8134367974549995E-2"/>
    <s v="-"/>
    <s v="-"/>
    <n v="6.6009099427361981E-2"/>
    <s v="N"/>
    <n v="6.6009099427361981E-2"/>
  </r>
  <r>
    <s v="Kittiwake"/>
    <s v="Adult"/>
    <x v="0"/>
    <s v="North Falls "/>
    <s v="Spring Migration"/>
    <s v="Displacement (matrix)"/>
    <n v="844.5"/>
    <s v="-"/>
    <n v="2.397261212210371E-2"/>
    <n v="0.3"/>
    <n v="0.03"/>
    <n v="0.18220383843404925"/>
    <s v="N"/>
    <n v="0.18220383843404925"/>
  </r>
  <r>
    <s v="Kittiwake"/>
    <s v="Adult"/>
    <x v="0"/>
    <s v="North Falls "/>
    <s v="Spring Migration"/>
    <s v="Collision"/>
    <s v="-"/>
    <n v="11.2"/>
    <n v="2.397261212210371E-2"/>
    <s v="-"/>
    <s v="-"/>
    <n v="0.26849325576756156"/>
    <s v="N"/>
    <n v="0.26849325576756156"/>
  </r>
  <r>
    <s v="Kittiwake"/>
    <s v="Adult"/>
    <x v="0"/>
    <s v="Outer Dowsing"/>
    <s v="Autumn Migration"/>
    <s v="Displacement (matrix)"/>
    <n v="5206.8"/>
    <s v="-"/>
    <n v="1.8134367974549995E-2"/>
    <n v="0.3"/>
    <n v="0.03"/>
    <n v="0.84979824452898223"/>
    <s v="N"/>
    <n v="0.84979824452898223"/>
  </r>
  <r>
    <s v="Kittiwake"/>
    <s v="Adult"/>
    <x v="0"/>
    <s v="Outer Dowsing"/>
    <s v="Spring Migration"/>
    <s v="Displacement (matrix)"/>
    <n v="1760.3"/>
    <s v="-"/>
    <n v="2.397261212210371E-2"/>
    <n v="0.3"/>
    <n v="0.03"/>
    <n v="0.3797909020668524"/>
    <s v="N"/>
    <n v="0.3797909020668524"/>
  </r>
  <r>
    <s v="Kittiwake"/>
    <s v="Adult"/>
    <x v="0"/>
    <s v="Outer Dowsing "/>
    <s v="Autumn Migration"/>
    <s v="Collision"/>
    <s v="-"/>
    <n v="3.03"/>
    <n v="1.8134367974549995E-2"/>
    <s v="-"/>
    <s v="-"/>
    <n v="5.4947134962886481E-2"/>
    <s v="N"/>
    <n v="5.4947134962886481E-2"/>
  </r>
  <r>
    <s v="Kittiwake"/>
    <s v="Adult"/>
    <x v="0"/>
    <s v="Outer Dowsing "/>
    <s v="Spring Migration"/>
    <s v="Collision"/>
    <s v="-"/>
    <n v="13.81"/>
    <n v="2.397261212210371E-2"/>
    <s v="-"/>
    <s v="-"/>
    <n v="0.33106177340625226"/>
    <s v="N"/>
    <n v="0.33106177340625226"/>
  </r>
  <r>
    <s v="Kittiwake"/>
    <s v="Adult"/>
    <x v="0"/>
    <s v="PFOWF"/>
    <s v="Autumn Migration"/>
    <s v="Displacement (matrix)"/>
    <n v="118"/>
    <s v="-"/>
    <n v="1.8134367974549995E-2"/>
    <n v="0.3"/>
    <n v="0.03"/>
    <n v="1.9258698788972094E-2"/>
    <s v="N"/>
    <n v="1.9258698788972094E-2"/>
  </r>
  <r>
    <s v="Kittiwake"/>
    <s v="Adult"/>
    <x v="0"/>
    <s v="PFOWF"/>
    <s v="Autumn Migration"/>
    <s v="Collision"/>
    <s v="-"/>
    <n v="0.72727272727272718"/>
    <n v="1.8134367974549995E-2"/>
    <s v="-"/>
    <s v="-"/>
    <n v="1.3188631254218177E-2"/>
    <s v="N"/>
    <n v="1.3188631254218177E-2"/>
  </r>
  <r>
    <s v="Kittiwake"/>
    <s v="Adult"/>
    <x v="0"/>
    <s v="PFOWF"/>
    <s v="Spring Migration"/>
    <s v="Displacement (matrix)"/>
    <n v="41"/>
    <s v="-"/>
    <n v="2.397261212210371E-2"/>
    <n v="0.3"/>
    <n v="0.03"/>
    <n v="8.8458938730562684E-3"/>
    <s v="N"/>
    <n v="8.8458938730562684E-3"/>
  </r>
  <r>
    <s v="Kittiwake"/>
    <s v="Adult"/>
    <x v="0"/>
    <s v="Race Bank"/>
    <s v="Autumn Migration"/>
    <s v="Collision"/>
    <s v="-"/>
    <n v="8.1619814707585405"/>
    <n v="1.8134367974549995E-2"/>
    <s v="-"/>
    <s v="-"/>
    <n v="0.14801237539219414"/>
    <s v="N"/>
    <n v="0.14801237539219414"/>
  </r>
  <r>
    <s v="Kittiwake"/>
    <s v="Adult"/>
    <x v="0"/>
    <s v="Race Bank"/>
    <s v="Spring Migration"/>
    <s v="Collision"/>
    <s v="-"/>
    <n v="2.0995946728430805"/>
    <n v="2.397261212210371E-2"/>
    <s v="-"/>
    <s v="-"/>
    <n v="5.0332768705702406E-2"/>
    <s v="N"/>
    <n v="5.0332768705702406E-2"/>
  </r>
  <r>
    <s v="Kittiwake"/>
    <s v="Adult"/>
    <x v="0"/>
    <s v="Rampion"/>
    <s v="Autumn Migration"/>
    <s v="Collision"/>
    <s v="-"/>
    <n v="14.844797366255143"/>
    <n v="1.8134367974549995E-2"/>
    <s v="-"/>
    <s v="-"/>
    <n v="0.26920101794730139"/>
    <s v="N"/>
    <n v="0.26920101794730139"/>
  </r>
  <r>
    <s v="Kittiwake"/>
    <s v="Adult"/>
    <x v="0"/>
    <s v="Rampion"/>
    <s v="Spring Migration"/>
    <s v="Collision"/>
    <s v="-"/>
    <n v="12.942222222222222"/>
    <n v="2.397261212210371E-2"/>
    <s v="-"/>
    <s v="-"/>
    <n v="0.31025887333140445"/>
    <s v="N"/>
    <n v="0.31025887333140445"/>
  </r>
  <r>
    <s v="Kittiwake"/>
    <s v="Adult"/>
    <x v="0"/>
    <s v="Rampion 2"/>
    <s v="Autumn Migration"/>
    <s v="Displacement (matrix)"/>
    <n v="97"/>
    <s v="-"/>
    <n v="1.8134367974549995E-2"/>
    <n v="0.3"/>
    <n v="0.03"/>
    <n v="1.5831303241782144E-2"/>
    <s v="N"/>
    <n v="1.5831303241782144E-2"/>
  </r>
  <r>
    <s v="Kittiwake"/>
    <s v="Adult"/>
    <x v="0"/>
    <s v="Rampion 2"/>
    <s v="Autumn Migration"/>
    <s v="Collision"/>
    <s v="-"/>
    <n v="9.7799999999999994"/>
    <n v="1.8134367974549995E-2"/>
    <s v="-"/>
    <s v="-"/>
    <n v="0.17735411879109894"/>
    <s v="N"/>
    <n v="0.17735411879109894"/>
  </r>
  <r>
    <s v="Kittiwake"/>
    <s v="Adult"/>
    <x v="0"/>
    <s v="Rampion 2"/>
    <s v="Spring Migration"/>
    <s v="Displacement (matrix)"/>
    <n v="286"/>
    <s v="-"/>
    <n v="2.397261212210371E-2"/>
    <n v="0.3"/>
    <n v="0.03"/>
    <n v="6.1705503602294952E-2"/>
    <s v="N"/>
    <n v="6.1705503602294952E-2"/>
  </r>
  <r>
    <s v="Kittiwake"/>
    <s v="Adult"/>
    <x v="0"/>
    <s v="Rampion 2"/>
    <s v="Spring Migration"/>
    <s v="Collision"/>
    <s v="-"/>
    <n v="17.25"/>
    <n v="2.397261212210371E-2"/>
    <s v="-"/>
    <s v="-"/>
    <n v="0.41352755910628902"/>
    <s v="N"/>
    <n v="0.41352755910628902"/>
  </r>
  <r>
    <s v="Kittiwake"/>
    <s v="Adult"/>
    <x v="0"/>
    <s v="Salamander"/>
    <s v="Autumn Migration"/>
    <s v="Displacement (matrix)"/>
    <n v="141.5"/>
    <s v="-"/>
    <n v="1.8134367974549995E-2"/>
    <n v="0.3"/>
    <n v="0.03"/>
    <n v="2.3094117615589417E-2"/>
    <s v="Y"/>
    <n v="0"/>
  </r>
  <r>
    <s v="Kittiwake"/>
    <s v="Adult"/>
    <x v="0"/>
    <s v="Salamander"/>
    <s v="Spring Migration"/>
    <s v="Displacement (matrix)"/>
    <n v="154.5"/>
    <s v="-"/>
    <n v="2.397261212210371E-2"/>
    <n v="0.3"/>
    <n v="0.03"/>
    <n v="3.3333917155785202E-2"/>
    <s v="Y"/>
    <n v="0"/>
  </r>
  <r>
    <s v="Kittiwake"/>
    <s v="Adult"/>
    <x v="0"/>
    <s v="Seagreen"/>
    <s v="Autumn Migration"/>
    <s v="Displacement (matrix)"/>
    <n v="2286"/>
    <s v="-"/>
    <n v="1.8134367974549995E-2"/>
    <n v="0.3"/>
    <n v="0.03"/>
    <n v="0.37309648670839157"/>
    <s v="N"/>
    <n v="0.37309648670839157"/>
  </r>
  <r>
    <s v="Kittiwake"/>
    <s v="Adult"/>
    <x v="0"/>
    <s v="Seagreen"/>
    <s v="Spring Migration"/>
    <s v="Displacement (matrix)"/>
    <n v="2286"/>
    <s v="-"/>
    <n v="2.397261212210371E-2"/>
    <n v="0.3"/>
    <n v="0.03"/>
    <n v="0.49321252180016167"/>
    <s v="N"/>
    <n v="0.49321252180016167"/>
  </r>
  <r>
    <s v="Kittiwake"/>
    <s v="Adult"/>
    <x v="0"/>
    <s v="SeaGreen (Alpha &amp; Bravo)"/>
    <s v="Autumn Migration"/>
    <s v="Collision"/>
    <s v="-"/>
    <n v="103.50397989107665"/>
    <n v="1.8134367974549995E-2"/>
    <s v="-"/>
    <s v="-"/>
    <n v="1.8769792581752072"/>
    <s v="N"/>
    <n v="1.8769792581752072"/>
  </r>
  <r>
    <s v="Kittiwake"/>
    <s v="Adult"/>
    <x v="0"/>
    <s v="SeaGreen (Alpha &amp; Bravo)"/>
    <s v="Spring Migration"/>
    <s v="Collision"/>
    <s v="-"/>
    <n v="56.403854210305823"/>
    <n v="2.397261212210371E-2"/>
    <s v="-"/>
    <s v="-"/>
    <n v="1.3521477191753477"/>
    <s v="N"/>
    <n v="1.3521477191753477"/>
  </r>
  <r>
    <s v="Kittiwake"/>
    <s v="Adult"/>
    <x v="0"/>
    <s v="SEP &amp; DEP"/>
    <s v="Autumn Migration"/>
    <s v="Collision"/>
    <s v="-"/>
    <n v="4.3"/>
    <n v="1.8134367974549995E-2"/>
    <s v="-"/>
    <s v="-"/>
    <n v="7.797778229056497E-2"/>
    <s v="N"/>
    <n v="7.797778229056497E-2"/>
  </r>
  <r>
    <s v="Kittiwake"/>
    <s v="Adult"/>
    <x v="0"/>
    <s v="SEP &amp; DEP"/>
    <s v="Spring Migration"/>
    <s v="Collision"/>
    <s v="-"/>
    <n v="0.9"/>
    <n v="2.397261212210371E-2"/>
    <s v="-"/>
    <s v="-"/>
    <n v="2.1575350909893338E-2"/>
    <s v="N"/>
    <n v="2.1575350909893338E-2"/>
  </r>
  <r>
    <s v="Kittiwake"/>
    <s v="Adult"/>
    <x v="0"/>
    <s v="SEP / DEP"/>
    <s v="Autumn Migration"/>
    <s v="Displacement (matrix)"/>
    <n v="1481"/>
    <s v="-"/>
    <n v="1.8134367974549995E-2"/>
    <n v="0.3"/>
    <n v="0.03"/>
    <n v="0.24171299073277686"/>
    <s v="N"/>
    <n v="0.24171299073277686"/>
  </r>
  <r>
    <s v="Kittiwake"/>
    <s v="Adult"/>
    <x v="0"/>
    <s v="SEP / DEP"/>
    <s v="Spring Migration"/>
    <s v="Displacement (matrix)"/>
    <n v="1216.5"/>
    <s v="-"/>
    <n v="2.397261212210371E-2"/>
    <n v="0.3"/>
    <n v="0.03"/>
    <n v="0.26246414381885247"/>
    <s v="N"/>
    <n v="0.26246414381885247"/>
  </r>
  <r>
    <s v="Kittiwake"/>
    <s v="Adult"/>
    <x v="0"/>
    <s v="Teesside"/>
    <s v="Autumn Migration"/>
    <s v="Collision"/>
    <s v="-"/>
    <n v="11.7463443059252"/>
    <n v="1.8134367974549995E-2"/>
    <s v="-"/>
    <s v="-"/>
    <n v="0.21301252999940765"/>
    <s v="N"/>
    <n v="0.21301252999940765"/>
  </r>
  <r>
    <s v="Kittiwake"/>
    <s v="Adult"/>
    <x v="0"/>
    <s v="Teesside"/>
    <s v="Spring Migration"/>
    <s v="Collision"/>
    <s v="-"/>
    <n v="1.3433253957136855"/>
    <n v="2.397261212210371E-2"/>
    <s v="-"/>
    <s v="-"/>
    <n v="3.220301866521566E-2"/>
    <s v="N"/>
    <n v="3.220301866521566E-2"/>
  </r>
  <r>
    <s v="Kittiwake"/>
    <s v="Adult"/>
    <x v="0"/>
    <s v="Thanet"/>
    <s v="Autumn Migration"/>
    <s v="Collision"/>
    <s v="-"/>
    <n v="0.13173553719008266"/>
    <n v="1.8134367974549995E-2"/>
    <s v="-"/>
    <s v="-"/>
    <n v="2.3889407067299749E-3"/>
    <s v="N"/>
    <n v="2.3889407067299749E-3"/>
  </r>
  <r>
    <s v="Kittiwake"/>
    <s v="Adult"/>
    <x v="0"/>
    <s v="Thanet"/>
    <s v="Spring Migration"/>
    <s v="Collision"/>
    <s v="-"/>
    <n v="0.11570247933884298"/>
    <n v="2.397261212210371E-2"/>
    <s v="-"/>
    <s v="-"/>
    <n v="2.7736906587558013E-3"/>
    <s v="N"/>
    <n v="2.7736906587558013E-3"/>
  </r>
  <r>
    <s v="Kittiwake"/>
    <s v="Adult"/>
    <x v="0"/>
    <s v="Triton Knoll"/>
    <s v="Autumn Migration"/>
    <s v="Displacement (matrix)"/>
    <n v="332"/>
    <s v="-"/>
    <n v="1.8134367974549995E-2"/>
    <n v="0.3"/>
    <n v="0.03"/>
    <n v="5.4185491507955375E-2"/>
    <s v="N"/>
    <n v="5.4185491507955375E-2"/>
  </r>
  <r>
    <s v="Kittiwake"/>
    <s v="Adult"/>
    <x v="0"/>
    <s v="Triton Knoll"/>
    <s v="Autumn Migration"/>
    <s v="Collision"/>
    <s v="-"/>
    <n v="29.259433492822971"/>
    <n v="1.8134367974549995E-2"/>
    <s v="-"/>
    <s v="-"/>
    <n v="0.53060133368572437"/>
    <s v="N"/>
    <n v="0.53060133368572437"/>
  </r>
  <r>
    <s v="Kittiwake"/>
    <s v="Adult"/>
    <x v="0"/>
    <s v="Triton Knoll"/>
    <s v="Spring Migration"/>
    <s v="Displacement (matrix)"/>
    <n v="226"/>
    <s v="-"/>
    <n v="2.397261212210371E-2"/>
    <n v="0.3"/>
    <n v="0.03"/>
    <n v="4.8760293056358942E-2"/>
    <s v="N"/>
    <n v="4.8760293056358942E-2"/>
  </r>
  <r>
    <s v="Kittiwake"/>
    <s v="Adult"/>
    <x v="0"/>
    <s v="Triton Knoll"/>
    <s v="Spring Migration"/>
    <s v="Collision"/>
    <s v="-"/>
    <n v="10.491961722488039"/>
    <n v="2.397261212210371E-2"/>
    <s v="-"/>
    <s v="-"/>
    <n v="0.25151972877316486"/>
    <s v="N"/>
    <n v="0.25151972877316486"/>
  </r>
  <r>
    <s v="Kittiwake"/>
    <s v="Adult"/>
    <x v="0"/>
    <s v="West of Orkney"/>
    <s v="Autumn Migration"/>
    <s v="Displacement (matrix)"/>
    <n v="798.7"/>
    <s v="-"/>
    <n v="1.8134367974549995E-2"/>
    <n v="0.3"/>
    <n v="0.03"/>
    <n v="0.13035527731145774"/>
    <s v="Y"/>
    <n v="0"/>
  </r>
  <r>
    <s v="Kittiwake"/>
    <s v="Adult"/>
    <x v="0"/>
    <s v="West of Orkney"/>
    <s v="Autumn Migration"/>
    <s v="Collision"/>
    <s v="-"/>
    <n v="16.309999999999999"/>
    <n v="1.8134367974549995E-2"/>
    <s v="-"/>
    <s v="-"/>
    <n v="0.29577154166491038"/>
    <s v="Y"/>
    <n v="0"/>
  </r>
  <r>
    <s v="Kittiwake"/>
    <s v="Adult"/>
    <x v="0"/>
    <s v="West of Orkney"/>
    <s v="Spring Migration"/>
    <s v="Displacement (matrix)"/>
    <n v="1216.8"/>
    <s v="-"/>
    <n v="2.397261212210371E-2"/>
    <n v="0.3"/>
    <n v="0.03"/>
    <n v="0.26252886987158208"/>
    <s v="Y"/>
    <n v="0"/>
  </r>
  <r>
    <s v="Kittiwake"/>
    <s v="Adult"/>
    <x v="0"/>
    <s v="West of Orkney"/>
    <s v="Spring Migration"/>
    <s v="Collision"/>
    <s v="-"/>
    <n v="21.87"/>
    <n v="2.397261212210371E-2"/>
    <s v="-"/>
    <s v="-"/>
    <n v="0.52428102711040814"/>
    <s v="Y"/>
    <n v="0"/>
  </r>
  <r>
    <s v="Kittiwake"/>
    <s v="Adult"/>
    <x v="0"/>
    <s v="Westermost Rough"/>
    <s v="Autumn Migration"/>
    <s v="Collision"/>
    <s v="-"/>
    <n v="0.11592727272727274"/>
    <n v="1.8134367974549995E-2"/>
    <s v="-"/>
    <s v="-"/>
    <n v="2.1022678219223779E-3"/>
    <s v="N"/>
    <n v="2.1022678219223779E-3"/>
  </r>
  <r>
    <s v="Kittiwake"/>
    <s v="Adult"/>
    <x v="0"/>
    <s v="Westermost Rough"/>
    <s v="Spring Migration"/>
    <s v="Collision"/>
    <s v="-"/>
    <n v="6.3636363636363644E-2"/>
    <n v="2.397261212210371E-2"/>
    <s v="-"/>
    <s v="-"/>
    <n v="1.5255298623156907E-3"/>
    <s v="N"/>
    <n v="1.5255298623156907E-3"/>
  </r>
  <r>
    <s v="Kittiwake"/>
    <s v="Adult"/>
    <x v="1"/>
    <s v="Aberdeen "/>
    <s v="Autumn Migration"/>
    <s v="Displacement (matrix)"/>
    <n v="14"/>
    <s v="-"/>
    <n v="2.4927165035978465E-4"/>
    <n v="0.3"/>
    <n v="0.03"/>
    <n v="3.1408227945332865E-5"/>
    <s v="N"/>
    <n v="3.1408227945332865E-5"/>
  </r>
  <r>
    <s v="Kittiwake"/>
    <s v="Adult"/>
    <x v="1"/>
    <s v="Aberdeen "/>
    <s v="Autumn Migration"/>
    <s v="Collision"/>
    <s v="-"/>
    <n v="2.5708577540106954"/>
    <n v="2.4927165035978465E-4"/>
    <s v="-"/>
    <s v="-"/>
    <n v="6.4084195518249534E-4"/>
    <s v="N"/>
    <n v="6.4084195518249534E-4"/>
  </r>
  <r>
    <s v="Kittiwake"/>
    <s v="Adult"/>
    <x v="1"/>
    <s v="Aberdeen "/>
    <s v="Spring Migration"/>
    <s v="Displacement (matrix)"/>
    <n v="23"/>
    <s v="-"/>
    <n v="3.2952306887662887E-4"/>
    <n v="0.3"/>
    <n v="0.03"/>
    <n v="6.821127525746217E-5"/>
    <s v="N"/>
    <n v="6.821127525746217E-5"/>
  </r>
  <r>
    <s v="Kittiwake"/>
    <s v="Adult"/>
    <x v="1"/>
    <s v="Aberdeen "/>
    <s v="Spring Migration"/>
    <s v="Collision"/>
    <s v="-"/>
    <n v="0.53529411764705881"/>
    <n v="3.2952306887662887E-4"/>
    <s v="-"/>
    <s v="-"/>
    <n v="1.7639176039866604E-4"/>
    <s v="N"/>
    <n v="1.7639176039866604E-4"/>
  </r>
  <r>
    <s v="Kittiwake"/>
    <s v="Adult"/>
    <x v="1"/>
    <s v="Beatrice"/>
    <s v="Autumn Migration"/>
    <s v="Displacement (matrix)"/>
    <n v="1112"/>
    <s v="-"/>
    <n v="2.4927165035978465E-4"/>
    <n v="0.3"/>
    <n v="0.03"/>
    <n v="2.4947106768007246E-3"/>
    <s v="N"/>
    <n v="2.4947106768007246E-3"/>
  </r>
  <r>
    <s v="Kittiwake"/>
    <s v="Adult"/>
    <x v="1"/>
    <s v="Beatrice"/>
    <s v="Autumn Migration"/>
    <s v="Collision"/>
    <s v="-"/>
    <n v="3.4128685699974954"/>
    <n v="2.4927165035978465E-4"/>
    <s v="-"/>
    <s v="-"/>
    <n v="8.5073138090431392E-4"/>
    <s v="N"/>
    <n v="8.5073138090431392E-4"/>
  </r>
  <r>
    <s v="Kittiwake"/>
    <s v="Adult"/>
    <x v="1"/>
    <s v="Beatrice"/>
    <s v="Spring Migration"/>
    <s v="Displacement (matrix)"/>
    <n v="1112"/>
    <s v="-"/>
    <n v="3.2952306887662887E-4"/>
    <n v="0.3"/>
    <n v="0.03"/>
    <n v="3.2978668733173013E-3"/>
    <s v="N"/>
    <n v="3.2978668733173013E-3"/>
  </r>
  <r>
    <s v="Kittiwake"/>
    <s v="Adult"/>
    <x v="1"/>
    <s v="Beatrice"/>
    <s v="Spring Migration"/>
    <s v="Collision"/>
    <s v="-"/>
    <n v="13.936977210117705"/>
    <n v="3.2952306887662887E-4"/>
    <s v="-"/>
    <s v="-"/>
    <n v="4.5925555011416238E-3"/>
    <s v="N"/>
    <n v="4.5925555011416238E-3"/>
  </r>
  <r>
    <s v="Kittiwake"/>
    <s v="Adult"/>
    <x v="1"/>
    <s v="Berwick Bank"/>
    <s v="Autumn Migration"/>
    <s v="Displacement (matrix)"/>
    <n v="11190"/>
    <s v="-"/>
    <n v="2.4927165035978465E-4"/>
    <n v="0.3"/>
    <n v="0.03"/>
    <n v="2.5104147907733913E-2"/>
    <s v="N"/>
    <n v="2.5104147907733913E-2"/>
  </r>
  <r>
    <s v="Kittiwake"/>
    <s v="Adult"/>
    <x v="1"/>
    <s v="Berwick Bank"/>
    <s v="Autumn Migration"/>
    <s v="Collision"/>
    <s v="-"/>
    <n v="138.18181818181819"/>
    <n v="2.4927165035978465E-4"/>
    <s v="-"/>
    <s v="-"/>
    <n v="3.4444809867897518E-2"/>
    <s v="N"/>
    <n v="3.4444809867897518E-2"/>
  </r>
  <r>
    <s v="Kittiwake"/>
    <s v="Adult"/>
    <x v="1"/>
    <s v="Berwick Bank"/>
    <s v="Spring Migration"/>
    <s v="Displacement (matrix)"/>
    <n v="13766"/>
    <s v="-"/>
    <n v="3.2952306887662887E-4"/>
    <n v="0.3"/>
    <n v="0.03"/>
    <n v="4.0825931095401051E-2"/>
    <s v="N"/>
    <n v="4.0825931095401051E-2"/>
  </r>
  <r>
    <s v="Kittiwake"/>
    <s v="Adult"/>
    <x v="1"/>
    <s v="Berwick Bank"/>
    <s v="Spring Migration"/>
    <s v="Collision"/>
    <s v="-"/>
    <n v="130.18181818181819"/>
    <n v="3.2952306887662887E-4"/>
    <s v="-"/>
    <s v="-"/>
    <n v="4.2897912239212049E-2"/>
    <s v="N"/>
    <n v="4.2897912239212049E-2"/>
  </r>
  <r>
    <s v="Kittiwake"/>
    <s v="Adult"/>
    <x v="1"/>
    <s v="Blyth Demo"/>
    <s v="Autumn Migration"/>
    <s v="Displacement (matrix)"/>
    <n v="740"/>
    <s v="-"/>
    <n v="2.4927165035978465E-4"/>
    <n v="0.3"/>
    <n v="0.03"/>
    <n v="1.6601491913961657E-3"/>
    <s v="N"/>
    <n v="1.6601491913961657E-3"/>
  </r>
  <r>
    <s v="Kittiwake"/>
    <s v="Adult"/>
    <x v="1"/>
    <s v="Blyth Demo"/>
    <s v="Autumn Migration"/>
    <s v="Collision"/>
    <s v="-"/>
    <n v="1.3331636363636363"/>
    <n v="2.4927165035978465E-4"/>
    <s v="-"/>
    <s v="-"/>
    <n v="3.3231989983601546E-4"/>
    <s v="N"/>
    <n v="3.3231989983601546E-4"/>
  </r>
  <r>
    <s v="Kittiwake"/>
    <s v="Adult"/>
    <x v="1"/>
    <s v="Blyth Demo"/>
    <s v="Spring Migration"/>
    <s v="Displacement (matrix)"/>
    <n v="740"/>
    <s v="-"/>
    <n v="3.2952306887662887E-4"/>
    <n v="0.3"/>
    <n v="0.03"/>
    <n v="2.1946236387183483E-3"/>
    <s v="N"/>
    <n v="2.1946236387183483E-3"/>
  </r>
  <r>
    <s v="Kittiwake"/>
    <s v="Adult"/>
    <x v="1"/>
    <s v="Blyth Demo"/>
    <s v="Spring Migration"/>
    <s v="Collision"/>
    <s v="-"/>
    <n v="0.89090909090909076"/>
    <n v="3.2952306887662887E-4"/>
    <s v="-"/>
    <s v="-"/>
    <n v="2.9357509772645114E-4"/>
    <s v="N"/>
    <n v="2.9357509772645114E-4"/>
  </r>
  <r>
    <s v="Kittiwake"/>
    <s v="Adult"/>
    <x v="1"/>
    <s v="Cenos"/>
    <s v="Autumn Migration"/>
    <s v="Displacement (matrix)"/>
    <n v="97"/>
    <s v="-"/>
    <n v="2.4927165035978465E-4"/>
    <n v="0.3"/>
    <n v="0.03"/>
    <n v="2.1761415076409197E-4"/>
    <s v="N"/>
    <n v="2.1761415076409197E-4"/>
  </r>
  <r>
    <s v="Kittiwake"/>
    <s v="Adult"/>
    <x v="1"/>
    <s v="Cenos"/>
    <s v="Autumn Migration"/>
    <s v="Collision"/>
    <s v="-"/>
    <n v="3"/>
    <n v="2.4927165035978465E-4"/>
    <s v="-"/>
    <s v="-"/>
    <n v="7.4781495107935402E-4"/>
    <s v="N"/>
    <n v="7.4781495107935402E-4"/>
  </r>
  <r>
    <s v="Kittiwake"/>
    <s v="Adult"/>
    <x v="1"/>
    <s v="Cenos"/>
    <s v="Spring Migration"/>
    <s v="Displacement (matrix)"/>
    <n v="49"/>
    <s v="-"/>
    <n v="3.2952306887662887E-4"/>
    <n v="0.3"/>
    <n v="0.03"/>
    <n v="1.4531967337459334E-4"/>
    <s v="N"/>
    <n v="1.4531967337459334E-4"/>
  </r>
  <r>
    <s v="Kittiwake"/>
    <s v="Adult"/>
    <x v="1"/>
    <s v="Cenos"/>
    <s v="Spring Migration"/>
    <s v="Collision"/>
    <s v="-"/>
    <n v="2.0499999999999998"/>
    <n v="3.2952306887662887E-4"/>
    <s v="-"/>
    <s v="-"/>
    <n v="6.7552229119708913E-4"/>
    <s v="N"/>
    <n v="6.7552229119708913E-4"/>
  </r>
  <r>
    <s v="Kittiwake"/>
    <s v="Adult"/>
    <x v="1"/>
    <s v="Dogger Bank A + B"/>
    <s v="Autumn Migration"/>
    <s v="Collision"/>
    <s v="-"/>
    <n v="78.25090909090909"/>
    <n v="2.4927165035978465E-4"/>
    <s v="-"/>
    <s v="-"/>
    <n v="1.9505733251244384E-2"/>
    <s v="N"/>
    <n v="1.9505733251244384E-2"/>
  </r>
  <r>
    <s v="Kittiwake"/>
    <s v="Adult"/>
    <x v="1"/>
    <s v="Dogger Bank A + B"/>
    <s v="Spring Migration"/>
    <s v="Collision"/>
    <s v="-"/>
    <n v="187.98181818181817"/>
    <n v="3.2952306887662887E-4"/>
    <s v="-"/>
    <s v="-"/>
    <n v="6.1944345620281192E-2"/>
    <s v="N"/>
    <n v="6.1944345620281192E-2"/>
  </r>
  <r>
    <s v="Kittiwake"/>
    <s v="Adult"/>
    <x v="1"/>
    <s v="Dogger Bank A and B"/>
    <s v="Autumn Migration"/>
    <s v="Displacement (matrix)"/>
    <n v="3450"/>
    <s v="-"/>
    <n v="2.4927165035978465E-4"/>
    <n v="0.3"/>
    <n v="0.03"/>
    <n v="7.7398847436713136E-3"/>
    <s v="N"/>
    <n v="7.7398847436713136E-3"/>
  </r>
  <r>
    <s v="Kittiwake"/>
    <s v="Adult"/>
    <x v="1"/>
    <s v="Dogger Bank A and B"/>
    <s v="Spring Migration"/>
    <s v="Displacement (matrix)"/>
    <n v="15482"/>
    <s v="-"/>
    <n v="3.2952306887662887E-4"/>
    <n v="0.3"/>
    <n v="0.03"/>
    <n v="4.5915085371131717E-2"/>
    <s v="N"/>
    <n v="4.5915085371131717E-2"/>
  </r>
  <r>
    <s v="Kittiwake"/>
    <s v="Adult"/>
    <x v="1"/>
    <s v="Dogger Bank C + Sofia"/>
    <s v="Autumn Migration"/>
    <s v="Collision"/>
    <s v="-"/>
    <n v="52.573018181818185"/>
    <n v="2.4927165035978465E-4"/>
    <s v="-"/>
    <s v="-"/>
    <n v="1.3104963006576783E-2"/>
    <s v="N"/>
    <n v="1.3104963006576783E-2"/>
  </r>
  <r>
    <s v="Kittiwake"/>
    <s v="Adult"/>
    <x v="1"/>
    <s v="Dogger Bank C + Sofia"/>
    <s v="Spring Migration"/>
    <s v="Collision"/>
    <s v="-"/>
    <n v="138.0272727272727"/>
    <n v="3.2952306887662887E-4"/>
    <s v="-"/>
    <s v="-"/>
    <n v="4.5483170497762321E-2"/>
    <s v="N"/>
    <n v="4.5483170497762321E-2"/>
  </r>
  <r>
    <s v="Kittiwake"/>
    <s v="Adult"/>
    <x v="1"/>
    <s v="Dogger Bank C and Sofia "/>
    <s v="Autumn Migration"/>
    <s v="Displacement (matrix)"/>
    <n v="2181"/>
    <s v="-"/>
    <n v="2.4927165035978465E-4"/>
    <n v="0.3"/>
    <n v="0.03"/>
    <n v="4.8929532249122124E-3"/>
    <s v="N"/>
    <n v="4.8929532249122124E-3"/>
  </r>
  <r>
    <s v="Kittiwake"/>
    <s v="Adult"/>
    <x v="1"/>
    <s v="Dogger Bank C and Sofia "/>
    <s v="Spring Migration"/>
    <s v="Displacement (matrix)"/>
    <n v="11805"/>
    <s v="-"/>
    <n v="3.2952306887662887E-4"/>
    <n v="0.3"/>
    <n v="0.03"/>
    <n v="3.5010178452797434E-2"/>
    <s v="N"/>
    <n v="3.5010178452797434E-2"/>
  </r>
  <r>
    <s v="Kittiwake"/>
    <s v="Adult"/>
    <x v="1"/>
    <s v="Dogger Bank South"/>
    <s v="Autumn Migration"/>
    <s v="Displacement (matrix)"/>
    <n v="7352.84"/>
    <s v="-"/>
    <n v="2.4927165035978465E-4"/>
    <n v="0.3"/>
    <n v="0.03"/>
    <n v="1.6495691054682952E-2"/>
    <s v="N"/>
    <n v="1.6495691054682952E-2"/>
  </r>
  <r>
    <s v="Kittiwake"/>
    <s v="Adult"/>
    <x v="1"/>
    <s v="Dogger Bank South"/>
    <s v="Autumn Migration"/>
    <s v="Collision"/>
    <s v="-"/>
    <n v="79.319999999999993"/>
    <n v="2.4927165035978465E-4"/>
    <s v="-"/>
    <s v="-"/>
    <n v="1.9772227306538118E-2"/>
    <s v="N"/>
    <n v="1.9772227306538118E-2"/>
  </r>
  <r>
    <s v="Kittiwake"/>
    <s v="Adult"/>
    <x v="1"/>
    <s v="Dogger Bank South"/>
    <s v="Spring Migration"/>
    <s v="Displacement (matrix)"/>
    <n v="11306.91"/>
    <s v="-"/>
    <n v="3.2952306887662887E-4"/>
    <n v="0.3"/>
    <n v="0.03"/>
    <n v="3.353298914440659E-2"/>
    <s v="N"/>
    <n v="3.353298914440659E-2"/>
  </r>
  <r>
    <s v="Kittiwake"/>
    <s v="Adult"/>
    <x v="1"/>
    <s v="Dogger Bank South"/>
    <s v="Spring Migration"/>
    <s v="Collision"/>
    <s v="-"/>
    <n v="99.84"/>
    <n v="3.2952306887662887E-4"/>
    <s v="-"/>
    <s v="-"/>
    <n v="3.2899583196642629E-2"/>
    <s v="N"/>
    <n v="3.2899583196642629E-2"/>
  </r>
  <r>
    <s v="Kittiwake"/>
    <s v="Adult"/>
    <x v="1"/>
    <s v="Eaast Anglia THREE"/>
    <s v="Autumn Migration"/>
    <s v="Displacement (matrix)"/>
    <n v="3419"/>
    <s v="-"/>
    <n v="2.4927165035978465E-4"/>
    <n v="0.3"/>
    <n v="0.03"/>
    <n v="7.6703379532209338E-3"/>
    <s v="N"/>
    <n v="7.6703379532209338E-3"/>
  </r>
  <r>
    <s v="Kittiwake"/>
    <s v="Adult"/>
    <x v="1"/>
    <s v="Eaast Anglia THREE"/>
    <s v="Spring Migration"/>
    <s v="Displacement (matrix)"/>
    <n v="1309"/>
    <s v="-"/>
    <n v="3.2952306887662887E-4"/>
    <n v="0.3"/>
    <n v="0.03"/>
    <n v="3.8821112744355643E-3"/>
    <s v="N"/>
    <n v="3.8821112744355643E-3"/>
  </r>
  <r>
    <s v="Kittiwake"/>
    <s v="Adult"/>
    <x v="1"/>
    <s v="East Anglia ONE"/>
    <s v="Autumn Migration"/>
    <s v="Displacement (matrix)"/>
    <n v="1158"/>
    <s v="-"/>
    <n v="2.4927165035978465E-4"/>
    <n v="0.3"/>
    <n v="0.03"/>
    <n v="2.5979091400496752E-3"/>
    <s v="N"/>
    <n v="2.5979091400496752E-3"/>
  </r>
  <r>
    <s v="Kittiwake"/>
    <s v="Adult"/>
    <x v="1"/>
    <s v="East Anglia One"/>
    <s v="Autumn Migration"/>
    <s v="Collision"/>
    <s v="-"/>
    <n v="62.723865332753363"/>
    <n v="2.4927165035978465E-4"/>
    <s v="-"/>
    <s v="-"/>
    <n v="1.5635281428440315E-2"/>
    <s v="N"/>
    <n v="1.5635281428440315E-2"/>
  </r>
  <r>
    <s v="Kittiwake"/>
    <s v="Adult"/>
    <x v="1"/>
    <s v="East Anglia ONE"/>
    <s v="Spring Migration"/>
    <s v="Displacement (matrix)"/>
    <n v="758"/>
    <s v="-"/>
    <n v="3.2952306887662887E-4"/>
    <n v="0.3"/>
    <n v="0.03"/>
    <n v="2.248006375876362E-3"/>
    <s v="N"/>
    <n v="2.248006375876362E-3"/>
  </r>
  <r>
    <s v="Kittiwake"/>
    <s v="Adult"/>
    <x v="1"/>
    <s v="East Anglia One"/>
    <s v="Spring Migration"/>
    <s v="Collision"/>
    <s v="-"/>
    <n v="20.092040017398865"/>
    <n v="3.2952306887662887E-4"/>
    <s v="-"/>
    <s v="-"/>
    <n v="6.6207906865253102E-3"/>
    <s v="N"/>
    <n v="6.6207906865253102E-3"/>
  </r>
  <r>
    <s v="Kittiwake"/>
    <s v="Adult"/>
    <x v="1"/>
    <s v="East Anglia ONE North"/>
    <s v="Autumn Migration"/>
    <s v="Displacement (matrix)"/>
    <n v="159"/>
    <s v="-"/>
    <n v="2.4927165035978465E-4"/>
    <n v="0.3"/>
    <n v="0.03"/>
    <n v="3.567077316648518E-4"/>
    <s v="N"/>
    <n v="3.567077316648518E-4"/>
  </r>
  <r>
    <s v="Kittiwake"/>
    <s v="Adult"/>
    <x v="1"/>
    <s v="East Anglia ONE North"/>
    <s v="Autumn Migration"/>
    <s v="Collision"/>
    <s v="-"/>
    <n v="5.8909090909090907"/>
    <n v="2.4927165035978465E-4"/>
    <s v="-"/>
    <s v="-"/>
    <n v="1.4684366312103677E-3"/>
    <s v="N"/>
    <n v="1.4684366312103677E-3"/>
  </r>
  <r>
    <s v="Kittiwake"/>
    <s v="Adult"/>
    <x v="1"/>
    <s v="East Anglia ONE North"/>
    <s v="Spring Migration"/>
    <s v="Displacement (matrix)"/>
    <n v="435"/>
    <s v="-"/>
    <n v="3.2952306887662887E-4"/>
    <n v="0.3"/>
    <n v="0.03"/>
    <n v="1.2900828146520018E-3"/>
    <s v="N"/>
    <n v="1.2900828146520018E-3"/>
  </r>
  <r>
    <s v="Kittiwake"/>
    <s v="Adult"/>
    <x v="1"/>
    <s v="East Anglia ONE North"/>
    <s v="Spring Migration"/>
    <s v="Collision"/>
    <s v="-"/>
    <n v="2.5454545454545454"/>
    <n v="3.2952306887662887E-4"/>
    <s v="-"/>
    <s v="-"/>
    <n v="8.3878599350414623E-4"/>
    <s v="N"/>
    <n v="8.3878599350414623E-4"/>
  </r>
  <r>
    <s v="Kittiwake"/>
    <s v="Adult"/>
    <x v="1"/>
    <s v="East Anglia THREE"/>
    <s v="Autumn Migration"/>
    <s v="Collision"/>
    <s v="-"/>
    <n v="32.807418181818193"/>
    <n v="2.4927165035978465E-4"/>
    <s v="-"/>
    <s v="-"/>
    <n v="8.1779592742254274E-3"/>
    <s v="N"/>
    <n v="8.1779592742254274E-3"/>
  </r>
  <r>
    <s v="Kittiwake"/>
    <s v="Adult"/>
    <x v="1"/>
    <s v="East Anglia THREE"/>
    <s v="Spring Migration"/>
    <s v="Collision"/>
    <s v="-"/>
    <n v="19.536363636363635"/>
    <n v="3.2952306887662887E-4"/>
    <s v="-"/>
    <s v="-"/>
    <n v="6.4376825001443219E-3"/>
    <s v="N"/>
    <n v="6.4376825001443219E-3"/>
  </r>
  <r>
    <s v="Kittiwake"/>
    <s v="Adult"/>
    <x v="1"/>
    <s v="East Anglia TWO"/>
    <s v="Autumn Migration"/>
    <s v="Displacement (matrix)"/>
    <n v="127"/>
    <s v="-"/>
    <n v="2.4927165035978465E-4"/>
    <n v="0.3"/>
    <n v="0.03"/>
    <n v="2.8491749636123384E-4"/>
    <s v="N"/>
    <n v="2.8491749636123384E-4"/>
  </r>
  <r>
    <s v="Kittiwake"/>
    <s v="Adult"/>
    <x v="1"/>
    <s v="East Anglia TWO"/>
    <s v="Autumn Migration"/>
    <s v="Collision"/>
    <s v="-"/>
    <n v="3.9272727272727272"/>
    <n v="2.4927165035978465E-4"/>
    <s v="-"/>
    <s v="-"/>
    <n v="9.7895775414024518E-4"/>
    <s v="N"/>
    <n v="9.7895775414024518E-4"/>
  </r>
  <r>
    <s v="Kittiwake"/>
    <s v="Adult"/>
    <x v="1"/>
    <s v="East Anglia TWO"/>
    <s v="Spring Migration"/>
    <s v="Displacement (matrix)"/>
    <n v="301"/>
    <s v="-"/>
    <n v="3.2952306887662887E-4"/>
    <n v="0.3"/>
    <n v="0.03"/>
    <n v="8.9267799358678753E-4"/>
    <s v="N"/>
    <n v="8.9267799358678753E-4"/>
  </r>
  <r>
    <s v="Kittiwake"/>
    <s v="Adult"/>
    <x v="1"/>
    <s v="East Anglia TWO"/>
    <s v="Spring Migration"/>
    <s v="Collision"/>
    <s v="-"/>
    <n v="5.3818181818181818"/>
    <n v="3.2952306887662887E-4"/>
    <s v="-"/>
    <s v="-"/>
    <n v="1.7734332434087663E-3"/>
    <s v="N"/>
    <n v="1.7734332434087663E-3"/>
  </r>
  <r>
    <s v="Kittiwake"/>
    <s v="Adult"/>
    <x v="1"/>
    <s v="Five Estuaries "/>
    <s v="Autumn Migration"/>
    <s v="Displacement (matrix)"/>
    <n v="238.215"/>
    <s v="-"/>
    <n v="2.4927165035978465E-4"/>
    <n v="0.3"/>
    <n v="0.03"/>
    <n v="5.3442221571410489E-4"/>
    <s v="N"/>
    <n v="5.3442221571410489E-4"/>
  </r>
  <r>
    <s v="Kittiwake"/>
    <s v="Adult"/>
    <x v="1"/>
    <s v="Five Estuaries "/>
    <s v="Autumn Migration"/>
    <s v="Collision"/>
    <s v="-"/>
    <n v="7.88"/>
    <n v="2.4927165035978465E-4"/>
    <s v="-"/>
    <s v="-"/>
    <n v="1.9642606048351032E-3"/>
    <s v="N"/>
    <n v="1.9642606048351032E-3"/>
  </r>
  <r>
    <s v="Kittiwake"/>
    <s v="Adult"/>
    <x v="1"/>
    <s v="Five Estuaries "/>
    <s v="Spring Migration"/>
    <s v="Displacement (matrix)"/>
    <n v="572.83500000000004"/>
    <s v="-"/>
    <n v="3.2952306887662887E-4"/>
    <n v="0.3"/>
    <n v="0.03"/>
    <n v="1.6988611244394933E-3"/>
    <s v="N"/>
    <n v="1.6988611244394933E-3"/>
  </r>
  <r>
    <s v="Kittiwake"/>
    <s v="Adult"/>
    <x v="1"/>
    <s v="Five Estuaries "/>
    <s v="Spring Migration"/>
    <s v="Collision"/>
    <s v="-"/>
    <n v="12.154999999999999"/>
    <n v="3.2952306887662887E-4"/>
    <s v="-"/>
    <s v="-"/>
    <n v="4.0053529021954236E-3"/>
    <s v="N"/>
    <n v="4.0053529021954236E-3"/>
  </r>
  <r>
    <s v="Kittiwake"/>
    <s v="Adult"/>
    <x v="1"/>
    <s v="Galloper"/>
    <s v="Autumn Migration"/>
    <s v="Collision"/>
    <s v="-"/>
    <n v="6.7732136294661327"/>
    <n v="2.4927165035978465E-4"/>
    <s v="-"/>
    <s v="-"/>
    <n v="1.6883701396564099E-3"/>
    <s v="N"/>
    <n v="1.6883701396564099E-3"/>
  </r>
  <r>
    <s v="Kittiwake"/>
    <s v="Adult"/>
    <x v="1"/>
    <s v="Galloper"/>
    <s v="Spring Migration"/>
    <s v="Collision"/>
    <s v="-"/>
    <n v="8.5060284177127876"/>
    <n v="3.2952306887662887E-4"/>
    <s v="-"/>
    <s v="-"/>
    <n v="2.8029325881565332E-3"/>
    <s v="N"/>
    <n v="2.8029325881565332E-3"/>
  </r>
  <r>
    <s v="Kittiwake"/>
    <s v="Adult"/>
    <x v="1"/>
    <s v="Greater Gabbard"/>
    <s v="Autumn Migration"/>
    <s v="Collision"/>
    <s v="-"/>
    <n v="8.6945454545454552"/>
    <n v="2.4927165035978465E-4"/>
    <s v="-"/>
    <s v="-"/>
    <n v="2.1673036945827097E-3"/>
    <s v="N"/>
    <n v="2.1673036945827097E-3"/>
  </r>
  <r>
    <s v="Kittiwake"/>
    <s v="Adult"/>
    <x v="1"/>
    <s v="Greater Gabbard"/>
    <s v="Spring Migration"/>
    <s v="Collision"/>
    <s v="-"/>
    <n v="7.254545454545454"/>
    <n v="3.2952306887662887E-4"/>
    <s v="-"/>
    <s v="-"/>
    <n v="2.3905400814868165E-3"/>
    <s v="N"/>
    <n v="2.3905400814868165E-3"/>
  </r>
  <r>
    <s v="Kittiwake"/>
    <s v="Adult"/>
    <x v="1"/>
    <s v="Green Volt"/>
    <s v="Autumn Migration"/>
    <s v="Displacement (matrix)"/>
    <n v="149"/>
    <s v="-"/>
    <n v="2.4927165035978465E-4"/>
    <n v="0.3"/>
    <n v="0.03"/>
    <n v="3.3427328313247114E-4"/>
    <s v="N"/>
    <n v="3.3427328313247114E-4"/>
  </r>
  <r>
    <s v="Kittiwake"/>
    <s v="Adult"/>
    <x v="1"/>
    <s v="Green Volt"/>
    <s v="Autumn Migration"/>
    <s v="Collision"/>
    <s v="-"/>
    <n v="5.95"/>
    <n v="2.4927165035978465E-4"/>
    <s v="-"/>
    <s v="-"/>
    <n v="1.4831663196407188E-3"/>
    <s v="N"/>
    <n v="1.4831663196407188E-3"/>
  </r>
  <r>
    <s v="Kittiwake"/>
    <s v="Adult"/>
    <x v="1"/>
    <s v="Green Volt"/>
    <s v="Spring Migration"/>
    <s v="Displacement (matrix)"/>
    <n v="83"/>
    <s v="-"/>
    <n v="3.2952306887662887E-4"/>
    <n v="0.3"/>
    <n v="0.03"/>
    <n v="2.4615373245084172E-4"/>
    <s v="N"/>
    <n v="2.4615373245084172E-4"/>
  </r>
  <r>
    <s v="Kittiwake"/>
    <s v="Adult"/>
    <x v="1"/>
    <s v="Green Volt"/>
    <s v="Spring Migration"/>
    <s v="Collision"/>
    <s v="-"/>
    <n v="3.55"/>
    <n v="3.2952306887662887E-4"/>
    <s v="-"/>
    <s v="-"/>
    <n v="1.1698068945120324E-3"/>
    <s v="N"/>
    <n v="1.1698068945120324E-3"/>
  </r>
  <r>
    <s v="Kittiwake"/>
    <s v="Adult"/>
    <x v="1"/>
    <s v="Hornsea Four"/>
    <s v="Autumn Migration"/>
    <s v="Displacement (matrix)"/>
    <n v="3608"/>
    <s v="-"/>
    <n v="2.4927165035978465E-4"/>
    <n v="0.3"/>
    <n v="0.03"/>
    <n v="8.0943490304829259E-3"/>
    <s v="N"/>
    <n v="8.0943490304829259E-3"/>
  </r>
  <r>
    <s v="Kittiwake"/>
    <s v="Adult"/>
    <x v="1"/>
    <s v="Hornsea FOUR"/>
    <s v="Autumn Migration"/>
    <s v="Collision"/>
    <s v="-"/>
    <n v="10.109090909090909"/>
    <n v="2.4927165035978465E-4"/>
    <s v="-"/>
    <s v="-"/>
    <n v="2.5199097745461866E-3"/>
    <s v="N"/>
    <n v="2.5199097745461866E-3"/>
  </r>
  <r>
    <s v="Kittiwake"/>
    <s v="Adult"/>
    <x v="1"/>
    <s v="Hornsea Four"/>
    <s v="Spring Migration"/>
    <s v="Displacement (matrix)"/>
    <n v="2626"/>
    <s v="-"/>
    <n v="3.2952306887662887E-4"/>
    <n v="0.3"/>
    <n v="0.03"/>
    <n v="7.7879482098302472E-3"/>
    <s v="N"/>
    <n v="7.7879482098302472E-3"/>
  </r>
  <r>
    <s v="Kittiwake"/>
    <s v="Adult"/>
    <x v="1"/>
    <s v="Hornsea FOUR"/>
    <s v="Spring Migration"/>
    <s v="Collision"/>
    <s v="-"/>
    <n v="3.3454545454545452"/>
    <n v="3.2952306887662887E-4"/>
    <s v="-"/>
    <s v="-"/>
    <n v="1.1024044486054492E-3"/>
    <s v="N"/>
    <n v="1.1024044486054492E-3"/>
  </r>
  <r>
    <s v="Kittiwake"/>
    <s v="Adult"/>
    <x v="1"/>
    <s v="Hornsea Project One"/>
    <s v="Autumn Migration"/>
    <s v="Displacement (matrix)"/>
    <n v="31481"/>
    <s v="-"/>
    <n v="2.4927165035978465E-4"/>
    <n v="0.3"/>
    <n v="0.03"/>
    <n v="7.0625887424787426E-2"/>
    <s v="N"/>
    <n v="7.0625887424787426E-2"/>
  </r>
  <r>
    <s v="Kittiwake"/>
    <s v="Adult"/>
    <x v="1"/>
    <s v="Hornsea Project ONE"/>
    <s v="Autumn Migration"/>
    <s v="Collision"/>
    <s v="-"/>
    <n v="5.6327411198073456"/>
    <n v="2.4927165035978465E-4"/>
    <s v="-"/>
    <s v="-"/>
    <n v="1.4040826749837985E-3"/>
    <s v="N"/>
    <n v="1.4040826749837985E-3"/>
  </r>
  <r>
    <s v="Kittiwake"/>
    <s v="Adult"/>
    <x v="1"/>
    <s v="Hornsea Project One"/>
    <s v="Spring Migration"/>
    <s v="Displacement (matrix)"/>
    <n v="767"/>
    <s v="-"/>
    <n v="3.2952306887662887E-4"/>
    <n v="0.3"/>
    <n v="0.03"/>
    <n v="2.2746977444553684E-3"/>
    <s v="N"/>
    <n v="2.2746977444553684E-3"/>
  </r>
  <r>
    <s v="Kittiwake"/>
    <s v="Adult"/>
    <x v="1"/>
    <s v="Hornsea Project ONE"/>
    <s v="Spring Migration"/>
    <s v="Collision"/>
    <s v="-"/>
    <n v="2.3120860927152314"/>
    <n v="3.2952306887662887E-4"/>
    <s v="-"/>
    <s v="-"/>
    <n v="7.6188570477849686E-4"/>
    <s v="N"/>
    <n v="7.6188570477849686E-4"/>
  </r>
  <r>
    <s v="Kittiwake"/>
    <s v="Adult"/>
    <x v="1"/>
    <s v="Hornsea Project Three"/>
    <s v="Autumn Migration"/>
    <s v="Displacement (matrix)"/>
    <n v="2550"/>
    <s v="-"/>
    <n v="2.4927165035978465E-4"/>
    <n v="0.3"/>
    <n v="0.03"/>
    <n v="5.7207843757570579E-3"/>
    <s v="N"/>
    <n v="5.7207843757570579E-3"/>
  </r>
  <r>
    <s v="Kittiwake"/>
    <s v="Adult"/>
    <x v="1"/>
    <s v="Hornsea Project THREE"/>
    <s v="Autumn Migration"/>
    <s v="Collision"/>
    <s v="-"/>
    <n v="27.978181818181817"/>
    <n v="2.4927165035978465E-4"/>
    <s v="-"/>
    <s v="-"/>
    <n v="6.974167555884302E-3"/>
    <s v="N"/>
    <n v="6.974167555884302E-3"/>
  </r>
  <r>
    <s v="Kittiwake"/>
    <s v="Adult"/>
    <x v="1"/>
    <s v="Hornsea Project Three"/>
    <s v="Spring Migration"/>
    <s v="Displacement (matrix)"/>
    <n v="3795"/>
    <s v="-"/>
    <n v="3.2952306887662887E-4"/>
    <n v="0.3"/>
    <n v="0.03"/>
    <n v="1.125486041748126E-2"/>
    <s v="N"/>
    <n v="1.125486041748126E-2"/>
  </r>
  <r>
    <s v="Kittiwake"/>
    <s v="Adult"/>
    <x v="1"/>
    <s v="Hornsea Project THREE"/>
    <s v="Spring Migration"/>
    <s v="Collision"/>
    <s v="-"/>
    <n v="22.298181818181817"/>
    <n v="3.2952306887662887E-4"/>
    <s v="-"/>
    <s v="-"/>
    <n v="7.3477653030963206E-3"/>
    <s v="N"/>
    <n v="7.3477653030963206E-3"/>
  </r>
  <r>
    <s v="Kittiwake"/>
    <s v="Adult"/>
    <x v="1"/>
    <s v="Hornsea Project Two"/>
    <s v="Autumn Migration"/>
    <s v="Displacement (matrix)"/>
    <n v="1449"/>
    <s v="-"/>
    <n v="2.4927165035978465E-4"/>
    <n v="0.3"/>
    <n v="0.03"/>
    <n v="3.2507515923419516E-3"/>
    <s v="N"/>
    <n v="3.2507515923419516E-3"/>
  </r>
  <r>
    <s v="Kittiwake"/>
    <s v="Adult"/>
    <x v="1"/>
    <s v="Hornsea Project TWO"/>
    <s v="Autumn Migration"/>
    <s v="Collision"/>
    <s v="-"/>
    <n v="5.2167272727272733"/>
    <n v="2.4927165035978465E-4"/>
    <s v="-"/>
    <s v="-"/>
    <n v="1.3003822167496259E-3"/>
    <s v="N"/>
    <n v="1.3003822167496259E-3"/>
  </r>
  <r>
    <s v="Kittiwake"/>
    <s v="Adult"/>
    <x v="1"/>
    <s v="Hornsea Project Two"/>
    <s v="Spring Migration"/>
    <s v="Displacement (matrix)"/>
    <n v="1975"/>
    <s v="-"/>
    <n v="3.2952306887662887E-4"/>
    <n v="0.3"/>
    <n v="0.03"/>
    <n v="5.8572725492820783E-3"/>
    <s v="N"/>
    <n v="5.8572725492820783E-3"/>
  </r>
  <r>
    <s v="Kittiwake"/>
    <s v="Adult"/>
    <x v="1"/>
    <s v="Hornsea Project TWO"/>
    <s v="Spring Migration"/>
    <s v="Collision"/>
    <s v="-"/>
    <n v="1.9090909090909092"/>
    <n v="3.2952306887662887E-4"/>
    <s v="-"/>
    <s v="-"/>
    <n v="6.2908949512810973E-4"/>
    <s v="N"/>
    <n v="6.2908949512810973E-4"/>
  </r>
  <r>
    <s v="Kittiwake"/>
    <s v="Adult"/>
    <x v="1"/>
    <s v="Humber Gateway"/>
    <s v="Autumn Migration"/>
    <s v="Collision"/>
    <s v="-"/>
    <n v="0.79492987012987015"/>
    <n v="2.4927165035978465E-4"/>
    <s v="-"/>
    <s v="-"/>
    <n v="1.9815348064756202E-4"/>
    <s v="N"/>
    <n v="1.9815348064756202E-4"/>
  </r>
  <r>
    <s v="Kittiwake"/>
    <s v="Adult"/>
    <x v="1"/>
    <s v="Humber Gateway"/>
    <s v="Spring Migration"/>
    <s v="Collision"/>
    <s v="-"/>
    <n v="0.51818181818181819"/>
    <n v="3.2952306887662887E-4"/>
    <s v="-"/>
    <s v="-"/>
    <n v="1.7075286296334405E-4"/>
    <s v="N"/>
    <n v="1.7075286296334405E-4"/>
  </r>
  <r>
    <s v="Kittiwake"/>
    <s v="Adult"/>
    <x v="1"/>
    <s v="Hywind"/>
    <s v="Autumn Migration"/>
    <s v="Collision"/>
    <s v="-"/>
    <n v="0.5216727272727274"/>
    <n v="2.4927165035978465E-4"/>
    <s v="-"/>
    <s v="-"/>
    <n v="1.3003822167496261E-4"/>
    <s v="N"/>
    <n v="1.3003822167496261E-4"/>
  </r>
  <r>
    <s v="Kittiwake"/>
    <s v="Adult"/>
    <x v="1"/>
    <s v="Hywind"/>
    <s v="Spring Migration"/>
    <s v="Collision"/>
    <s v="-"/>
    <n v="0.57272727272727264"/>
    <n v="3.2952306887662887E-4"/>
    <s v="-"/>
    <s v="-"/>
    <n v="1.8872684853843286E-4"/>
    <s v="N"/>
    <n v="1.8872684853843286E-4"/>
  </r>
  <r>
    <s v="Kittiwake"/>
    <s v="Adult"/>
    <x v="1"/>
    <s v="Inch Cape"/>
    <s v="Autumn Migration"/>
    <s v="Displacement (matrix)"/>
    <n v="1069"/>
    <s v="-"/>
    <n v="2.4927165035978465E-4"/>
    <n v="0.3"/>
    <n v="0.03"/>
    <n v="2.3982425481114881E-3"/>
    <s v="N"/>
    <n v="2.3982425481114881E-3"/>
  </r>
  <r>
    <s v="Kittiwake"/>
    <s v="Adult"/>
    <x v="1"/>
    <s v="Inch Cape"/>
    <s v="Autumn Migration"/>
    <s v="Collision"/>
    <s v="-"/>
    <n v="18.90909090909091"/>
    <n v="2.4927165035978465E-4"/>
    <s v="-"/>
    <s v="-"/>
    <n v="4.7135002977122921E-3"/>
    <s v="N"/>
    <n v="4.7135002977122921E-3"/>
  </r>
  <r>
    <s v="Kittiwake"/>
    <s v="Adult"/>
    <x v="1"/>
    <s v="Inch Cape"/>
    <s v="Spring Migration"/>
    <s v="Displacement (matrix)"/>
    <n v="1069"/>
    <s v="-"/>
    <n v="3.2952306887662887E-4"/>
    <n v="0.3"/>
    <n v="0.03"/>
    <n v="3.170341445662046E-3"/>
    <s v="N"/>
    <n v="3.170341445662046E-3"/>
  </r>
  <r>
    <s v="Kittiwake"/>
    <s v="Adult"/>
    <x v="1"/>
    <s v="Inch Cape"/>
    <s v="Spring Migration"/>
    <s v="Collision"/>
    <s v="-"/>
    <n v="4.3636363636363633"/>
    <n v="3.2952306887662887E-4"/>
    <s v="-"/>
    <s v="-"/>
    <n v="1.4379188460071077E-3"/>
    <s v="N"/>
    <n v="1.4379188460071077E-3"/>
  </r>
  <r>
    <s v="Kittiwake"/>
    <s v="Adult"/>
    <x v="1"/>
    <s v="Kentish Flats"/>
    <s v="Autumn Migration"/>
    <s v="Collision"/>
    <s v="-"/>
    <n v="0.5216727272727274"/>
    <n v="2.4927165035978465E-4"/>
    <s v="-"/>
    <s v="-"/>
    <n v="1.3003822167496261E-4"/>
    <s v="N"/>
    <n v="1.3003822167496261E-4"/>
  </r>
  <r>
    <s v="Kittiwake"/>
    <s v="Adult"/>
    <x v="1"/>
    <s v="Kentish Flats"/>
    <s v="Spring Migration"/>
    <s v="Collision"/>
    <s v="-"/>
    <n v="0.44545454545454538"/>
    <n v="3.2952306887662887E-4"/>
    <s v="-"/>
    <s v="-"/>
    <n v="1.4678754886322557E-4"/>
    <s v="N"/>
    <n v="1.4678754886322557E-4"/>
  </r>
  <r>
    <s v="Kittiwake"/>
    <s v="Adult"/>
    <x v="1"/>
    <s v="Kentish Flats Ext"/>
    <s v="Spring Migration"/>
    <s v="Collision"/>
    <s v="-"/>
    <n v="1.4000000000000001"/>
    <n v="3.2952306887662887E-4"/>
    <s v="-"/>
    <s v="-"/>
    <n v="4.6133229642728046E-4"/>
    <s v="N"/>
    <n v="4.6133229642728046E-4"/>
  </r>
  <r>
    <s v="Kittiwake"/>
    <s v="Adult"/>
    <x v="1"/>
    <s v="Kincardine"/>
    <s v="Autumn Migration"/>
    <s v="Collision"/>
    <s v="-"/>
    <n v="5.2167272727272733"/>
    <n v="2.4927165035978465E-4"/>
    <s v="-"/>
    <s v="-"/>
    <n v="1.3003822167496259E-3"/>
    <s v="N"/>
    <n v="1.3003822167496259E-3"/>
  </r>
  <r>
    <s v="Kittiwake"/>
    <s v="Adult"/>
    <x v="1"/>
    <s v="Kincardine"/>
    <s v="Spring Migration"/>
    <s v="Collision"/>
    <s v="-"/>
    <n v="0.63636363636363635"/>
    <n v="3.2952306887662887E-4"/>
    <s v="-"/>
    <s v="-"/>
    <n v="2.0969649837603656E-4"/>
    <s v="N"/>
    <n v="2.0969649837603656E-4"/>
  </r>
  <r>
    <s v="Kittiwake"/>
    <s v="Adult"/>
    <x v="1"/>
    <s v="Lincs"/>
    <s v="Autumn Migration"/>
    <s v="Collision"/>
    <s v="-"/>
    <n v="0.69556363636363638"/>
    <n v="2.4927165035978465E-4"/>
    <s v="-"/>
    <s v="-"/>
    <n v="1.7338429556661676E-4"/>
    <s v="N"/>
    <n v="1.7338429556661676E-4"/>
  </r>
  <r>
    <s v="Kittiwake"/>
    <s v="Adult"/>
    <x v="1"/>
    <s v="Lincs"/>
    <s v="Spring Migration"/>
    <s v="Collision"/>
    <s v="-"/>
    <n v="0.44545454545454538"/>
    <n v="3.2952306887662887E-4"/>
    <s v="-"/>
    <s v="-"/>
    <n v="1.4678754886322557E-4"/>
    <s v="N"/>
    <n v="1.4678754886322557E-4"/>
  </r>
  <r>
    <s v="Kittiwake"/>
    <s v="Adult"/>
    <x v="1"/>
    <s v="Lond Array"/>
    <s v="Autumn Migration"/>
    <s v="Collision"/>
    <s v="-"/>
    <n v="0.50902611570247935"/>
    <n v="2.4927165035978465E-4"/>
    <s v="-"/>
    <s v="-"/>
    <n v="1.2688577993738773E-4"/>
    <s v="N"/>
    <n v="1.2688577993738773E-4"/>
  </r>
  <r>
    <s v="Kittiwake"/>
    <s v="Adult"/>
    <x v="1"/>
    <s v="Lond Array"/>
    <s v="Spring Migration"/>
    <s v="Collision"/>
    <s v="-"/>
    <n v="0.43735537190082652"/>
    <n v="3.2952306887662887E-4"/>
    <s v="-"/>
    <s v="-"/>
    <n v="1.4411868433843969E-4"/>
    <s v="N"/>
    <n v="1.4411868433843969E-4"/>
  </r>
  <r>
    <s v="Kittiwake"/>
    <s v="Adult"/>
    <x v="1"/>
    <s v="Moray East"/>
    <s v="Autumn Migration"/>
    <s v="Collision"/>
    <s v="-"/>
    <n v="1.4545454545454544"/>
    <n v="2.4927165035978465E-4"/>
    <s v="-"/>
    <s v="-"/>
    <n v="3.6257694597786855E-4"/>
    <s v="N"/>
    <n v="3.6257694597786855E-4"/>
  </r>
  <r>
    <s v="Kittiwake"/>
    <s v="Adult"/>
    <x v="1"/>
    <s v="Moray East"/>
    <s v="Spring Migration"/>
    <s v="Collision"/>
    <s v="-"/>
    <n v="3.6363636363636367"/>
    <n v="3.2952306887662887E-4"/>
    <s v="-"/>
    <s v="-"/>
    <n v="1.1982657050059232E-3"/>
    <s v="N"/>
    <n v="1.1982657050059232E-3"/>
  </r>
  <r>
    <s v="Kittiwake"/>
    <s v="Adult"/>
    <x v="1"/>
    <s v="Moray West"/>
    <s v="Autumn Migration"/>
    <s v="Displacement (matrix)"/>
    <n v="1470"/>
    <s v="-"/>
    <n v="2.4927165035978465E-4"/>
    <n v="0.3"/>
    <n v="0.03"/>
    <n v="3.2978639342599509E-3"/>
    <s v="N"/>
    <n v="3.2978639342599509E-3"/>
  </r>
  <r>
    <s v="Kittiwake"/>
    <s v="Adult"/>
    <x v="1"/>
    <s v="Moray West"/>
    <s v="Autumn Migration"/>
    <s v="Collision"/>
    <s v="-"/>
    <n v="16.727272727272727"/>
    <n v="2.4927165035978465E-4"/>
    <s v="-"/>
    <s v="-"/>
    <n v="4.1696348787454889E-3"/>
    <s v="N"/>
    <n v="4.1696348787454889E-3"/>
  </r>
  <r>
    <s v="Kittiwake"/>
    <s v="Adult"/>
    <x v="1"/>
    <s v="Moray West"/>
    <s v="Spring Migration"/>
    <s v="Displacement (matrix)"/>
    <n v="1074"/>
    <s v="-"/>
    <n v="3.2952306887662887E-4"/>
    <n v="0.3"/>
    <n v="0.03"/>
    <n v="3.1851699837614944E-3"/>
    <s v="N"/>
    <n v="3.1851699837614944E-3"/>
  </r>
  <r>
    <s v="Kittiwake"/>
    <s v="Adult"/>
    <x v="1"/>
    <s v="Moray West"/>
    <s v="Spring Migration"/>
    <s v="Collision"/>
    <s v="-"/>
    <n v="5.0909090909090908"/>
    <n v="3.2952306887662887E-4"/>
    <s v="-"/>
    <s v="-"/>
    <n v="1.6775719870082925E-3"/>
    <s v="N"/>
    <n v="1.6775719870082925E-3"/>
  </r>
  <r>
    <s v="Kittiwake"/>
    <s v="Adult"/>
    <x v="1"/>
    <s v="Neart na Gaoithe"/>
    <s v="Autumn Migration"/>
    <s v="Displacement (matrix)"/>
    <n v="2016"/>
    <s v="-"/>
    <n v="2.4927165035978465E-4"/>
    <n v="0.3"/>
    <n v="0.03"/>
    <n v="4.5227848241279319E-3"/>
    <s v="N"/>
    <n v="4.5227848241279319E-3"/>
  </r>
  <r>
    <s v="Kittiwake"/>
    <s v="Adult"/>
    <x v="1"/>
    <s v="Neart na Gaoithe"/>
    <s v="Spring Migration"/>
    <s v="Displacement (matrix)"/>
    <n v="139"/>
    <s v="-"/>
    <n v="3.2952306887662887E-4"/>
    <n v="0.3"/>
    <n v="0.03"/>
    <n v="4.1223335916466266E-4"/>
    <s v="N"/>
    <n v="4.1223335916466266E-4"/>
  </r>
  <r>
    <s v="Kittiwake"/>
    <s v="Adult"/>
    <x v="1"/>
    <s v="NnG"/>
    <s v="Autumn Migration"/>
    <s v="Collision"/>
    <s v="-"/>
    <n v="12.363636363636363"/>
    <n v="2.4927165035978465E-4"/>
    <s v="-"/>
    <s v="-"/>
    <n v="3.0819040408118828E-3"/>
    <s v="N"/>
    <n v="3.0819040408118828E-3"/>
  </r>
  <r>
    <s v="Kittiwake"/>
    <s v="Adult"/>
    <x v="1"/>
    <s v="NnG"/>
    <s v="Spring Migration"/>
    <s v="Collision"/>
    <s v="-"/>
    <n v="1.4545454545454544"/>
    <n v="3.2952306887662887E-4"/>
    <s v="-"/>
    <s v="-"/>
    <n v="4.7930628200236919E-4"/>
    <s v="N"/>
    <n v="4.7930628200236919E-4"/>
  </r>
  <r>
    <s v="Kittiwake"/>
    <s v="Adult"/>
    <x v="1"/>
    <s v="Norfolk Boreas"/>
    <s v="Autumn Migration"/>
    <s v="Displacement (matrix)"/>
    <n v="2576"/>
    <s v="-"/>
    <n v="2.4927165035978465E-4"/>
    <n v="0.3"/>
    <n v="0.03"/>
    <n v="5.7791139419412479E-3"/>
    <s v="N"/>
    <n v="5.7791139419412479E-3"/>
  </r>
  <r>
    <s v="Kittiwake"/>
    <s v="Adult"/>
    <x v="1"/>
    <s v="Norfolk Boreas"/>
    <s v="Autumn Migration"/>
    <s v="Collision"/>
    <s v="-"/>
    <n v="23.418181818181818"/>
    <n v="2.4927165035978465E-4"/>
    <s v="-"/>
    <s v="-"/>
    <n v="5.8374888302436846E-3"/>
    <s v="N"/>
    <n v="5.8374888302436846E-3"/>
  </r>
  <r>
    <s v="Kittiwake"/>
    <s v="Adult"/>
    <x v="1"/>
    <s v="Norfolk Boreas"/>
    <s v="Spring Migration"/>
    <s v="Displacement (matrix)"/>
    <n v="949"/>
    <s v="-"/>
    <n v="3.2952306887662887E-4"/>
    <n v="0.3"/>
    <n v="0.03"/>
    <n v="2.8144565312752871E-3"/>
    <s v="N"/>
    <n v="2.8144565312752871E-3"/>
  </r>
  <r>
    <s v="Kittiwake"/>
    <s v="Adult"/>
    <x v="1"/>
    <s v="Norfolk Boreas"/>
    <s v="Spring Migration"/>
    <s v="Collision"/>
    <s v="-"/>
    <n v="8.6545454545454543"/>
    <n v="3.2952306887662887E-4"/>
    <s v="-"/>
    <s v="-"/>
    <n v="2.8518723779140972E-3"/>
    <s v="N"/>
    <n v="2.8518723779140972E-3"/>
  </r>
  <r>
    <s v="Kittiwake"/>
    <s v="Adult"/>
    <x v="1"/>
    <s v="Norfolk Vanguard"/>
    <s v="Autumn Migration"/>
    <s v="Collision"/>
    <s v="-"/>
    <n v="11.927272727272726"/>
    <n v="2.4927165035978465E-4"/>
    <s v="-"/>
    <s v="-"/>
    <n v="2.9731309570185222E-3"/>
    <s v="N"/>
    <n v="2.9731309570185222E-3"/>
  </r>
  <r>
    <s v="Kittiwake"/>
    <s v="Adult"/>
    <x v="1"/>
    <s v="Norfolk Vanguard"/>
    <s v="Spring Migration"/>
    <s v="Collision"/>
    <s v="-"/>
    <n v="14.036363636363637"/>
    <n v="3.2952306887662887E-4"/>
    <s v="-"/>
    <s v="-"/>
    <n v="4.6253056213228635E-3"/>
    <s v="N"/>
    <n v="4.6253056213228635E-3"/>
  </r>
  <r>
    <s v="Kittiwake"/>
    <s v="Adult"/>
    <x v="1"/>
    <s v="Norfolk Vanguard "/>
    <s v="Autumn Migration"/>
    <s v="Displacement (matrix)"/>
    <n v="916"/>
    <s v="-"/>
    <n v="2.4927165035978465E-4"/>
    <n v="0.3"/>
    <n v="0.03"/>
    <n v="2.0549954855660648E-3"/>
    <s v="N"/>
    <n v="2.0549954855660648E-3"/>
  </r>
  <r>
    <s v="Kittiwake"/>
    <s v="Adult"/>
    <x v="1"/>
    <s v="Norfolk Vanguard "/>
    <s v="Spring Migration"/>
    <s v="Displacement (matrix)"/>
    <n v="1294"/>
    <s v="-"/>
    <n v="3.2952306887662887E-4"/>
    <n v="0.3"/>
    <n v="0.03"/>
    <n v="3.83762566013722E-3"/>
    <s v="N"/>
    <n v="3.83762566013722E-3"/>
  </r>
  <r>
    <s v="Kittiwake"/>
    <s v="Adult"/>
    <x v="1"/>
    <s v="North Falls "/>
    <s v="Autumn Migration"/>
    <s v="Displacement (matrix)"/>
    <n v="467"/>
    <s v="-"/>
    <n v="2.4927165035978465E-4"/>
    <n v="0.3"/>
    <n v="0.03"/>
    <n v="1.0476887464621748E-3"/>
    <s v="N"/>
    <n v="1.0476887464621748E-3"/>
  </r>
  <r>
    <s v="Kittiwake"/>
    <s v="Adult"/>
    <x v="1"/>
    <s v="North Falls "/>
    <s v="Autumn Migration"/>
    <s v="Collision"/>
    <s v="-"/>
    <n v="3.64"/>
    <n v="2.4927165035978465E-4"/>
    <s v="-"/>
    <s v="-"/>
    <n v="9.0734880730961617E-4"/>
    <s v="N"/>
    <n v="9.0734880730961617E-4"/>
  </r>
  <r>
    <s v="Kittiwake"/>
    <s v="Adult"/>
    <x v="1"/>
    <s v="North Falls "/>
    <s v="Spring Migration"/>
    <s v="Displacement (matrix)"/>
    <n v="844.5"/>
    <s v="-"/>
    <n v="3.2952306887662887E-4"/>
    <n v="0.3"/>
    <n v="0.03"/>
    <n v="2.5045400849968177E-3"/>
    <s v="N"/>
    <n v="2.5045400849968177E-3"/>
  </r>
  <r>
    <s v="Kittiwake"/>
    <s v="Adult"/>
    <x v="1"/>
    <s v="North Falls "/>
    <s v="Spring Migration"/>
    <s v="Collision"/>
    <s v="-"/>
    <n v="11.2"/>
    <n v="3.2952306887662887E-4"/>
    <s v="-"/>
    <s v="-"/>
    <n v="3.6906583714182433E-3"/>
    <s v="N"/>
    <n v="3.6906583714182433E-3"/>
  </r>
  <r>
    <s v="Kittiwake"/>
    <s v="Adult"/>
    <x v="1"/>
    <s v="Outer Dowsing"/>
    <s v="Autumn Migration"/>
    <s v="Displacement (matrix)"/>
    <n v="5206.8"/>
    <s v="-"/>
    <n v="2.4927165035978465E-4"/>
    <n v="0.3"/>
    <n v="0.03"/>
    <n v="1.1681168661839939E-2"/>
    <s v="N"/>
    <n v="1.1681168661839939E-2"/>
  </r>
  <r>
    <s v="Kittiwake"/>
    <s v="Adult"/>
    <x v="1"/>
    <s v="Outer Dowsing"/>
    <s v="Spring Migration"/>
    <s v="Displacement (matrix)"/>
    <n v="1760.3"/>
    <s v="-"/>
    <n v="3.2952306887662887E-4"/>
    <n v="0.3"/>
    <n v="0.03"/>
    <n v="5.2205351232917675E-3"/>
    <s v="N"/>
    <n v="5.2205351232917675E-3"/>
  </r>
  <r>
    <s v="Kittiwake"/>
    <s v="Adult"/>
    <x v="1"/>
    <s v="Outer Dowsing "/>
    <s v="Autumn Migration"/>
    <s v="Collision"/>
    <s v="-"/>
    <n v="3.03"/>
    <n v="2.4927165035978465E-4"/>
    <s v="-"/>
    <s v="-"/>
    <n v="7.5529310059014741E-4"/>
    <s v="N"/>
    <n v="7.5529310059014741E-4"/>
  </r>
  <r>
    <s v="Kittiwake"/>
    <s v="Adult"/>
    <x v="1"/>
    <s v="Outer Dowsing "/>
    <s v="Spring Migration"/>
    <s v="Collision"/>
    <s v="-"/>
    <n v="13.81"/>
    <n v="3.2952306887662887E-4"/>
    <s v="-"/>
    <s v="-"/>
    <n v="4.5507135811862446E-3"/>
    <s v="N"/>
    <n v="4.5507135811862446E-3"/>
  </r>
  <r>
    <s v="Kittiwake"/>
    <s v="Adult"/>
    <x v="1"/>
    <s v="PFOWF"/>
    <s v="Autumn Migration"/>
    <s v="Displacement (matrix)"/>
    <n v="118"/>
    <s v="-"/>
    <n v="2.4927165035978465E-4"/>
    <n v="0.3"/>
    <n v="0.03"/>
    <n v="2.6472649268209126E-4"/>
    <s v="N"/>
    <n v="2.6472649268209126E-4"/>
  </r>
  <r>
    <s v="Kittiwake"/>
    <s v="Adult"/>
    <x v="1"/>
    <s v="PFOWF"/>
    <s v="Autumn Migration"/>
    <s v="Collision"/>
    <s v="-"/>
    <n v="0.72727272727272718"/>
    <n v="2.4927165035978465E-4"/>
    <s v="-"/>
    <s v="-"/>
    <n v="1.8128847298893428E-4"/>
    <s v="N"/>
    <n v="1.8128847298893428E-4"/>
  </r>
  <r>
    <s v="Kittiwake"/>
    <s v="Adult"/>
    <x v="1"/>
    <s v="PFOWF"/>
    <s v="Spring Migration"/>
    <s v="Displacement (matrix)"/>
    <n v="41"/>
    <s v="-"/>
    <n v="3.2952306887662887E-4"/>
    <n v="0.3"/>
    <n v="0.03"/>
    <n v="1.2159401241547605E-4"/>
    <s v="N"/>
    <n v="1.2159401241547605E-4"/>
  </r>
  <r>
    <s v="Kittiwake"/>
    <s v="Adult"/>
    <x v="1"/>
    <s v="Race Bank"/>
    <s v="Autumn Migration"/>
    <s v="Collision"/>
    <s v="-"/>
    <n v="8.1619814707585405"/>
    <n v="2.4927165035978465E-4"/>
    <s v="-"/>
    <s v="-"/>
    <n v="2.0345505914219639E-3"/>
    <s v="N"/>
    <n v="2.0345505914219639E-3"/>
  </r>
  <r>
    <s v="Kittiwake"/>
    <s v="Adult"/>
    <x v="1"/>
    <s v="Race Bank"/>
    <s v="Spring Migration"/>
    <s v="Collision"/>
    <s v="-"/>
    <n v="2.0995946728430805"/>
    <n v="3.2952306887662887E-4"/>
    <s v="-"/>
    <s v="-"/>
    <n v="6.9186487999227354E-4"/>
    <s v="N"/>
    <n v="6.9186487999227354E-4"/>
  </r>
  <r>
    <s v="Kittiwake"/>
    <s v="Adult"/>
    <x v="1"/>
    <s v="Rampion"/>
    <s v="Autumn Migration"/>
    <s v="Collision"/>
    <s v="-"/>
    <n v="14.844797366255143"/>
    <n v="2.4927165035978465E-4"/>
    <s v="-"/>
    <s v="-"/>
    <n v="3.7003871387430044E-3"/>
    <s v="N"/>
    <n v="3.7003871387430044E-3"/>
  </r>
  <r>
    <s v="Kittiwake"/>
    <s v="Adult"/>
    <x v="1"/>
    <s v="Rampion"/>
    <s v="Spring Migration"/>
    <s v="Collision"/>
    <s v="-"/>
    <n v="12.942222222222222"/>
    <n v="3.2952306887662887E-4"/>
    <s v="-"/>
    <s v="-"/>
    <n v="4.2647607847499701E-3"/>
    <s v="N"/>
    <n v="4.2647607847499701E-3"/>
  </r>
  <r>
    <s v="Kittiwake"/>
    <s v="Adult"/>
    <x v="1"/>
    <s v="Rampion 2"/>
    <s v="Autumn Migration"/>
    <s v="Displacement (matrix)"/>
    <n v="97"/>
    <s v="-"/>
    <n v="2.4927165035978465E-4"/>
    <n v="0.3"/>
    <n v="0.03"/>
    <n v="2.1761415076409197E-4"/>
    <s v="N"/>
    <n v="2.1761415076409197E-4"/>
  </r>
  <r>
    <s v="Kittiwake"/>
    <s v="Adult"/>
    <x v="1"/>
    <s v="Rampion 2"/>
    <s v="Autumn Migration"/>
    <s v="Collision"/>
    <s v="-"/>
    <n v="9.7799999999999994"/>
    <n v="2.4927165035978465E-4"/>
    <s v="-"/>
    <s v="-"/>
    <n v="2.437876740518694E-3"/>
    <s v="N"/>
    <n v="2.437876740518694E-3"/>
  </r>
  <r>
    <s v="Kittiwake"/>
    <s v="Adult"/>
    <x v="1"/>
    <s v="Rampion 2"/>
    <s v="Spring Migration"/>
    <s v="Displacement (matrix)"/>
    <n v="286"/>
    <s v="-"/>
    <n v="3.2952306887662887E-4"/>
    <n v="0.3"/>
    <n v="0.03"/>
    <n v="8.4819237928844267E-4"/>
    <s v="N"/>
    <n v="8.4819237928844267E-4"/>
  </r>
  <r>
    <s v="Kittiwake"/>
    <s v="Adult"/>
    <x v="1"/>
    <s v="Rampion 2"/>
    <s v="Spring Migration"/>
    <s v="Collision"/>
    <s v="-"/>
    <n v="17.25"/>
    <n v="3.2952306887662887E-4"/>
    <s v="-"/>
    <s v="-"/>
    <n v="5.6842729381218482E-3"/>
    <s v="N"/>
    <n v="5.6842729381218482E-3"/>
  </r>
  <r>
    <s v="Kittiwake"/>
    <s v="Adult"/>
    <x v="1"/>
    <s v="Salamander"/>
    <s v="Autumn Migration"/>
    <s v="Displacement (matrix)"/>
    <n v="141.5"/>
    <s v="-"/>
    <n v="2.4927165035978465E-4"/>
    <n v="0.3"/>
    <n v="0.03"/>
    <n v="3.1744744673318571E-4"/>
    <s v="N"/>
    <n v="3.1744744673318571E-4"/>
  </r>
  <r>
    <s v="Kittiwake"/>
    <s v="Adult"/>
    <x v="1"/>
    <s v="Salamander"/>
    <s v="Spring Migration"/>
    <s v="Displacement (matrix)"/>
    <n v="154.5"/>
    <s v="-"/>
    <n v="3.2952306887662887E-4"/>
    <n v="0.3"/>
    <n v="0.03"/>
    <n v="4.5820182727295238E-4"/>
    <s v="N"/>
    <n v="4.5820182727295238E-4"/>
  </r>
  <r>
    <s v="Kittiwake"/>
    <s v="Adult"/>
    <x v="1"/>
    <s v="Seagreen"/>
    <s v="Autumn Migration"/>
    <s v="Displacement (matrix)"/>
    <n v="2286"/>
    <s v="-"/>
    <n v="2.4927165035978465E-4"/>
    <n v="0.3"/>
    <n v="0.03"/>
    <n v="5.1285149345022098E-3"/>
    <s v="N"/>
    <n v="5.1285149345022098E-3"/>
  </r>
  <r>
    <s v="Kittiwake"/>
    <s v="Adult"/>
    <x v="1"/>
    <s v="Seagreen"/>
    <s v="Spring Migration"/>
    <s v="Displacement (matrix)"/>
    <n v="2286"/>
    <s v="-"/>
    <n v="3.2952306887662887E-4"/>
    <n v="0.3"/>
    <n v="0.03"/>
    <n v="6.7796076190677623E-3"/>
    <s v="N"/>
    <n v="6.7796076190677623E-3"/>
  </r>
  <r>
    <s v="Kittiwake"/>
    <s v="Adult"/>
    <x v="1"/>
    <s v="SeaGreen (Alpha &amp; Bravo)"/>
    <s v="Autumn Migration"/>
    <s v="Collision"/>
    <s v="-"/>
    <n v="103.50397989107665"/>
    <n v="2.4927165035978465E-4"/>
    <s v="-"/>
    <s v="-"/>
    <n v="2.5800607886254642E-2"/>
    <s v="N"/>
    <n v="2.5800607886254642E-2"/>
  </r>
  <r>
    <s v="Kittiwake"/>
    <s v="Adult"/>
    <x v="1"/>
    <s v="SeaGreen (Alpha &amp; Bravo)"/>
    <s v="Spring Migration"/>
    <s v="Collision"/>
    <s v="-"/>
    <n v="56.403854210305823"/>
    <n v="3.2952306887662887E-4"/>
    <s v="-"/>
    <s v="-"/>
    <n v="1.858637113584994E-2"/>
    <s v="N"/>
    <n v="1.858637113584994E-2"/>
  </r>
  <r>
    <s v="Kittiwake"/>
    <s v="Adult"/>
    <x v="1"/>
    <s v="SEP &amp; DEP"/>
    <s v="Autumn Migration"/>
    <s v="Collision"/>
    <s v="-"/>
    <n v="4.3"/>
    <n v="2.4927165035978465E-4"/>
    <s v="-"/>
    <s v="-"/>
    <n v="1.0718680965470741E-3"/>
    <s v="N"/>
    <n v="1.0718680965470741E-3"/>
  </r>
  <r>
    <s v="Kittiwake"/>
    <s v="Adult"/>
    <x v="1"/>
    <s v="SEP &amp; DEP"/>
    <s v="Spring Migration"/>
    <s v="Collision"/>
    <s v="-"/>
    <n v="0.9"/>
    <n v="3.2952306887662887E-4"/>
    <s v="-"/>
    <s v="-"/>
    <n v="2.9657076198896597E-4"/>
    <s v="N"/>
    <n v="2.9657076198896597E-4"/>
  </r>
  <r>
    <s v="Kittiwake"/>
    <s v="Adult"/>
    <x v="1"/>
    <s v="SEP / DEP"/>
    <s v="Autumn Migration"/>
    <s v="Displacement (matrix)"/>
    <n v="1481"/>
    <s v="-"/>
    <n v="2.4927165035978465E-4"/>
    <n v="0.3"/>
    <n v="0.03"/>
    <n v="3.3225418276455693E-3"/>
    <s v="N"/>
    <n v="3.3225418276455693E-3"/>
  </r>
  <r>
    <s v="Kittiwake"/>
    <s v="Adult"/>
    <x v="1"/>
    <s v="SEP / DEP"/>
    <s v="Spring Migration"/>
    <s v="Displacement (matrix)"/>
    <n v="1216.5"/>
    <s v="-"/>
    <n v="3.2952306887662887E-4"/>
    <n v="0.3"/>
    <n v="0.03"/>
    <n v="3.6077833195957707E-3"/>
    <s v="N"/>
    <n v="3.6077833195957707E-3"/>
  </r>
  <r>
    <s v="Kittiwake"/>
    <s v="Adult"/>
    <x v="1"/>
    <s v="Teesside"/>
    <s v="Autumn Migration"/>
    <s v="Collision"/>
    <s v="-"/>
    <n v="11.7463443059252"/>
    <n v="2.4927165035978465E-4"/>
    <s v="-"/>
    <s v="-"/>
    <n v="2.928030630832234E-3"/>
    <s v="N"/>
    <n v="2.928030630832234E-3"/>
  </r>
  <r>
    <s v="Kittiwake"/>
    <s v="Adult"/>
    <x v="1"/>
    <s v="Teesside"/>
    <s v="Spring Migration"/>
    <s v="Collision"/>
    <s v="-"/>
    <n v="1.3433253957136855"/>
    <n v="3.2952306887662887E-4"/>
    <s v="-"/>
    <s v="-"/>
    <n v="4.4265670689548549E-4"/>
    <s v="N"/>
    <n v="4.4265670689548549E-4"/>
  </r>
  <r>
    <s v="Kittiwake"/>
    <s v="Adult"/>
    <x v="1"/>
    <s v="Thanet"/>
    <s v="Autumn Migration"/>
    <s v="Collision"/>
    <s v="-"/>
    <n v="0.13173553719008266"/>
    <n v="2.4927165035978465E-4"/>
    <s v="-"/>
    <s v="-"/>
    <n v="3.2837934766404693E-5"/>
    <s v="N"/>
    <n v="3.2837934766404693E-5"/>
  </r>
  <r>
    <s v="Kittiwake"/>
    <s v="Adult"/>
    <x v="1"/>
    <s v="Thanet"/>
    <s v="Spring Migration"/>
    <s v="Collision"/>
    <s v="-"/>
    <n v="0.11570247933884298"/>
    <n v="3.2952306887662887E-4"/>
    <s v="-"/>
    <s v="-"/>
    <n v="3.8126636068370284E-5"/>
    <s v="N"/>
    <n v="3.8126636068370284E-5"/>
  </r>
  <r>
    <s v="Kittiwake"/>
    <s v="Adult"/>
    <x v="1"/>
    <s v="Triton Knoll"/>
    <s v="Autumn Migration"/>
    <s v="Displacement (matrix)"/>
    <n v="332"/>
    <s v="-"/>
    <n v="2.4927165035978465E-4"/>
    <n v="0.3"/>
    <n v="0.03"/>
    <n v="7.4482369127503649E-4"/>
    <s v="N"/>
    <n v="7.4482369127503649E-4"/>
  </r>
  <r>
    <s v="Kittiwake"/>
    <s v="Adult"/>
    <x v="1"/>
    <s v="Triton Knoll"/>
    <s v="Autumn Migration"/>
    <s v="Collision"/>
    <s v="-"/>
    <n v="29.259433492822971"/>
    <n v="2.4927165035978465E-4"/>
    <s v="-"/>
    <s v="-"/>
    <n v="7.2935472753483405E-3"/>
    <s v="N"/>
    <n v="7.2935472753483405E-3"/>
  </r>
  <r>
    <s v="Kittiwake"/>
    <s v="Adult"/>
    <x v="1"/>
    <s v="Triton Knoll"/>
    <s v="Spring Migration"/>
    <s v="Displacement (matrix)"/>
    <n v="226"/>
    <s v="-"/>
    <n v="3.2952306887662887E-4"/>
    <n v="0.3"/>
    <n v="0.03"/>
    <n v="6.7024992209506311E-4"/>
    <s v="N"/>
    <n v="6.7024992209506311E-4"/>
  </r>
  <r>
    <s v="Kittiwake"/>
    <s v="Adult"/>
    <x v="1"/>
    <s v="Triton Knoll"/>
    <s v="Spring Migration"/>
    <s v="Collision"/>
    <s v="-"/>
    <n v="10.491961722488039"/>
    <n v="3.2952306887662887E-4"/>
    <s v="-"/>
    <s v="-"/>
    <n v="3.4573434253303797E-3"/>
    <s v="N"/>
    <n v="3.4573434253303797E-3"/>
  </r>
  <r>
    <s v="Kittiwake"/>
    <s v="Adult"/>
    <x v="1"/>
    <s v="West of Orkney"/>
    <s v="Autumn Migration"/>
    <s v="Displacement (matrix)"/>
    <n v="798.7"/>
    <s v="-"/>
    <n v="2.4927165035978465E-4"/>
    <n v="0.3"/>
    <n v="0.03"/>
    <n v="1.7918394042812399E-3"/>
    <s v="N"/>
    <n v="1.7918394042812399E-3"/>
  </r>
  <r>
    <s v="Kittiwake"/>
    <s v="Adult"/>
    <x v="1"/>
    <s v="West of Orkney"/>
    <s v="Autumn Migration"/>
    <s v="Collision"/>
    <s v="-"/>
    <n v="16.309999999999999"/>
    <n v="2.4927165035978465E-4"/>
    <s v="-"/>
    <s v="-"/>
    <n v="4.065620617368087E-3"/>
    <s v="N"/>
    <n v="4.065620617368087E-3"/>
  </r>
  <r>
    <s v="Kittiwake"/>
    <s v="Adult"/>
    <x v="1"/>
    <s v="West of Orkney"/>
    <s v="Spring Migration"/>
    <s v="Displacement (matrix)"/>
    <n v="1216.8"/>
    <s v="-"/>
    <n v="3.2952306887662887E-4"/>
    <n v="0.3"/>
    <n v="0.03"/>
    <n v="3.6086730318817374E-3"/>
    <s v="N"/>
    <n v="3.6086730318817374E-3"/>
  </r>
  <r>
    <s v="Kittiwake"/>
    <s v="Adult"/>
    <x v="1"/>
    <s v="West of Orkney"/>
    <s v="Spring Migration"/>
    <s v="Collision"/>
    <s v="-"/>
    <n v="21.87"/>
    <n v="3.2952306887662887E-4"/>
    <s v="-"/>
    <s v="-"/>
    <n v="7.2066695163318737E-3"/>
    <s v="N"/>
    <n v="7.2066695163318737E-3"/>
  </r>
  <r>
    <s v="Kittiwake"/>
    <s v="Adult"/>
    <x v="1"/>
    <s v="Westermost Rough"/>
    <s v="Autumn Migration"/>
    <s v="Collision"/>
    <s v="-"/>
    <n v="0.11592727272727274"/>
    <n v="2.4927165035978465E-4"/>
    <s v="-"/>
    <s v="-"/>
    <n v="2.8897382594436131E-5"/>
    <s v="N"/>
    <n v="2.8897382594436131E-5"/>
  </r>
  <r>
    <s v="Kittiwake"/>
    <s v="Adult"/>
    <x v="1"/>
    <s v="Westermost Rough"/>
    <s v="Spring Migration"/>
    <s v="Collision"/>
    <s v="-"/>
    <n v="6.3636363636363644E-2"/>
    <n v="3.2952306887662887E-4"/>
    <s v="-"/>
    <s v="-"/>
    <n v="2.0969649837603659E-5"/>
    <s v="N"/>
    <n v="2.0969649837603659E-5"/>
  </r>
  <r>
    <s v="Kittiwake"/>
    <s v="Adult"/>
    <x v="2"/>
    <s v="Aberdeen "/>
    <s v="Autumn Migration"/>
    <s v="Displacement (matrix)"/>
    <n v="14"/>
    <s v="-"/>
    <n v="9.6296356809522381E-4"/>
    <n v="0.3"/>
    <n v="0.03"/>
    <n v="1.2133340957999818E-4"/>
    <s v="N"/>
    <n v="1.2133340957999818E-4"/>
  </r>
  <r>
    <s v="Kittiwake"/>
    <s v="Adult"/>
    <x v="2"/>
    <s v="Aberdeen "/>
    <s v="Autumn Migration"/>
    <s v="Collision"/>
    <s v="-"/>
    <n v="2.5708577540106954"/>
    <n v="9.6296356809522381E-4"/>
    <s v="-"/>
    <s v="-"/>
    <n v="2.4756423558674125E-3"/>
    <s v="N"/>
    <n v="2.4756423558674125E-3"/>
  </r>
  <r>
    <s v="Kittiwake"/>
    <s v="Adult"/>
    <x v="2"/>
    <s v="Aberdeen "/>
    <s v="Spring Migration"/>
    <s v="Displacement (matrix)"/>
    <n v="23"/>
    <s v="-"/>
    <n v="1.2729835491405732E-3"/>
    <n v="0.3"/>
    <n v="0.03"/>
    <n v="2.6350759467209863E-4"/>
    <s v="N"/>
    <n v="2.6350759467209863E-4"/>
  </r>
  <r>
    <s v="Kittiwake"/>
    <s v="Adult"/>
    <x v="2"/>
    <s v="Aberdeen "/>
    <s v="Spring Migration"/>
    <s v="Collision"/>
    <s v="-"/>
    <n v="0.53529411764705881"/>
    <n v="1.2729835491405732E-3"/>
    <s v="-"/>
    <s v="-"/>
    <n v="6.8142060571642446E-4"/>
    <s v="N"/>
    <n v="6.8142060571642446E-4"/>
  </r>
  <r>
    <s v="Kittiwake"/>
    <s v="Adult"/>
    <x v="2"/>
    <s v="Beatrice"/>
    <s v="Autumn Migration"/>
    <s v="Displacement (matrix)"/>
    <n v="1112"/>
    <s v="-"/>
    <n v="9.6296356809522381E-4"/>
    <n v="0.3"/>
    <n v="0.03"/>
    <n v="9.6373393894970006E-3"/>
    <s v="N"/>
    <n v="9.6373393894970006E-3"/>
  </r>
  <r>
    <s v="Kittiwake"/>
    <s v="Adult"/>
    <x v="2"/>
    <s v="Beatrice"/>
    <s v="Autumn Migration"/>
    <s v="Collision"/>
    <s v="-"/>
    <n v="3.4128685699974954"/>
    <n v="9.6296356809522381E-4"/>
    <s v="-"/>
    <s v="-"/>
    <n v="3.2864680956048325E-3"/>
    <s v="N"/>
    <n v="3.2864680956048325E-3"/>
  </r>
  <r>
    <s v="Kittiwake"/>
    <s v="Adult"/>
    <x v="2"/>
    <s v="Beatrice"/>
    <s v="Spring Migration"/>
    <s v="Displacement (matrix)"/>
    <n v="1112"/>
    <s v="-"/>
    <n v="1.2729835491405732E-3"/>
    <n v="0.3"/>
    <n v="0.03"/>
    <n v="1.2740019359798856E-2"/>
    <s v="N"/>
    <n v="1.2740019359798856E-2"/>
  </r>
  <r>
    <s v="Kittiwake"/>
    <s v="Adult"/>
    <x v="2"/>
    <s v="Beatrice"/>
    <s v="Spring Migration"/>
    <s v="Collision"/>
    <s v="-"/>
    <n v="13.936977210117705"/>
    <n v="1.2729835491405732E-3"/>
    <s v="-"/>
    <s v="-"/>
    <n v="1.7741542713226921E-2"/>
    <s v="N"/>
    <n v="1.7741542713226921E-2"/>
  </r>
  <r>
    <s v="Kittiwake"/>
    <s v="Adult"/>
    <x v="2"/>
    <s v="Berwick Bank"/>
    <s v="Autumn Migration"/>
    <s v="Displacement (matrix)"/>
    <n v="11190"/>
    <s v="-"/>
    <n v="9.6296356809522381E-4"/>
    <n v="0.3"/>
    <n v="0.03"/>
    <n v="9.6980060942869983E-2"/>
    <s v="N"/>
    <n v="9.6980060942869983E-2"/>
  </r>
  <r>
    <s v="Kittiwake"/>
    <s v="Adult"/>
    <x v="2"/>
    <s v="Berwick Bank"/>
    <s v="Autumn Migration"/>
    <s v="Collision"/>
    <s v="-"/>
    <n v="138.18181818181819"/>
    <n v="9.6296356809522381E-4"/>
    <s v="-"/>
    <s v="-"/>
    <n v="0.1330640566822491"/>
    <s v="N"/>
    <n v="0.1330640566822491"/>
  </r>
  <r>
    <s v="Kittiwake"/>
    <s v="Adult"/>
    <x v="2"/>
    <s v="Berwick Bank"/>
    <s v="Spring Migration"/>
    <s v="Displacement (matrix)"/>
    <n v="13766"/>
    <s v="-"/>
    <n v="1.2729835491405732E-3"/>
    <n v="0.3"/>
    <n v="0.03"/>
    <n v="0.15771502383722216"/>
    <s v="N"/>
    <n v="0.15771502383722216"/>
  </r>
  <r>
    <s v="Kittiwake"/>
    <s v="Adult"/>
    <x v="2"/>
    <s v="Berwick Bank"/>
    <s v="Spring Migration"/>
    <s v="Collision"/>
    <s v="-"/>
    <n v="130.18181818181819"/>
    <n v="1.2729835491405732E-3"/>
    <s v="-"/>
    <s v="-"/>
    <n v="0.1657193129426637"/>
    <s v="N"/>
    <n v="0.1657193129426637"/>
  </r>
  <r>
    <s v="Kittiwake"/>
    <s v="Adult"/>
    <x v="2"/>
    <s v="Blyth Demo"/>
    <s v="Autumn Migration"/>
    <s v="Displacement (matrix)"/>
    <n v="740"/>
    <s v="-"/>
    <n v="9.6296356809522381E-4"/>
    <n v="0.3"/>
    <n v="0.03"/>
    <n v="6.4133373635141908E-3"/>
    <s v="N"/>
    <n v="6.4133373635141908E-3"/>
  </r>
  <r>
    <s v="Kittiwake"/>
    <s v="Adult"/>
    <x v="2"/>
    <s v="Blyth Demo"/>
    <s v="Autumn Migration"/>
    <s v="Collision"/>
    <s v="-"/>
    <n v="1.3331636363636363"/>
    <n v="9.6296356809522381E-4"/>
    <s v="-"/>
    <s v="-"/>
    <n v="1.2837880121275307E-3"/>
    <s v="N"/>
    <n v="1.2837880121275307E-3"/>
  </r>
  <r>
    <s v="Kittiwake"/>
    <s v="Adult"/>
    <x v="2"/>
    <s v="Blyth Demo"/>
    <s v="Spring Migration"/>
    <s v="Displacement (matrix)"/>
    <n v="740"/>
    <s v="-"/>
    <n v="1.2729835491405732E-3"/>
    <n v="0.3"/>
    <n v="0.03"/>
    <n v="8.4780704372762177E-3"/>
    <s v="N"/>
    <n v="8.4780704372762177E-3"/>
  </r>
  <r>
    <s v="Kittiwake"/>
    <s v="Adult"/>
    <x v="2"/>
    <s v="Blyth Demo"/>
    <s v="Spring Migration"/>
    <s v="Collision"/>
    <s v="-"/>
    <n v="0.89090909090909076"/>
    <n v="1.2729835491405732E-3"/>
    <s v="-"/>
    <s v="-"/>
    <n v="1.134112616507056E-3"/>
    <s v="N"/>
    <n v="1.134112616507056E-3"/>
  </r>
  <r>
    <s v="Kittiwake"/>
    <s v="Adult"/>
    <x v="2"/>
    <s v="Cenos"/>
    <s v="Autumn Migration"/>
    <s v="Displacement (matrix)"/>
    <n v="97"/>
    <s v="-"/>
    <n v="9.6296356809522381E-4"/>
    <n v="0.3"/>
    <n v="0.03"/>
    <n v="8.4066719494713029E-4"/>
    <s v="N"/>
    <n v="8.4066719494713029E-4"/>
  </r>
  <r>
    <s v="Kittiwake"/>
    <s v="Adult"/>
    <x v="2"/>
    <s v="Cenos"/>
    <s v="Autumn Migration"/>
    <s v="Collision"/>
    <s v="-"/>
    <n v="3"/>
    <n v="9.6296356809522381E-4"/>
    <s v="-"/>
    <s v="-"/>
    <n v="2.8888907042856713E-3"/>
    <s v="N"/>
    <n v="2.8888907042856713E-3"/>
  </r>
  <r>
    <s v="Kittiwake"/>
    <s v="Adult"/>
    <x v="2"/>
    <s v="Cenos"/>
    <s v="Spring Migration"/>
    <s v="Displacement (matrix)"/>
    <n v="49"/>
    <s v="-"/>
    <n v="1.2729835491405732E-3"/>
    <n v="0.3"/>
    <n v="0.03"/>
    <n v="5.6138574517099269E-4"/>
    <s v="N"/>
    <n v="5.6138574517099269E-4"/>
  </r>
  <r>
    <s v="Kittiwake"/>
    <s v="Adult"/>
    <x v="2"/>
    <s v="Cenos"/>
    <s v="Spring Migration"/>
    <s v="Collision"/>
    <s v="-"/>
    <n v="2.0499999999999998"/>
    <n v="1.2729835491405732E-3"/>
    <s v="-"/>
    <s v="-"/>
    <n v="2.6096162757381748E-3"/>
    <s v="N"/>
    <n v="2.6096162757381748E-3"/>
  </r>
  <r>
    <s v="Kittiwake"/>
    <s v="Adult"/>
    <x v="2"/>
    <s v="Dogger Bank A + B"/>
    <s v="Autumn Migration"/>
    <s v="Collision"/>
    <s v="-"/>
    <n v="78.25090909090909"/>
    <n v="9.6296356809522381E-4"/>
    <s v="-"/>
    <s v="-"/>
    <n v="7.53527746248768E-2"/>
    <s v="N"/>
    <n v="7.53527746248768E-2"/>
  </r>
  <r>
    <s v="Kittiwake"/>
    <s v="Adult"/>
    <x v="2"/>
    <s v="Dogger Bank A + B"/>
    <s v="Spring Migration"/>
    <s v="Collision"/>
    <s v="-"/>
    <n v="187.98181818181817"/>
    <n v="1.2729835491405732E-3"/>
    <s v="-"/>
    <s v="-"/>
    <n v="0.23929776208298884"/>
    <s v="N"/>
    <n v="0.23929776208298884"/>
  </r>
  <r>
    <s v="Kittiwake"/>
    <s v="Adult"/>
    <x v="2"/>
    <s v="Dogger Bank A and B"/>
    <s v="Autumn Migration"/>
    <s v="Displacement (matrix)"/>
    <n v="3450"/>
    <s v="-"/>
    <n v="9.6296356809522381E-4"/>
    <n v="0.3"/>
    <n v="0.03"/>
    <n v="2.9900018789356698E-2"/>
    <s v="N"/>
    <n v="2.9900018789356698E-2"/>
  </r>
  <r>
    <s v="Kittiwake"/>
    <s v="Adult"/>
    <x v="2"/>
    <s v="Dogger Bank A and B"/>
    <s v="Spring Migration"/>
    <s v="Displacement (matrix)"/>
    <n v="15482"/>
    <s v="-"/>
    <n v="1.2729835491405732E-3"/>
    <n v="0.3"/>
    <n v="0.03"/>
    <n v="0.17737498177014915"/>
    <s v="N"/>
    <n v="0.17737498177014915"/>
  </r>
  <r>
    <s v="Kittiwake"/>
    <s v="Adult"/>
    <x v="2"/>
    <s v="Dogger Bank C + Sofia"/>
    <s v="Autumn Migration"/>
    <s v="Collision"/>
    <s v="-"/>
    <n v="52.573018181818185"/>
    <n v="9.6296356809522381E-4"/>
    <s v="-"/>
    <s v="-"/>
    <n v="5.0625901173898716E-2"/>
    <s v="N"/>
    <n v="5.0625901173898716E-2"/>
  </r>
  <r>
    <s v="Kittiwake"/>
    <s v="Adult"/>
    <x v="2"/>
    <s v="Dogger Bank C + Sofia"/>
    <s v="Spring Migration"/>
    <s v="Collision"/>
    <s v="-"/>
    <n v="138.0272727272727"/>
    <n v="1.2729835491405732E-3"/>
    <s v="-"/>
    <s v="-"/>
    <n v="0.17570644751455744"/>
    <s v="N"/>
    <n v="0.17570644751455744"/>
  </r>
  <r>
    <s v="Kittiwake"/>
    <s v="Adult"/>
    <x v="2"/>
    <s v="Dogger Bank C and Sofia "/>
    <s v="Autumn Migration"/>
    <s v="Displacement (matrix)"/>
    <n v="2181"/>
    <s v="-"/>
    <n v="9.6296356809522381E-4"/>
    <n v="0.3"/>
    <n v="0.03"/>
    <n v="1.8902011878141146E-2"/>
    <s v="N"/>
    <n v="1.8902011878141146E-2"/>
  </r>
  <r>
    <s v="Kittiwake"/>
    <s v="Adult"/>
    <x v="2"/>
    <s v="Dogger Bank C and Sofia "/>
    <s v="Spring Migration"/>
    <s v="Displacement (matrix)"/>
    <n v="11805"/>
    <s v="-"/>
    <n v="1.2729835491405732E-3"/>
    <n v="0.3"/>
    <n v="0.03"/>
    <n v="0.1352481371784402"/>
    <s v="N"/>
    <n v="0.1352481371784402"/>
  </r>
  <r>
    <s v="Kittiwake"/>
    <s v="Adult"/>
    <x v="2"/>
    <s v="Dogger Bank South"/>
    <s v="Autumn Migration"/>
    <s v="Displacement (matrix)"/>
    <n v="7352.84"/>
    <s v="-"/>
    <n v="9.6296356809522381E-4"/>
    <n v="0.3"/>
    <n v="0.03"/>
    <n v="6.3724653378299578E-2"/>
    <s v="N"/>
    <n v="6.3724653378299578E-2"/>
  </r>
  <r>
    <s v="Kittiwake"/>
    <s v="Adult"/>
    <x v="2"/>
    <s v="Dogger Bank South"/>
    <s v="Autumn Migration"/>
    <s v="Collision"/>
    <s v="-"/>
    <n v="79.319999999999993"/>
    <n v="9.6296356809522381E-4"/>
    <s v="-"/>
    <s v="-"/>
    <n v="7.638227022131315E-2"/>
    <s v="N"/>
    <n v="7.638227022131315E-2"/>
  </r>
  <r>
    <s v="Kittiwake"/>
    <s v="Adult"/>
    <x v="2"/>
    <s v="Dogger Bank South"/>
    <s v="Spring Migration"/>
    <s v="Displacement (matrix)"/>
    <n v="11306.91"/>
    <s v="-"/>
    <n v="1.2729835491405732E-3"/>
    <n v="0.3"/>
    <n v="0.03"/>
    <n v="0.12954159379451732"/>
    <s v="N"/>
    <n v="0.12954159379451732"/>
  </r>
  <r>
    <s v="Kittiwake"/>
    <s v="Adult"/>
    <x v="2"/>
    <s v="Dogger Bank South"/>
    <s v="Spring Migration"/>
    <s v="Collision"/>
    <s v="-"/>
    <n v="99.84"/>
    <n v="1.2729835491405732E-3"/>
    <s v="-"/>
    <s v="-"/>
    <n v="0.12709467754619483"/>
    <s v="N"/>
    <n v="0.12709467754619483"/>
  </r>
  <r>
    <s v="Kittiwake"/>
    <s v="Adult"/>
    <x v="2"/>
    <s v="Eaast Anglia THREE"/>
    <s v="Autumn Migration"/>
    <s v="Displacement (matrix)"/>
    <n v="3419"/>
    <s v="-"/>
    <n v="9.6296356809522381E-4"/>
    <n v="0.3"/>
    <n v="0.03"/>
    <n v="2.9631351953858132E-2"/>
    <s v="N"/>
    <n v="2.9631351953858132E-2"/>
  </r>
  <r>
    <s v="Kittiwake"/>
    <s v="Adult"/>
    <x v="2"/>
    <s v="Eaast Anglia THREE"/>
    <s v="Spring Migration"/>
    <s v="Displacement (matrix)"/>
    <n v="1309"/>
    <s v="-"/>
    <n v="1.2729835491405732E-3"/>
    <n v="0.3"/>
    <n v="0.03"/>
    <n v="1.499701919242509E-2"/>
    <s v="N"/>
    <n v="1.499701919242509E-2"/>
  </r>
  <r>
    <s v="Kittiwake"/>
    <s v="Adult"/>
    <x v="2"/>
    <s v="East Anglia ONE"/>
    <s v="Autumn Migration"/>
    <s v="Displacement (matrix)"/>
    <n v="1158"/>
    <s v="-"/>
    <n v="9.6296356809522381E-4"/>
    <n v="0.3"/>
    <n v="0.03"/>
    <n v="1.0036006306688421E-2"/>
    <s v="N"/>
    <n v="1.0036006306688421E-2"/>
  </r>
  <r>
    <s v="Kittiwake"/>
    <s v="Adult"/>
    <x v="2"/>
    <s v="East Anglia One"/>
    <s v="Autumn Migration"/>
    <s v="Collision"/>
    <s v="-"/>
    <n v="62.723865332753363"/>
    <n v="9.6296356809522381E-4"/>
    <s v="-"/>
    <s v="-"/>
    <n v="6.0400797165552488E-2"/>
    <s v="N"/>
    <n v="6.0400797165552488E-2"/>
  </r>
  <r>
    <s v="Kittiwake"/>
    <s v="Adult"/>
    <x v="2"/>
    <s v="East Anglia ONE"/>
    <s v="Spring Migration"/>
    <s v="Displacement (matrix)"/>
    <n v="758"/>
    <s v="-"/>
    <n v="1.2729835491405732E-3"/>
    <n v="0.3"/>
    <n v="0.03"/>
    <n v="8.6842937722369888E-3"/>
    <s v="N"/>
    <n v="8.6842937722369888E-3"/>
  </r>
  <r>
    <s v="Kittiwake"/>
    <s v="Adult"/>
    <x v="2"/>
    <s v="East Anglia One"/>
    <s v="Spring Migration"/>
    <s v="Collision"/>
    <s v="-"/>
    <n v="20.092040017398865"/>
    <n v="1.2729835491405732E-3"/>
    <s v="-"/>
    <s v="-"/>
    <n v="2.5576836410822833E-2"/>
    <s v="N"/>
    <n v="2.5576836410822833E-2"/>
  </r>
  <r>
    <s v="Kittiwake"/>
    <s v="Adult"/>
    <x v="2"/>
    <s v="East Anglia ONE North"/>
    <s v="Autumn Migration"/>
    <s v="Displacement (matrix)"/>
    <n v="159"/>
    <s v="-"/>
    <n v="9.6296356809522381E-4"/>
    <n v="0.3"/>
    <n v="0.03"/>
    <n v="1.3780008659442652E-3"/>
    <s v="N"/>
    <n v="1.3780008659442652E-3"/>
  </r>
  <r>
    <s v="Kittiwake"/>
    <s v="Adult"/>
    <x v="2"/>
    <s v="East Anglia ONE North"/>
    <s v="Autumn Migration"/>
    <s v="Collision"/>
    <s v="-"/>
    <n v="5.8909090909090907"/>
    <n v="9.6296356809522381E-4"/>
    <s v="-"/>
    <s v="-"/>
    <n v="5.6727308375064088E-3"/>
    <s v="N"/>
    <n v="5.6727308375064088E-3"/>
  </r>
  <r>
    <s v="Kittiwake"/>
    <s v="Adult"/>
    <x v="2"/>
    <s v="East Anglia ONE North"/>
    <s v="Spring Migration"/>
    <s v="Displacement (matrix)"/>
    <n v="435"/>
    <s v="-"/>
    <n v="1.2729835491405732E-3"/>
    <n v="0.3"/>
    <n v="0.03"/>
    <n v="4.9837305948853428E-3"/>
    <s v="N"/>
    <n v="4.9837305948853428E-3"/>
  </r>
  <r>
    <s v="Kittiwake"/>
    <s v="Adult"/>
    <x v="2"/>
    <s v="East Anglia ONE North"/>
    <s v="Spring Migration"/>
    <s v="Collision"/>
    <s v="-"/>
    <n v="2.5454545454545454"/>
    <n v="1.2729835491405732E-3"/>
    <s v="-"/>
    <s v="-"/>
    <n v="3.2403217614487318E-3"/>
    <s v="N"/>
    <n v="3.2403217614487318E-3"/>
  </r>
  <r>
    <s v="Kittiwake"/>
    <s v="Adult"/>
    <x v="2"/>
    <s v="East Anglia THREE"/>
    <s v="Autumn Migration"/>
    <s v="Collision"/>
    <s v="-"/>
    <n v="32.807418181818193"/>
    <n v="9.6296356809522381E-4"/>
    <s v="-"/>
    <s v="-"/>
    <n v="3.1592348472355765E-2"/>
    <s v="N"/>
    <n v="3.1592348472355765E-2"/>
  </r>
  <r>
    <s v="Kittiwake"/>
    <s v="Adult"/>
    <x v="2"/>
    <s v="East Anglia THREE"/>
    <s v="Spring Migration"/>
    <s v="Collision"/>
    <s v="-"/>
    <n v="19.536363636363635"/>
    <n v="1.2729835491405732E-3"/>
    <s v="-"/>
    <s v="-"/>
    <n v="2.4869469519119013E-2"/>
    <s v="N"/>
    <n v="2.4869469519119013E-2"/>
  </r>
  <r>
    <s v="Kittiwake"/>
    <s v="Adult"/>
    <x v="2"/>
    <s v="East Anglia TWO"/>
    <s v="Autumn Migration"/>
    <s v="Displacement (matrix)"/>
    <n v="127"/>
    <s v="-"/>
    <n v="9.6296356809522381E-4"/>
    <n v="0.3"/>
    <n v="0.03"/>
    <n v="1.1006673583328407E-3"/>
    <s v="N"/>
    <n v="1.1006673583328407E-3"/>
  </r>
  <r>
    <s v="Kittiwake"/>
    <s v="Adult"/>
    <x v="2"/>
    <s v="East Anglia TWO"/>
    <s v="Autumn Migration"/>
    <s v="Collision"/>
    <s v="-"/>
    <n v="3.9272727272727272"/>
    <n v="9.6296356809522381E-4"/>
    <s v="-"/>
    <s v="-"/>
    <n v="3.7818205583376062E-3"/>
    <s v="N"/>
    <n v="3.7818205583376062E-3"/>
  </r>
  <r>
    <s v="Kittiwake"/>
    <s v="Adult"/>
    <x v="2"/>
    <s v="East Anglia TWO"/>
    <s v="Spring Migration"/>
    <s v="Displacement (matrix)"/>
    <n v="301"/>
    <s v="-"/>
    <n v="1.2729835491405732E-3"/>
    <n v="0.3"/>
    <n v="0.03"/>
    <n v="3.4485124346218124E-3"/>
    <s v="N"/>
    <n v="3.4485124346218124E-3"/>
  </r>
  <r>
    <s v="Kittiwake"/>
    <s v="Adult"/>
    <x v="2"/>
    <s v="East Anglia TWO"/>
    <s v="Spring Migration"/>
    <s v="Collision"/>
    <s v="-"/>
    <n v="5.3818181818181818"/>
    <n v="1.2729835491405732E-3"/>
    <s v="-"/>
    <s v="-"/>
    <n v="6.8509660099201758E-3"/>
    <s v="N"/>
    <n v="6.8509660099201758E-3"/>
  </r>
  <r>
    <s v="Kittiwake"/>
    <s v="Adult"/>
    <x v="2"/>
    <s v="Five Estuaries "/>
    <s v="Autumn Migration"/>
    <s v="Displacement (matrix)"/>
    <n v="238.215"/>
    <s v="-"/>
    <n v="9.6296356809522381E-4"/>
    <n v="0.3"/>
    <n v="0.03"/>
    <n v="2.0645312973642336E-3"/>
    <s v="N"/>
    <n v="2.0645312973642336E-3"/>
  </r>
  <r>
    <s v="Kittiwake"/>
    <s v="Adult"/>
    <x v="2"/>
    <s v="Five Estuaries "/>
    <s v="Autumn Migration"/>
    <s v="Collision"/>
    <s v="-"/>
    <n v="7.88"/>
    <n v="9.6296356809522381E-4"/>
    <s v="-"/>
    <s v="-"/>
    <n v="7.5881529165903634E-3"/>
    <s v="N"/>
    <n v="7.5881529165903634E-3"/>
  </r>
  <r>
    <s v="Kittiwake"/>
    <s v="Adult"/>
    <x v="2"/>
    <s v="Five Estuaries "/>
    <s v="Spring Migration"/>
    <s v="Displacement (matrix)"/>
    <n v="572.83500000000004"/>
    <s v="-"/>
    <n v="1.2729835491405732E-3"/>
    <n v="0.3"/>
    <n v="0.03"/>
    <n v="6.5628857823474629E-3"/>
    <s v="N"/>
    <n v="6.5628857823474629E-3"/>
  </r>
  <r>
    <s v="Kittiwake"/>
    <s v="Adult"/>
    <x v="2"/>
    <s v="Five Estuaries "/>
    <s v="Spring Migration"/>
    <s v="Collision"/>
    <s v="-"/>
    <n v="12.154999999999999"/>
    <n v="1.2729835491405732E-3"/>
    <s v="-"/>
    <s v="-"/>
    <n v="1.5473115039803666E-2"/>
    <s v="N"/>
    <n v="1.5473115039803666E-2"/>
  </r>
  <r>
    <s v="Kittiwake"/>
    <s v="Adult"/>
    <x v="2"/>
    <s v="Galloper"/>
    <s v="Autumn Migration"/>
    <s v="Collision"/>
    <s v="-"/>
    <n v="6.7732136294661327"/>
    <n v="9.6296356809522381E-4"/>
    <s v="-"/>
    <s v="-"/>
    <n v="6.522357964101908E-3"/>
    <s v="N"/>
    <n v="6.522357964101908E-3"/>
  </r>
  <r>
    <s v="Kittiwake"/>
    <s v="Adult"/>
    <x v="2"/>
    <s v="Galloper"/>
    <s v="Spring Migration"/>
    <s v="Collision"/>
    <s v="-"/>
    <n v="8.5060284177127876"/>
    <n v="1.2729835491405732E-3"/>
    <s v="-"/>
    <s v="-"/>
    <n v="1.0828034244270599E-2"/>
    <s v="N"/>
    <n v="1.0828034244270599E-2"/>
  </r>
  <r>
    <s v="Kittiwake"/>
    <s v="Adult"/>
    <x v="2"/>
    <s v="Greater Gabbard"/>
    <s v="Autumn Migration"/>
    <s v="Collision"/>
    <s v="-"/>
    <n v="8.6945454545454552"/>
    <n v="9.6296356809522381E-4"/>
    <s v="-"/>
    <s v="-"/>
    <n v="8.3725305138752006E-3"/>
    <s v="N"/>
    <n v="8.3725305138752006E-3"/>
  </r>
  <r>
    <s v="Kittiwake"/>
    <s v="Adult"/>
    <x v="2"/>
    <s v="Greater Gabbard"/>
    <s v="Spring Migration"/>
    <s v="Collision"/>
    <s v="-"/>
    <n v="7.254545454545454"/>
    <n v="1.2729835491405732E-3"/>
    <s v="-"/>
    <s v="-"/>
    <n v="9.2349170201288851E-3"/>
    <s v="N"/>
    <n v="9.2349170201288851E-3"/>
  </r>
  <r>
    <s v="Kittiwake"/>
    <s v="Adult"/>
    <x v="2"/>
    <s v="Green Volt"/>
    <s v="Autumn Migration"/>
    <s v="Displacement (matrix)"/>
    <n v="149"/>
    <s v="-"/>
    <n v="9.6296356809522381E-4"/>
    <n v="0.3"/>
    <n v="0.03"/>
    <n v="1.2913341448156951E-3"/>
    <s v="N"/>
    <n v="1.2913341448156951E-3"/>
  </r>
  <r>
    <s v="Kittiwake"/>
    <s v="Adult"/>
    <x v="2"/>
    <s v="Green Volt"/>
    <s v="Autumn Migration"/>
    <s v="Collision"/>
    <s v="-"/>
    <n v="5.95"/>
    <n v="9.6296356809522381E-4"/>
    <s v="-"/>
    <s v="-"/>
    <n v="5.7296332301665816E-3"/>
    <s v="N"/>
    <n v="5.7296332301665816E-3"/>
  </r>
  <r>
    <s v="Kittiwake"/>
    <s v="Adult"/>
    <x v="2"/>
    <s v="Green Volt"/>
    <s v="Spring Migration"/>
    <s v="Displacement (matrix)"/>
    <n v="83"/>
    <s v="-"/>
    <n v="1.2729835491405732E-3"/>
    <n v="0.3"/>
    <n v="0.03"/>
    <n v="9.509187112080081E-4"/>
    <s v="N"/>
    <n v="9.509187112080081E-4"/>
  </r>
  <r>
    <s v="Kittiwake"/>
    <s v="Adult"/>
    <x v="2"/>
    <s v="Green Volt"/>
    <s v="Spring Migration"/>
    <s v="Collision"/>
    <s v="-"/>
    <n v="3.55"/>
    <n v="1.2729835491405732E-3"/>
    <s v="-"/>
    <s v="-"/>
    <n v="4.5190915994490349E-3"/>
    <s v="N"/>
    <n v="4.5190915994490349E-3"/>
  </r>
  <r>
    <s v="Kittiwake"/>
    <s v="Adult"/>
    <x v="2"/>
    <s v="Hornsea Four"/>
    <s v="Autumn Migration"/>
    <s v="Displacement (matrix)"/>
    <n v="3608"/>
    <s v="-"/>
    <n v="9.6296356809522381E-4"/>
    <n v="0.3"/>
    <n v="0.03"/>
    <n v="3.1269352983188108E-2"/>
    <s v="N"/>
    <n v="3.1269352983188108E-2"/>
  </r>
  <r>
    <s v="Kittiwake"/>
    <s v="Adult"/>
    <x v="2"/>
    <s v="Hornsea FOUR"/>
    <s v="Autumn Migration"/>
    <s v="Collision"/>
    <s v="-"/>
    <n v="10.109090909090909"/>
    <n v="9.6296356809522381E-4"/>
    <s v="-"/>
    <s v="-"/>
    <n v="9.7346862520171721E-3"/>
    <s v="N"/>
    <n v="9.7346862520171721E-3"/>
  </r>
  <r>
    <s v="Kittiwake"/>
    <s v="Adult"/>
    <x v="2"/>
    <s v="Hornsea Four"/>
    <s v="Spring Migration"/>
    <s v="Displacement (matrix)"/>
    <n v="2626"/>
    <s v="-"/>
    <n v="1.2729835491405732E-3"/>
    <n v="0.3"/>
    <n v="0.03"/>
    <n v="3.00856932003883E-2"/>
    <s v="N"/>
    <n v="3.00856932003883E-2"/>
  </r>
  <r>
    <s v="Kittiwake"/>
    <s v="Adult"/>
    <x v="2"/>
    <s v="Hornsea FOUR"/>
    <s v="Spring Migration"/>
    <s v="Collision"/>
    <s v="-"/>
    <n v="3.3454545454545452"/>
    <n v="1.2729835491405732E-3"/>
    <s v="-"/>
    <s v="-"/>
    <n v="4.2587086007611899E-3"/>
    <s v="N"/>
    <n v="4.2587086007611899E-3"/>
  </r>
  <r>
    <s v="Kittiwake"/>
    <s v="Adult"/>
    <x v="2"/>
    <s v="Hornsea Project One"/>
    <s v="Autumn Migration"/>
    <s v="Displacement (matrix)"/>
    <n v="31481"/>
    <s v="-"/>
    <n v="9.6296356809522381E-4"/>
    <n v="0.3"/>
    <n v="0.03"/>
    <n v="0.27283550478485163"/>
    <s v="N"/>
    <n v="0.27283550478485163"/>
  </r>
  <r>
    <s v="Kittiwake"/>
    <s v="Adult"/>
    <x v="2"/>
    <s v="Hornsea Project ONE"/>
    <s v="Autumn Migration"/>
    <s v="Collision"/>
    <s v="-"/>
    <n v="5.6327411198073456"/>
    <n v="9.6296356809522381E-4"/>
    <s v="-"/>
    <s v="-"/>
    <n v="5.4241244868863678E-3"/>
    <s v="N"/>
    <n v="5.4241244868863678E-3"/>
  </r>
  <r>
    <s v="Kittiwake"/>
    <s v="Adult"/>
    <x v="2"/>
    <s v="Hornsea Project One"/>
    <s v="Spring Migration"/>
    <s v="Displacement (matrix)"/>
    <n v="767"/>
    <s v="-"/>
    <n v="1.2729835491405732E-3"/>
    <n v="0.3"/>
    <n v="0.03"/>
    <n v="8.7874054397173752E-3"/>
    <s v="N"/>
    <n v="8.7874054397173752E-3"/>
  </r>
  <r>
    <s v="Kittiwake"/>
    <s v="Adult"/>
    <x v="2"/>
    <s v="Hornsea Project ONE"/>
    <s v="Spring Migration"/>
    <s v="Collision"/>
    <s v="-"/>
    <n v="2.3120860927152314"/>
    <n v="1.2729835491405732E-3"/>
    <s v="-"/>
    <s v="-"/>
    <n v="2.9432475602231955E-3"/>
    <s v="N"/>
    <n v="2.9432475602231955E-3"/>
  </r>
  <r>
    <s v="Kittiwake"/>
    <s v="Adult"/>
    <x v="2"/>
    <s v="Hornsea Project Three"/>
    <s v="Autumn Migration"/>
    <s v="Displacement (matrix)"/>
    <n v="2550"/>
    <s v="-"/>
    <n v="9.6296356809522381E-4"/>
    <n v="0.3"/>
    <n v="0.03"/>
    <n v="2.2100013887785385E-2"/>
    <s v="N"/>
    <n v="2.2100013887785385E-2"/>
  </r>
  <r>
    <s v="Kittiwake"/>
    <s v="Adult"/>
    <x v="2"/>
    <s v="Hornsea Project THREE"/>
    <s v="Autumn Migration"/>
    <s v="Collision"/>
    <s v="-"/>
    <n v="27.978181818181817"/>
    <n v="9.6296356809522381E-4"/>
    <s v="-"/>
    <s v="-"/>
    <n v="2.694196979245328E-2"/>
    <s v="N"/>
    <n v="2.694196979245328E-2"/>
  </r>
  <r>
    <s v="Kittiwake"/>
    <s v="Adult"/>
    <x v="2"/>
    <s v="Hornsea Project Three"/>
    <s v="Spring Migration"/>
    <s v="Displacement (matrix)"/>
    <n v="3795"/>
    <s v="-"/>
    <n v="1.2729835491405732E-3"/>
    <n v="0.3"/>
    <n v="0.03"/>
    <n v="4.3478753120896274E-2"/>
    <s v="N"/>
    <n v="4.3478753120896274E-2"/>
  </r>
  <r>
    <s v="Kittiwake"/>
    <s v="Adult"/>
    <x v="2"/>
    <s v="Hornsea Project THREE"/>
    <s v="Spring Migration"/>
    <s v="Collision"/>
    <s v="-"/>
    <n v="22.298181818181817"/>
    <n v="1.2729835491405732E-3"/>
    <s v="-"/>
    <s v="-"/>
    <n v="2.8385218630290889E-2"/>
    <s v="N"/>
    <n v="2.8385218630290889E-2"/>
  </r>
  <r>
    <s v="Kittiwake"/>
    <s v="Adult"/>
    <x v="2"/>
    <s v="Hornsea Project Two"/>
    <s v="Autumn Migration"/>
    <s v="Displacement (matrix)"/>
    <n v="1449"/>
    <s v="-"/>
    <n v="9.6296356809522381E-4"/>
    <n v="0.3"/>
    <n v="0.03"/>
    <n v="1.2558007891529813E-2"/>
    <s v="N"/>
    <n v="1.2558007891529813E-2"/>
  </r>
  <r>
    <s v="Kittiwake"/>
    <s v="Adult"/>
    <x v="2"/>
    <s v="Hornsea Project TWO"/>
    <s v="Autumn Migration"/>
    <s v="Collision"/>
    <s v="-"/>
    <n v="5.2167272727272733"/>
    <n v="9.6296356809522381E-4"/>
    <s v="-"/>
    <s v="-"/>
    <n v="5.0235183083251209E-3"/>
    <s v="N"/>
    <n v="5.0235183083251209E-3"/>
  </r>
  <r>
    <s v="Kittiwake"/>
    <s v="Adult"/>
    <x v="2"/>
    <s v="Hornsea Project Two"/>
    <s v="Spring Migration"/>
    <s v="Displacement (matrix)"/>
    <n v="1975"/>
    <s v="-"/>
    <n v="1.2729835491405732E-3"/>
    <n v="0.3"/>
    <n v="0.03"/>
    <n v="2.2627282585973688E-2"/>
    <s v="N"/>
    <n v="2.2627282585973688E-2"/>
  </r>
  <r>
    <s v="Kittiwake"/>
    <s v="Adult"/>
    <x v="2"/>
    <s v="Hornsea Project TWO"/>
    <s v="Spring Migration"/>
    <s v="Collision"/>
    <s v="-"/>
    <n v="1.9090909090909092"/>
    <n v="1.2729835491405732E-3"/>
    <s v="-"/>
    <s v="-"/>
    <n v="2.4302413210865489E-3"/>
    <s v="N"/>
    <n v="2.4302413210865489E-3"/>
  </r>
  <r>
    <s v="Kittiwake"/>
    <s v="Adult"/>
    <x v="2"/>
    <s v="Humber Gateway"/>
    <s v="Autumn Migration"/>
    <s v="Collision"/>
    <s v="-"/>
    <n v="0.79492987012987015"/>
    <n v="9.6296356809522381E-4"/>
    <s v="-"/>
    <s v="-"/>
    <n v="7.6548850412573263E-4"/>
    <s v="N"/>
    <n v="7.6548850412573263E-4"/>
  </r>
  <r>
    <s v="Kittiwake"/>
    <s v="Adult"/>
    <x v="2"/>
    <s v="Humber Gateway"/>
    <s v="Spring Migration"/>
    <s v="Collision"/>
    <s v="-"/>
    <n v="0.51818181818181819"/>
    <n v="1.2729835491405732E-3"/>
    <s v="-"/>
    <s v="-"/>
    <n v="6.5963693000920616E-4"/>
    <s v="N"/>
    <n v="6.5963693000920616E-4"/>
  </r>
  <r>
    <s v="Kittiwake"/>
    <s v="Adult"/>
    <x v="2"/>
    <s v="Hywind"/>
    <s v="Autumn Migration"/>
    <s v="Collision"/>
    <s v="-"/>
    <n v="0.5216727272727274"/>
    <n v="9.6296356809522381E-4"/>
    <s v="-"/>
    <s v="-"/>
    <n v="5.0235183083251211E-4"/>
    <s v="N"/>
    <n v="5.0235183083251211E-4"/>
  </r>
  <r>
    <s v="Kittiwake"/>
    <s v="Adult"/>
    <x v="2"/>
    <s v="Hywind"/>
    <s v="Spring Migration"/>
    <s v="Collision"/>
    <s v="-"/>
    <n v="0.57272727272727264"/>
    <n v="1.2729835491405732E-3"/>
    <s v="-"/>
    <s v="-"/>
    <n v="7.2907239632596455E-4"/>
    <s v="N"/>
    <n v="7.2907239632596455E-4"/>
  </r>
  <r>
    <s v="Kittiwake"/>
    <s v="Adult"/>
    <x v="2"/>
    <s v="Inch Cape"/>
    <s v="Autumn Migration"/>
    <s v="Displacement (matrix)"/>
    <n v="1069"/>
    <s v="-"/>
    <n v="9.6296356809522381E-4"/>
    <n v="0.3"/>
    <n v="0.03"/>
    <n v="9.2646724886441476E-3"/>
    <s v="N"/>
    <n v="9.2646724886441476E-3"/>
  </r>
  <r>
    <s v="Kittiwake"/>
    <s v="Adult"/>
    <x v="2"/>
    <s v="Inch Cape"/>
    <s v="Autumn Migration"/>
    <s v="Collision"/>
    <s v="-"/>
    <n v="18.90909090909091"/>
    <n v="9.6296356809522381E-4"/>
    <s v="-"/>
    <s v="-"/>
    <n v="1.8208765651255142E-2"/>
    <s v="N"/>
    <n v="1.8208765651255142E-2"/>
  </r>
  <r>
    <s v="Kittiwake"/>
    <s v="Adult"/>
    <x v="2"/>
    <s v="Inch Cape"/>
    <s v="Spring Migration"/>
    <s v="Displacement (matrix)"/>
    <n v="1069"/>
    <s v="-"/>
    <n v="1.2729835491405732E-3"/>
    <n v="0.3"/>
    <n v="0.03"/>
    <n v="1.2247374726281453E-2"/>
    <s v="N"/>
    <n v="1.2247374726281453E-2"/>
  </r>
  <r>
    <s v="Kittiwake"/>
    <s v="Adult"/>
    <x v="2"/>
    <s v="Inch Cape"/>
    <s v="Spring Migration"/>
    <s v="Collision"/>
    <s v="-"/>
    <n v="4.3636363636363633"/>
    <n v="1.2729835491405732E-3"/>
    <s v="-"/>
    <s v="-"/>
    <n v="5.5548373053406824E-3"/>
    <s v="N"/>
    <n v="5.5548373053406824E-3"/>
  </r>
  <r>
    <s v="Kittiwake"/>
    <s v="Adult"/>
    <x v="2"/>
    <s v="Kentish Flats"/>
    <s v="Autumn Migration"/>
    <s v="Collision"/>
    <s v="-"/>
    <n v="0.5216727272727274"/>
    <n v="9.6296356809522381E-4"/>
    <s v="-"/>
    <s v="-"/>
    <n v="5.0235183083251211E-4"/>
    <s v="N"/>
    <n v="5.0235183083251211E-4"/>
  </r>
  <r>
    <s v="Kittiwake"/>
    <s v="Adult"/>
    <x v="2"/>
    <s v="Kentish Flats"/>
    <s v="Spring Migration"/>
    <s v="Collision"/>
    <s v="-"/>
    <n v="0.44545454545454538"/>
    <n v="1.2729835491405732E-3"/>
    <s v="-"/>
    <s v="-"/>
    <n v="5.6705630825352798E-4"/>
    <s v="N"/>
    <n v="5.6705630825352798E-4"/>
  </r>
  <r>
    <s v="Kittiwake"/>
    <s v="Adult"/>
    <x v="2"/>
    <s v="Kentish Flats Ext"/>
    <s v="Spring Migration"/>
    <s v="Collision"/>
    <s v="-"/>
    <n v="1.4000000000000001"/>
    <n v="1.2729835491405732E-3"/>
    <s v="-"/>
    <s v="-"/>
    <n v="1.7821769687968027E-3"/>
    <s v="N"/>
    <n v="1.7821769687968027E-3"/>
  </r>
  <r>
    <s v="Kittiwake"/>
    <s v="Adult"/>
    <x v="2"/>
    <s v="Kincardine"/>
    <s v="Autumn Migration"/>
    <s v="Collision"/>
    <s v="-"/>
    <n v="5.2167272727272733"/>
    <n v="9.6296356809522381E-4"/>
    <s v="-"/>
    <s v="-"/>
    <n v="5.0235183083251209E-3"/>
    <s v="N"/>
    <n v="5.0235183083251209E-3"/>
  </r>
  <r>
    <s v="Kittiwake"/>
    <s v="Adult"/>
    <x v="2"/>
    <s v="Kincardine"/>
    <s v="Spring Migration"/>
    <s v="Collision"/>
    <s v="-"/>
    <n v="0.63636363636363635"/>
    <n v="1.2729835491405732E-3"/>
    <s v="-"/>
    <s v="-"/>
    <n v="8.1008044036218294E-4"/>
    <s v="N"/>
    <n v="8.1008044036218294E-4"/>
  </r>
  <r>
    <s v="Kittiwake"/>
    <s v="Adult"/>
    <x v="2"/>
    <s v="Lincs"/>
    <s v="Autumn Migration"/>
    <s v="Collision"/>
    <s v="-"/>
    <n v="0.69556363636363638"/>
    <n v="9.6296356809522381E-4"/>
    <s v="-"/>
    <s v="-"/>
    <n v="6.6980244111001608E-4"/>
    <s v="N"/>
    <n v="6.6980244111001608E-4"/>
  </r>
  <r>
    <s v="Kittiwake"/>
    <s v="Adult"/>
    <x v="2"/>
    <s v="Lincs"/>
    <s v="Spring Migration"/>
    <s v="Collision"/>
    <s v="-"/>
    <n v="0.44545454545454538"/>
    <n v="1.2729835491405732E-3"/>
    <s v="-"/>
    <s v="-"/>
    <n v="5.6705630825352798E-4"/>
    <s v="N"/>
    <n v="5.6705630825352798E-4"/>
  </r>
  <r>
    <s v="Kittiwake"/>
    <s v="Adult"/>
    <x v="2"/>
    <s v="Lond Array"/>
    <s v="Autumn Migration"/>
    <s v="Collision"/>
    <s v="-"/>
    <n v="0.50902611570247935"/>
    <n v="9.6296356809522381E-4"/>
    <s v="-"/>
    <s v="-"/>
    <n v="4.9017360463051178E-4"/>
    <s v="N"/>
    <n v="4.9017360463051178E-4"/>
  </r>
  <r>
    <s v="Kittiwake"/>
    <s v="Adult"/>
    <x v="2"/>
    <s v="Lond Array"/>
    <s v="Spring Migration"/>
    <s v="Collision"/>
    <s v="-"/>
    <n v="0.43735537190082652"/>
    <n v="1.2729835491405732E-3"/>
    <s v="-"/>
    <s v="-"/>
    <n v="5.5674619355800946E-4"/>
    <s v="N"/>
    <n v="5.5674619355800946E-4"/>
  </r>
  <r>
    <s v="Kittiwake"/>
    <s v="Adult"/>
    <x v="2"/>
    <s v="Moray East"/>
    <s v="Autumn Migration"/>
    <s v="Collision"/>
    <s v="-"/>
    <n v="1.4545454545454544"/>
    <n v="9.6296356809522381E-4"/>
    <s v="-"/>
    <s v="-"/>
    <n v="1.4006742808657798E-3"/>
    <s v="N"/>
    <n v="1.4006742808657798E-3"/>
  </r>
  <r>
    <s v="Kittiwake"/>
    <s v="Adult"/>
    <x v="2"/>
    <s v="Moray East"/>
    <s v="Spring Migration"/>
    <s v="Collision"/>
    <s v="-"/>
    <n v="3.6363636363636367"/>
    <n v="1.2729835491405732E-3"/>
    <s v="-"/>
    <s v="-"/>
    <n v="4.629031087783903E-3"/>
    <s v="N"/>
    <n v="4.629031087783903E-3"/>
  </r>
  <r>
    <s v="Kittiwake"/>
    <s v="Adult"/>
    <x v="2"/>
    <s v="Moray West"/>
    <s v="Autumn Migration"/>
    <s v="Displacement (matrix)"/>
    <n v="1470"/>
    <s v="-"/>
    <n v="9.6296356809522381E-4"/>
    <n v="0.3"/>
    <n v="0.03"/>
    <n v="1.2740008005899811E-2"/>
    <s v="N"/>
    <n v="1.2740008005899811E-2"/>
  </r>
  <r>
    <s v="Kittiwake"/>
    <s v="Adult"/>
    <x v="2"/>
    <s v="Moray West"/>
    <s v="Autumn Migration"/>
    <s v="Collision"/>
    <s v="-"/>
    <n v="16.727272727272727"/>
    <n v="9.6296356809522381E-4"/>
    <s v="-"/>
    <s v="-"/>
    <n v="1.6107754229956469E-2"/>
    <s v="N"/>
    <n v="1.6107754229956469E-2"/>
  </r>
  <r>
    <s v="Kittiwake"/>
    <s v="Adult"/>
    <x v="2"/>
    <s v="Moray West"/>
    <s v="Spring Migration"/>
    <s v="Displacement (matrix)"/>
    <n v="1074"/>
    <s v="-"/>
    <n v="1.2729835491405732E-3"/>
    <n v="0.3"/>
    <n v="0.03"/>
    <n v="1.2304658985992778E-2"/>
    <s v="N"/>
    <n v="1.2304658985992778E-2"/>
  </r>
  <r>
    <s v="Kittiwake"/>
    <s v="Adult"/>
    <x v="2"/>
    <s v="Moray West"/>
    <s v="Spring Migration"/>
    <s v="Collision"/>
    <s v="-"/>
    <n v="5.0909090909090908"/>
    <n v="1.2729835491405732E-3"/>
    <s v="-"/>
    <s v="-"/>
    <n v="6.4806435228974635E-3"/>
    <s v="N"/>
    <n v="6.4806435228974635E-3"/>
  </r>
  <r>
    <s v="Kittiwake"/>
    <s v="Adult"/>
    <x v="2"/>
    <s v="Neart na Gaoithe"/>
    <s v="Autumn Migration"/>
    <s v="Displacement (matrix)"/>
    <n v="2016"/>
    <s v="-"/>
    <n v="9.6296356809522381E-4"/>
    <n v="0.3"/>
    <n v="0.03"/>
    <n v="1.7472010979519739E-2"/>
    <s v="N"/>
    <n v="1.7472010979519739E-2"/>
  </r>
  <r>
    <s v="Kittiwake"/>
    <s v="Adult"/>
    <x v="2"/>
    <s v="Neart na Gaoithe"/>
    <s v="Spring Migration"/>
    <s v="Displacement (matrix)"/>
    <n v="139"/>
    <s v="-"/>
    <n v="1.2729835491405732E-3"/>
    <n v="0.3"/>
    <n v="0.03"/>
    <n v="1.592502419974857E-3"/>
    <s v="N"/>
    <n v="1.592502419974857E-3"/>
  </r>
  <r>
    <s v="Kittiwake"/>
    <s v="Adult"/>
    <x v="2"/>
    <s v="NnG"/>
    <s v="Autumn Migration"/>
    <s v="Collision"/>
    <s v="-"/>
    <n v="12.363636363636363"/>
    <n v="9.6296356809522381E-4"/>
    <s v="-"/>
    <s v="-"/>
    <n v="1.190573138735913E-2"/>
    <s v="N"/>
    <n v="1.190573138735913E-2"/>
  </r>
  <r>
    <s v="Kittiwake"/>
    <s v="Adult"/>
    <x v="2"/>
    <s v="NnG"/>
    <s v="Spring Migration"/>
    <s v="Collision"/>
    <s v="-"/>
    <n v="1.4545454545454544"/>
    <n v="1.2729835491405732E-3"/>
    <s v="-"/>
    <s v="-"/>
    <n v="1.8516124351135607E-3"/>
    <s v="N"/>
    <n v="1.8516124351135607E-3"/>
  </r>
  <r>
    <s v="Kittiwake"/>
    <s v="Adult"/>
    <x v="2"/>
    <s v="Norfolk Boreas"/>
    <s v="Autumn Migration"/>
    <s v="Displacement (matrix)"/>
    <n v="2576"/>
    <s v="-"/>
    <n v="9.6296356809522381E-4"/>
    <n v="0.3"/>
    <n v="0.03"/>
    <n v="2.2325347362719666E-2"/>
    <s v="N"/>
    <n v="2.2325347362719666E-2"/>
  </r>
  <r>
    <s v="Kittiwake"/>
    <s v="Adult"/>
    <x v="2"/>
    <s v="Norfolk Boreas"/>
    <s v="Autumn Migration"/>
    <s v="Collision"/>
    <s v="-"/>
    <n v="23.418181818181818"/>
    <n v="9.6296356809522381E-4"/>
    <s v="-"/>
    <s v="-"/>
    <n v="2.2550855921939058E-2"/>
    <s v="N"/>
    <n v="2.2550855921939058E-2"/>
  </r>
  <r>
    <s v="Kittiwake"/>
    <s v="Adult"/>
    <x v="2"/>
    <s v="Norfolk Boreas"/>
    <s v="Spring Migration"/>
    <s v="Displacement (matrix)"/>
    <n v="949"/>
    <s v="-"/>
    <n v="1.2729835491405732E-3"/>
    <n v="0.3"/>
    <n v="0.03"/>
    <n v="1.0872552493209635E-2"/>
    <s v="N"/>
    <n v="1.0872552493209635E-2"/>
  </r>
  <r>
    <s v="Kittiwake"/>
    <s v="Adult"/>
    <x v="2"/>
    <s v="Norfolk Boreas"/>
    <s v="Spring Migration"/>
    <s v="Collision"/>
    <s v="-"/>
    <n v="8.6545454545454543"/>
    <n v="1.2729835491405732E-3"/>
    <s v="-"/>
    <s v="-"/>
    <n v="1.1017093988925688E-2"/>
    <s v="N"/>
    <n v="1.1017093988925688E-2"/>
  </r>
  <r>
    <s v="Kittiwake"/>
    <s v="Adult"/>
    <x v="2"/>
    <s v="Norfolk Vanguard"/>
    <s v="Autumn Migration"/>
    <s v="Collision"/>
    <s v="-"/>
    <n v="11.927272727272726"/>
    <n v="9.6296356809522381E-4"/>
    <s v="-"/>
    <s v="-"/>
    <n v="1.1485529103099395E-2"/>
    <s v="N"/>
    <n v="1.1485529103099395E-2"/>
  </r>
  <r>
    <s v="Kittiwake"/>
    <s v="Adult"/>
    <x v="2"/>
    <s v="Norfolk Vanguard"/>
    <s v="Spring Migration"/>
    <s v="Collision"/>
    <s v="-"/>
    <n v="14.036363636363637"/>
    <n v="1.2729835491405732E-3"/>
    <s v="-"/>
    <s v="-"/>
    <n v="1.7868059998845866E-2"/>
    <s v="N"/>
    <n v="1.7868059998845866E-2"/>
  </r>
  <r>
    <s v="Kittiwake"/>
    <s v="Adult"/>
    <x v="2"/>
    <s v="Norfolk Vanguard "/>
    <s v="Autumn Migration"/>
    <s v="Displacement (matrix)"/>
    <n v="916"/>
    <s v="-"/>
    <n v="9.6296356809522381E-4"/>
    <n v="0.3"/>
    <n v="0.03"/>
    <n v="7.9386716553770248E-3"/>
    <s v="N"/>
    <n v="7.9386716553770248E-3"/>
  </r>
  <r>
    <s v="Kittiwake"/>
    <s v="Adult"/>
    <x v="2"/>
    <s v="Norfolk Vanguard "/>
    <s v="Spring Migration"/>
    <s v="Displacement (matrix)"/>
    <n v="1294"/>
    <s v="-"/>
    <n v="1.2729835491405732E-3"/>
    <n v="0.3"/>
    <n v="0.03"/>
    <n v="1.4825166413291112E-2"/>
    <s v="N"/>
    <n v="1.4825166413291112E-2"/>
  </r>
  <r>
    <s v="Kittiwake"/>
    <s v="Adult"/>
    <x v="2"/>
    <s v="North Falls "/>
    <s v="Autumn Migration"/>
    <s v="Displacement (matrix)"/>
    <n v="467"/>
    <s v="-"/>
    <n v="9.6296356809522381E-4"/>
    <n v="0.3"/>
    <n v="0.03"/>
    <n v="4.0473358767042257E-3"/>
    <s v="N"/>
    <n v="4.0473358767042257E-3"/>
  </r>
  <r>
    <s v="Kittiwake"/>
    <s v="Adult"/>
    <x v="2"/>
    <s v="North Falls "/>
    <s v="Autumn Migration"/>
    <s v="Collision"/>
    <s v="-"/>
    <n v="3.64"/>
    <n v="9.6296356809522381E-4"/>
    <s v="-"/>
    <s v="-"/>
    <n v="3.5051873878666146E-3"/>
    <s v="N"/>
    <n v="3.5051873878666146E-3"/>
  </r>
  <r>
    <s v="Kittiwake"/>
    <s v="Adult"/>
    <x v="2"/>
    <s v="North Falls "/>
    <s v="Spring Migration"/>
    <s v="Displacement (matrix)"/>
    <n v="844.5"/>
    <s v="-"/>
    <n v="1.2729835491405732E-3"/>
    <n v="0.3"/>
    <n v="0.03"/>
    <n v="9.6753114652429247E-3"/>
    <s v="N"/>
    <n v="9.6753114652429247E-3"/>
  </r>
  <r>
    <s v="Kittiwake"/>
    <s v="Adult"/>
    <x v="2"/>
    <s v="North Falls "/>
    <s v="Spring Migration"/>
    <s v="Collision"/>
    <s v="-"/>
    <n v="11.2"/>
    <n v="1.2729835491405732E-3"/>
    <s v="-"/>
    <s v="-"/>
    <n v="1.4257415750374418E-2"/>
    <s v="N"/>
    <n v="1.4257415750374418E-2"/>
  </r>
  <r>
    <s v="Kittiwake"/>
    <s v="Adult"/>
    <x v="2"/>
    <s v="Outer Dowsing"/>
    <s v="Autumn Migration"/>
    <s v="Displacement (matrix)"/>
    <n v="5206.8"/>
    <s v="-"/>
    <n v="9.6296356809522381E-4"/>
    <n v="0.3"/>
    <n v="0.03"/>
    <n v="4.5125628357223904E-2"/>
    <s v="N"/>
    <n v="4.5125628357223904E-2"/>
  </r>
  <r>
    <s v="Kittiwake"/>
    <s v="Adult"/>
    <x v="2"/>
    <s v="Outer Dowsing"/>
    <s v="Spring Migration"/>
    <s v="Displacement (matrix)"/>
    <n v="1760.3"/>
    <s v="-"/>
    <n v="1.2729835491405732E-3"/>
    <n v="0.3"/>
    <n v="0.03"/>
    <n v="2.016749647396936E-2"/>
    <s v="N"/>
    <n v="2.016749647396936E-2"/>
  </r>
  <r>
    <s v="Kittiwake"/>
    <s v="Adult"/>
    <x v="2"/>
    <s v="Outer Dowsing "/>
    <s v="Autumn Migration"/>
    <s v="Collision"/>
    <s v="-"/>
    <n v="3.03"/>
    <n v="9.6296356809522381E-4"/>
    <s v="-"/>
    <s v="-"/>
    <n v="2.9177796113285278E-3"/>
    <s v="N"/>
    <n v="2.9177796113285278E-3"/>
  </r>
  <r>
    <s v="Kittiwake"/>
    <s v="Adult"/>
    <x v="2"/>
    <s v="Outer Dowsing "/>
    <s v="Spring Migration"/>
    <s v="Collision"/>
    <s v="-"/>
    <n v="13.81"/>
    <n v="1.2729835491405732E-3"/>
    <s v="-"/>
    <s v="-"/>
    <n v="1.7579902813631317E-2"/>
    <s v="N"/>
    <n v="1.7579902813631317E-2"/>
  </r>
  <r>
    <s v="Kittiwake"/>
    <s v="Adult"/>
    <x v="2"/>
    <s v="PFOWF"/>
    <s v="Autumn Migration"/>
    <s v="Displacement (matrix)"/>
    <n v="118"/>
    <s v="-"/>
    <n v="9.6296356809522381E-4"/>
    <n v="0.3"/>
    <n v="0.03"/>
    <n v="1.0226673093171276E-3"/>
    <s v="N"/>
    <n v="1.0226673093171276E-3"/>
  </r>
  <r>
    <s v="Kittiwake"/>
    <s v="Adult"/>
    <x v="2"/>
    <s v="PFOWF"/>
    <s v="Autumn Migration"/>
    <s v="Collision"/>
    <s v="-"/>
    <n v="0.72727272727272718"/>
    <n v="9.6296356809522381E-4"/>
    <s v="-"/>
    <s v="-"/>
    <n v="7.0033714043288991E-4"/>
    <s v="N"/>
    <n v="7.0033714043288991E-4"/>
  </r>
  <r>
    <s v="Kittiwake"/>
    <s v="Adult"/>
    <x v="2"/>
    <s v="PFOWF"/>
    <s v="Spring Migration"/>
    <s v="Displacement (matrix)"/>
    <n v="41"/>
    <s v="-"/>
    <n v="1.2729835491405732E-3"/>
    <n v="0.3"/>
    <n v="0.03"/>
    <n v="4.6973092963287151E-4"/>
    <s v="N"/>
    <n v="4.6973092963287151E-4"/>
  </r>
  <r>
    <s v="Kittiwake"/>
    <s v="Adult"/>
    <x v="2"/>
    <s v="Race Bank"/>
    <s v="Autumn Migration"/>
    <s v="Collision"/>
    <s v="-"/>
    <n v="8.1619814707585405"/>
    <n v="9.6296356809522381E-4"/>
    <s v="-"/>
    <s v="-"/>
    <n v="7.859690799808746E-3"/>
    <s v="N"/>
    <n v="7.859690799808746E-3"/>
  </r>
  <r>
    <s v="Kittiwake"/>
    <s v="Adult"/>
    <x v="2"/>
    <s v="Race Bank"/>
    <s v="Spring Migration"/>
    <s v="Collision"/>
    <s v="-"/>
    <n v="2.0995946728430805"/>
    <n v="1.2729835491405732E-3"/>
    <s v="-"/>
    <s v="-"/>
    <n v="2.6727494783924254E-3"/>
    <s v="N"/>
    <n v="2.6727494783924254E-3"/>
  </r>
  <r>
    <s v="Kittiwake"/>
    <s v="Adult"/>
    <x v="2"/>
    <s v="Rampion"/>
    <s v="Autumn Migration"/>
    <s v="Collision"/>
    <s v="-"/>
    <n v="14.844797366255143"/>
    <n v="9.6296356809522381E-4"/>
    <s v="-"/>
    <s v="-"/>
    <n v="1.4294999039459634E-2"/>
    <s v="N"/>
    <n v="1.4294999039459634E-2"/>
  </r>
  <r>
    <s v="Kittiwake"/>
    <s v="Adult"/>
    <x v="2"/>
    <s v="Rampion"/>
    <s v="Spring Migration"/>
    <s v="Collision"/>
    <s v="-"/>
    <n v="12.942222222222222"/>
    <n v="1.2729835491405732E-3"/>
    <s v="-"/>
    <s v="-"/>
    <n v="1.6475235978210441E-2"/>
    <s v="N"/>
    <n v="1.6475235978210441E-2"/>
  </r>
  <r>
    <s v="Kittiwake"/>
    <s v="Adult"/>
    <x v="2"/>
    <s v="Rampion 2"/>
    <s v="Autumn Migration"/>
    <s v="Displacement (matrix)"/>
    <n v="97"/>
    <s v="-"/>
    <n v="9.6296356809522381E-4"/>
    <n v="0.3"/>
    <n v="0.03"/>
    <n v="8.4066719494713029E-4"/>
    <s v="N"/>
    <n v="8.4066719494713029E-4"/>
  </r>
  <r>
    <s v="Kittiwake"/>
    <s v="Adult"/>
    <x v="2"/>
    <s v="Rampion 2"/>
    <s v="Autumn Migration"/>
    <s v="Collision"/>
    <s v="-"/>
    <n v="9.7799999999999994"/>
    <n v="9.6296356809522381E-4"/>
    <s v="-"/>
    <s v="-"/>
    <n v="9.4177836959712883E-3"/>
    <s v="N"/>
    <n v="9.4177836959712883E-3"/>
  </r>
  <r>
    <s v="Kittiwake"/>
    <s v="Adult"/>
    <x v="2"/>
    <s v="Rampion 2"/>
    <s v="Spring Migration"/>
    <s v="Displacement (matrix)"/>
    <n v="286"/>
    <s v="-"/>
    <n v="1.2729835491405732E-3"/>
    <n v="0.3"/>
    <n v="0.03"/>
    <n v="3.2766596554878354E-3"/>
    <s v="N"/>
    <n v="3.2766596554878354E-3"/>
  </r>
  <r>
    <s v="Kittiwake"/>
    <s v="Adult"/>
    <x v="2"/>
    <s v="Rampion 2"/>
    <s v="Spring Migration"/>
    <s v="Collision"/>
    <s v="-"/>
    <n v="17.25"/>
    <n v="1.2729835491405732E-3"/>
    <s v="-"/>
    <s v="-"/>
    <n v="2.1958966222674889E-2"/>
    <s v="N"/>
    <n v="2.1958966222674889E-2"/>
  </r>
  <r>
    <s v="Kittiwake"/>
    <s v="Adult"/>
    <x v="2"/>
    <s v="Salamander"/>
    <s v="Autumn Migration"/>
    <s v="Displacement (matrix)"/>
    <n v="141.5"/>
    <s v="-"/>
    <n v="9.6296356809522381E-4"/>
    <n v="0.3"/>
    <n v="0.03"/>
    <n v="1.2263341039692676E-3"/>
    <s v="N"/>
    <n v="1.2263341039692676E-3"/>
  </r>
  <r>
    <s v="Kittiwake"/>
    <s v="Adult"/>
    <x v="2"/>
    <s v="Salamander"/>
    <s v="Spring Migration"/>
    <s v="Displacement (matrix)"/>
    <n v="154.5"/>
    <s v="-"/>
    <n v="1.2729835491405732E-3"/>
    <n v="0.3"/>
    <n v="0.03"/>
    <n v="1.7700836250799667E-3"/>
    <s v="N"/>
    <n v="1.7700836250799667E-3"/>
  </r>
  <r>
    <s v="Kittiwake"/>
    <s v="Adult"/>
    <x v="2"/>
    <s v="Seagreen"/>
    <s v="Autumn Migration"/>
    <s v="Displacement (matrix)"/>
    <n v="2286"/>
    <s v="-"/>
    <n v="9.6296356809522381E-4"/>
    <n v="0.3"/>
    <n v="0.03"/>
    <n v="1.9812012449991135E-2"/>
    <s v="N"/>
    <n v="1.9812012449991135E-2"/>
  </r>
  <r>
    <s v="Kittiwake"/>
    <s v="Adult"/>
    <x v="2"/>
    <s v="Seagreen"/>
    <s v="Spring Migration"/>
    <s v="Displacement (matrix)"/>
    <n v="2286"/>
    <s v="-"/>
    <n v="1.2729835491405732E-3"/>
    <n v="0.3"/>
    <n v="0.03"/>
    <n v="2.6190363540018153E-2"/>
    <s v="N"/>
    <n v="2.6190363540018153E-2"/>
  </r>
  <r>
    <s v="Kittiwake"/>
    <s v="Adult"/>
    <x v="2"/>
    <s v="SeaGreen (Alpha &amp; Bravo)"/>
    <s v="Autumn Migration"/>
    <s v="Collision"/>
    <s v="-"/>
    <n v="103.50397989107665"/>
    <n v="9.6296356809522381E-4"/>
    <s v="-"/>
    <s v="-"/>
    <n v="9.9670561787967474E-2"/>
    <s v="N"/>
    <n v="9.9670561787967474E-2"/>
  </r>
  <r>
    <s v="Kittiwake"/>
    <s v="Adult"/>
    <x v="2"/>
    <s v="SeaGreen (Alpha &amp; Bravo)"/>
    <s v="Spring Migration"/>
    <s v="Collision"/>
    <s v="-"/>
    <n v="56.403854210305823"/>
    <n v="1.2729835491405732E-3"/>
    <s v="-"/>
    <s v="-"/>
    <n v="7.1801178517842568E-2"/>
    <s v="N"/>
    <n v="7.1801178517842568E-2"/>
  </r>
  <r>
    <s v="Kittiwake"/>
    <s v="Adult"/>
    <x v="2"/>
    <s v="SEP &amp; DEP"/>
    <s v="Autumn Migration"/>
    <s v="Collision"/>
    <s v="-"/>
    <n v="4.3"/>
    <n v="9.6296356809522381E-4"/>
    <s v="-"/>
    <s v="-"/>
    <n v="4.1407433428094619E-3"/>
    <s v="N"/>
    <n v="4.1407433428094619E-3"/>
  </r>
  <r>
    <s v="Kittiwake"/>
    <s v="Adult"/>
    <x v="2"/>
    <s v="SEP &amp; DEP"/>
    <s v="Spring Migration"/>
    <s v="Collision"/>
    <s v="-"/>
    <n v="0.9"/>
    <n v="1.2729835491405732E-3"/>
    <s v="-"/>
    <s v="-"/>
    <n v="1.145685194226516E-3"/>
    <s v="N"/>
    <n v="1.145685194226516E-3"/>
  </r>
  <r>
    <s v="Kittiwake"/>
    <s v="Adult"/>
    <x v="2"/>
    <s v="SEP / DEP"/>
    <s v="Autumn Migration"/>
    <s v="Displacement (matrix)"/>
    <n v="1481"/>
    <s v="-"/>
    <n v="9.6296356809522381E-4"/>
    <n v="0.3"/>
    <n v="0.03"/>
    <n v="1.2835341399141239E-2"/>
    <s v="N"/>
    <n v="1.2835341399141239E-2"/>
  </r>
  <r>
    <s v="Kittiwake"/>
    <s v="Adult"/>
    <x v="2"/>
    <s v="SEP / DEP"/>
    <s v="Spring Migration"/>
    <s v="Displacement (matrix)"/>
    <n v="1216.5"/>
    <s v="-"/>
    <n v="1.2729835491405732E-3"/>
    <n v="0.3"/>
    <n v="0.03"/>
    <n v="1.3937260387765563E-2"/>
    <s v="N"/>
    <n v="1.3937260387765563E-2"/>
  </r>
  <r>
    <s v="Kittiwake"/>
    <s v="Adult"/>
    <x v="2"/>
    <s v="Teesside"/>
    <s v="Autumn Migration"/>
    <s v="Collision"/>
    <s v="-"/>
    <n v="11.7463443059252"/>
    <n v="9.6296356809522381E-4"/>
    <s v="-"/>
    <s v="-"/>
    <n v="1.1311301624908746E-2"/>
    <s v="N"/>
    <n v="1.1311301624908746E-2"/>
  </r>
  <r>
    <s v="Kittiwake"/>
    <s v="Adult"/>
    <x v="2"/>
    <s v="Teesside"/>
    <s v="Spring Migration"/>
    <s v="Collision"/>
    <s v="-"/>
    <n v="1.3433253957136855"/>
    <n v="1.2729835491405732E-3"/>
    <s v="-"/>
    <s v="-"/>
    <n v="1.7100311298862722E-3"/>
    <s v="N"/>
    <n v="1.7100311298862722E-3"/>
  </r>
  <r>
    <s v="Kittiwake"/>
    <s v="Adult"/>
    <x v="2"/>
    <s v="Thanet"/>
    <s v="Autumn Migration"/>
    <s v="Collision"/>
    <s v="-"/>
    <n v="0.13173553719008266"/>
    <n v="9.6296356809522381E-4"/>
    <s v="-"/>
    <s v="-"/>
    <n v="1.2685652293750304E-4"/>
    <s v="N"/>
    <n v="1.2685652293750304E-4"/>
  </r>
  <r>
    <s v="Kittiwake"/>
    <s v="Adult"/>
    <x v="2"/>
    <s v="Thanet"/>
    <s v="Spring Migration"/>
    <s v="Collision"/>
    <s v="-"/>
    <n v="0.11570247933884298"/>
    <n v="1.2729835491405732E-3"/>
    <s v="-"/>
    <s v="-"/>
    <n v="1.4728735279312418E-4"/>
    <s v="N"/>
    <n v="1.4728735279312418E-4"/>
  </r>
  <r>
    <s v="Kittiwake"/>
    <s v="Adult"/>
    <x v="2"/>
    <s v="Triton Knoll"/>
    <s v="Autumn Migration"/>
    <s v="Displacement (matrix)"/>
    <n v="332"/>
    <s v="-"/>
    <n v="9.6296356809522381E-4"/>
    <n v="0.3"/>
    <n v="0.03"/>
    <n v="2.8773351414685287E-3"/>
    <s v="N"/>
    <n v="2.8773351414685287E-3"/>
  </r>
  <r>
    <s v="Kittiwake"/>
    <s v="Adult"/>
    <x v="2"/>
    <s v="Triton Knoll"/>
    <s v="Autumn Migration"/>
    <s v="Collision"/>
    <s v="-"/>
    <n v="29.259433492822971"/>
    <n v="9.6296356809522381E-4"/>
    <s v="-"/>
    <s v="-"/>
    <n v="2.8175768476693706E-2"/>
    <s v="N"/>
    <n v="2.8175768476693706E-2"/>
  </r>
  <r>
    <s v="Kittiwake"/>
    <s v="Adult"/>
    <x v="2"/>
    <s v="Triton Knoll"/>
    <s v="Spring Migration"/>
    <s v="Displacement (matrix)"/>
    <n v="226"/>
    <s v="-"/>
    <n v="1.2729835491405732E-3"/>
    <n v="0.3"/>
    <n v="0.03"/>
    <n v="2.5892485389519258E-3"/>
    <s v="N"/>
    <n v="2.5892485389519258E-3"/>
  </r>
  <r>
    <s v="Kittiwake"/>
    <s v="Adult"/>
    <x v="2"/>
    <s v="Triton Knoll"/>
    <s v="Spring Migration"/>
    <s v="Collision"/>
    <s v="-"/>
    <n v="10.491961722488039"/>
    <n v="1.2729835491405732E-3"/>
    <s v="-"/>
    <s v="-"/>
    <n v="1.3356094670939865E-2"/>
    <s v="N"/>
    <n v="1.3356094670939865E-2"/>
  </r>
  <r>
    <s v="Kittiwake"/>
    <s v="Adult"/>
    <x v="2"/>
    <s v="West of Orkney"/>
    <s v="Autumn Migration"/>
    <s v="Displacement (matrix)"/>
    <n v="798.7"/>
    <s v="-"/>
    <n v="9.6296356809522381E-4"/>
    <n v="0.3"/>
    <n v="0.03"/>
    <n v="6.9220710165388962E-3"/>
    <s v="N"/>
    <n v="6.9220710165388962E-3"/>
  </r>
  <r>
    <s v="Kittiwake"/>
    <s v="Adult"/>
    <x v="2"/>
    <s v="West of Orkney"/>
    <s v="Autumn Migration"/>
    <s v="Collision"/>
    <s v="-"/>
    <n v="16.309999999999999"/>
    <n v="9.6296356809522381E-4"/>
    <s v="-"/>
    <s v="-"/>
    <n v="1.5705935795633098E-2"/>
    <s v="N"/>
    <n v="1.5705935795633098E-2"/>
  </r>
  <r>
    <s v="Kittiwake"/>
    <s v="Adult"/>
    <x v="2"/>
    <s v="West of Orkney"/>
    <s v="Spring Migration"/>
    <s v="Displacement (matrix)"/>
    <n v="1216.8"/>
    <s v="-"/>
    <n v="1.2729835491405732E-3"/>
    <n v="0.3"/>
    <n v="0.03"/>
    <n v="1.3940697443348244E-2"/>
    <s v="N"/>
    <n v="1.3940697443348244E-2"/>
  </r>
  <r>
    <s v="Kittiwake"/>
    <s v="Adult"/>
    <x v="2"/>
    <s v="West of Orkney"/>
    <s v="Spring Migration"/>
    <s v="Collision"/>
    <s v="-"/>
    <n v="21.87"/>
    <n v="1.2729835491405732E-3"/>
    <s v="-"/>
    <s v="-"/>
    <n v="2.7840150219704336E-2"/>
    <s v="N"/>
    <n v="2.7840150219704336E-2"/>
  </r>
  <r>
    <s v="Kittiwake"/>
    <s v="Adult"/>
    <x v="2"/>
    <s v="Westermost Rough"/>
    <s v="Autumn Migration"/>
    <s v="Collision"/>
    <s v="-"/>
    <n v="0.11592727272727274"/>
    <n v="9.6296356809522381E-4"/>
    <s v="-"/>
    <s v="-"/>
    <n v="1.1163374018500268E-4"/>
    <s v="N"/>
    <n v="1.1163374018500268E-4"/>
  </r>
  <r>
    <s v="Kittiwake"/>
    <s v="Adult"/>
    <x v="2"/>
    <s v="Westermost Rough"/>
    <s v="Spring Migration"/>
    <s v="Collision"/>
    <s v="-"/>
    <n v="6.3636363636363644E-2"/>
    <n v="1.2729835491405732E-3"/>
    <s v="-"/>
    <s v="-"/>
    <n v="8.1008044036218297E-5"/>
    <s v="N"/>
    <n v="8.1008044036218297E-5"/>
  </r>
  <r>
    <s v="Kittiwake"/>
    <s v="Adult"/>
    <x v="3"/>
    <s v="Aberdeen "/>
    <s v="Autumn Migration"/>
    <s v="Displacement (matrix)"/>
    <n v="14"/>
    <s v="-"/>
    <n v="5.8428465145237231E-2"/>
    <n v="0.3"/>
    <n v="0.03"/>
    <n v="7.3619866082998905E-3"/>
    <s v="N"/>
    <n v="7.3619866082998905E-3"/>
  </r>
  <r>
    <s v="Kittiwake"/>
    <s v="Adult"/>
    <x v="3"/>
    <s v="Aberdeen "/>
    <s v="Autumn Migration"/>
    <s v="Collision"/>
    <s v="-"/>
    <n v="2.5708577540106954"/>
    <n v="5.8428465145237231E-2"/>
    <s v="-"/>
    <s v="-"/>
    <n v="0.15021127267357678"/>
    <s v="Y"/>
    <n v="0"/>
  </r>
  <r>
    <s v="Kittiwake"/>
    <s v="Adult"/>
    <x v="3"/>
    <s v="Aberdeen "/>
    <s v="Spring Migration"/>
    <s v="Displacement (matrix)"/>
    <n v="23"/>
    <s v="-"/>
    <n v="7.723913696812397E-2"/>
    <n v="0.3"/>
    <n v="0.03"/>
    <n v="1.5988501352401662E-2"/>
    <s v="Y"/>
    <n v="0"/>
  </r>
  <r>
    <s v="Kittiwake"/>
    <s v="Adult"/>
    <x v="3"/>
    <s v="Aberdeen "/>
    <s v="Spring Migration"/>
    <s v="Collision"/>
    <s v="-"/>
    <n v="0.53529411764705881"/>
    <n v="7.723913696812397E-2"/>
    <s v="-"/>
    <s v="-"/>
    <n v="4.1345655671172245E-2"/>
    <s v="Y"/>
    <n v="0"/>
  </r>
  <r>
    <s v="Kittiwake"/>
    <s v="Adult"/>
    <x v="3"/>
    <s v="Beatrice"/>
    <s v="Autumn Migration"/>
    <s v="Displacement (matrix)"/>
    <n v="1112"/>
    <s v="-"/>
    <n v="5.8428465145237231E-2"/>
    <n v="0.3"/>
    <n v="0.03"/>
    <n v="0.58475207917353411"/>
    <s v="N"/>
    <n v="0.58475207917353411"/>
  </r>
  <r>
    <s v="Kittiwake"/>
    <s v="Adult"/>
    <x v="3"/>
    <s v="Beatrice"/>
    <s v="Autumn Migration"/>
    <s v="Collision"/>
    <s v="-"/>
    <n v="3.4128685699974954"/>
    <n v="5.8428465145237231E-2"/>
    <s v="-"/>
    <s v="-"/>
    <n v="0.1994086722873743"/>
    <s v="Y"/>
    <n v="0"/>
  </r>
  <r>
    <s v="Kittiwake"/>
    <s v="Adult"/>
    <x v="3"/>
    <s v="Beatrice"/>
    <s v="Spring Migration"/>
    <s v="Displacement (matrix)"/>
    <n v="1112"/>
    <s v="-"/>
    <n v="7.723913696812397E-2"/>
    <n v="0.3"/>
    <n v="0.03"/>
    <n v="0.77300928277698466"/>
    <s v="Y"/>
    <n v="0"/>
  </r>
  <r>
    <s v="Kittiwake"/>
    <s v="Adult"/>
    <x v="3"/>
    <s v="Beatrice"/>
    <s v="Spring Migration"/>
    <s v="Collision"/>
    <s v="-"/>
    <n v="13.936977210117705"/>
    <n v="7.723913696812397E-2"/>
    <s v="-"/>
    <s v="-"/>
    <n v="1.0764800916539037"/>
    <s v="Y"/>
    <n v="0"/>
  </r>
  <r>
    <s v="Kittiwake"/>
    <s v="Adult"/>
    <x v="3"/>
    <s v="Berwick Bank"/>
    <s v="Autumn Migration"/>
    <s v="Displacement (matrix)"/>
    <n v="11190"/>
    <s v="-"/>
    <n v="5.8428465145237231E-2"/>
    <n v="0.3"/>
    <n v="0.03"/>
    <n v="5.8843307247768406"/>
    <s v="Y"/>
    <n v="0"/>
  </r>
  <r>
    <s v="Kittiwake"/>
    <s v="Adult"/>
    <x v="3"/>
    <s v="Berwick Bank"/>
    <s v="Autumn Migration"/>
    <s v="Collision"/>
    <s v="-"/>
    <n v="138.18181818181819"/>
    <n v="5.8428465145237231E-2"/>
    <s v="-"/>
    <s v="-"/>
    <n v="8.0737515473418728"/>
    <s v="Y"/>
    <n v="0"/>
  </r>
  <r>
    <s v="Kittiwake"/>
    <s v="Adult"/>
    <x v="3"/>
    <s v="Berwick Bank"/>
    <s v="Spring Migration"/>
    <s v="Displacement (matrix)"/>
    <n v="13766"/>
    <s v="-"/>
    <n v="7.723913696812397E-2"/>
    <n v="0.3"/>
    <n v="0.03"/>
    <n v="9.5694656355287506"/>
    <s v="Y"/>
    <n v="0"/>
  </r>
  <r>
    <s v="Kittiwake"/>
    <s v="Adult"/>
    <x v="3"/>
    <s v="Berwick Bank"/>
    <s v="Spring Migration"/>
    <s v="Collision"/>
    <s v="-"/>
    <n v="130.18181818181819"/>
    <n v="7.723913696812397E-2"/>
    <s v="-"/>
    <s v="-"/>
    <n v="10.055131285304867"/>
    <s v="Y"/>
    <n v="0"/>
  </r>
  <r>
    <s v="Kittiwake"/>
    <s v="Adult"/>
    <x v="3"/>
    <s v="Blyth Demo"/>
    <s v="Autumn Migration"/>
    <s v="Displacement (matrix)"/>
    <n v="740"/>
    <s v="-"/>
    <n v="5.8428465145237231E-2"/>
    <n v="0.3"/>
    <n v="0.03"/>
    <n v="0.38913357786727992"/>
    <s v="N"/>
    <n v="0.38913357786727992"/>
  </r>
  <r>
    <s v="Kittiwake"/>
    <s v="Adult"/>
    <x v="3"/>
    <s v="Blyth Demo"/>
    <s v="Autumn Migration"/>
    <s v="Collision"/>
    <s v="-"/>
    <n v="1.3331636363636363"/>
    <n v="5.8428465145237231E-2"/>
    <s v="-"/>
    <s v="-"/>
    <n v="7.7894705060170447E-2"/>
    <s v="Y"/>
    <n v="0"/>
  </r>
  <r>
    <s v="Kittiwake"/>
    <s v="Adult"/>
    <x v="3"/>
    <s v="Blyth Demo"/>
    <s v="Spring Migration"/>
    <s v="Displacement (matrix)"/>
    <n v="740"/>
    <s v="-"/>
    <n v="7.723913696812397E-2"/>
    <n v="0.3"/>
    <n v="0.03"/>
    <n v="0.5144126522077056"/>
    <s v="Y"/>
    <n v="0"/>
  </r>
  <r>
    <s v="Kittiwake"/>
    <s v="Adult"/>
    <x v="3"/>
    <s v="Blyth Demo"/>
    <s v="Spring Migration"/>
    <s v="Collision"/>
    <s v="-"/>
    <n v="0.89090909090909076"/>
    <n v="7.723913696812397E-2"/>
    <s v="-"/>
    <s v="-"/>
    <n v="6.8813049298874066E-2"/>
    <s v="Y"/>
    <n v="0"/>
  </r>
  <r>
    <s v="Kittiwake"/>
    <s v="Adult"/>
    <x v="3"/>
    <s v="Cenos"/>
    <s v="Autumn Migration"/>
    <s v="Displacement (matrix)"/>
    <n v="97"/>
    <s v="-"/>
    <n v="5.8428465145237231E-2"/>
    <n v="0.3"/>
    <n v="0.03"/>
    <n v="5.1008050071792099E-2"/>
    <s v="Y"/>
    <n v="0"/>
  </r>
  <r>
    <s v="Kittiwake"/>
    <s v="Adult"/>
    <x v="3"/>
    <s v="Cenos"/>
    <s v="Autumn Migration"/>
    <s v="Collision"/>
    <s v="-"/>
    <n v="3"/>
    <n v="5.8428465145237231E-2"/>
    <s v="-"/>
    <s v="-"/>
    <n v="0.1752853954357117"/>
    <s v="Y"/>
    <n v="0"/>
  </r>
  <r>
    <s v="Kittiwake"/>
    <s v="Adult"/>
    <x v="3"/>
    <s v="Cenos"/>
    <s v="Spring Migration"/>
    <s v="Displacement (matrix)"/>
    <n v="49"/>
    <s v="-"/>
    <n v="7.723913696812397E-2"/>
    <n v="0.3"/>
    <n v="0.03"/>
    <n v="3.4062459402942662E-2"/>
    <s v="Y"/>
    <n v="0"/>
  </r>
  <r>
    <s v="Kittiwake"/>
    <s v="Adult"/>
    <x v="3"/>
    <s v="Cenos"/>
    <s v="Spring Migration"/>
    <s v="Collision"/>
    <s v="-"/>
    <n v="2.0499999999999998"/>
    <n v="7.723913696812397E-2"/>
    <s v="-"/>
    <s v="-"/>
    <n v="0.15834023078465412"/>
    <s v="N"/>
    <n v="0.15834023078465412"/>
  </r>
  <r>
    <s v="Kittiwake"/>
    <s v="Adult"/>
    <x v="3"/>
    <s v="Dogger Bank A + B"/>
    <s v="Autumn Migration"/>
    <s v="Collision"/>
    <s v="-"/>
    <n v="78.25090909090909"/>
    <n v="5.8428465145237231E-2"/>
    <s v="-"/>
    <s v="-"/>
    <n v="4.5720805144013088"/>
    <s v="Y"/>
    <n v="0"/>
  </r>
  <r>
    <s v="Kittiwake"/>
    <s v="Adult"/>
    <x v="3"/>
    <s v="Dogger Bank A + B"/>
    <s v="Spring Migration"/>
    <s v="Collision"/>
    <s v="-"/>
    <n v="187.98181818181817"/>
    <n v="7.723913696812397E-2"/>
    <s v="-"/>
    <s v="-"/>
    <n v="14.51955340206243"/>
    <s v="Y"/>
    <n v="0"/>
  </r>
  <r>
    <s v="Kittiwake"/>
    <s v="Adult"/>
    <x v="3"/>
    <s v="Dogger Bank A and B"/>
    <s v="Autumn Migration"/>
    <s v="Displacement (matrix)"/>
    <n v="3450"/>
    <s v="-"/>
    <n v="5.8428465145237231E-2"/>
    <n v="0.3"/>
    <n v="0.03"/>
    <n v="1.8142038427596161"/>
    <s v="N"/>
    <n v="1.8142038427596161"/>
  </r>
  <r>
    <s v="Kittiwake"/>
    <s v="Adult"/>
    <x v="3"/>
    <s v="Dogger Bank A and B"/>
    <s v="Spring Migration"/>
    <s v="Displacement (matrix)"/>
    <n v="15482"/>
    <s v="-"/>
    <n v="7.723913696812397E-2"/>
    <n v="0.3"/>
    <n v="0.03"/>
    <n v="10.762346866864458"/>
    <s v="Y"/>
    <n v="0"/>
  </r>
  <r>
    <s v="Kittiwake"/>
    <s v="Adult"/>
    <x v="3"/>
    <s v="Dogger Bank C + Sofia"/>
    <s v="Autumn Migration"/>
    <s v="Collision"/>
    <s v="-"/>
    <n v="52.573018181818185"/>
    <n v="5.8428465145237231E-2"/>
    <s v="-"/>
    <s v="-"/>
    <n v="3.0717607604162871"/>
    <s v="Y"/>
    <n v="0"/>
  </r>
  <r>
    <s v="Kittiwake"/>
    <s v="Adult"/>
    <x v="3"/>
    <s v="Dogger Bank C + Sofia"/>
    <s v="Spring Migration"/>
    <s v="Collision"/>
    <s v="-"/>
    <n v="138.0272727272727"/>
    <n v="7.723913696812397E-2"/>
    <s v="-"/>
    <s v="-"/>
    <n v="10.661107423518418"/>
    <s v="Y"/>
    <n v="0"/>
  </r>
  <r>
    <s v="Kittiwake"/>
    <s v="Adult"/>
    <x v="3"/>
    <s v="Dogger Bank C and Sofia "/>
    <s v="Autumn Migration"/>
    <s v="Displacement (matrix)"/>
    <n v="2181"/>
    <s v="-"/>
    <n v="5.8428465145237231E-2"/>
    <n v="0.3"/>
    <n v="0.03"/>
    <n v="1.1468923423358617"/>
    <s v="N"/>
    <n v="1.1468923423358617"/>
  </r>
  <r>
    <s v="Kittiwake"/>
    <s v="Adult"/>
    <x v="3"/>
    <s v="Dogger Bank C and Sofia "/>
    <s v="Spring Migration"/>
    <s v="Displacement (matrix)"/>
    <n v="11805"/>
    <s v="-"/>
    <n v="7.723913696812397E-2"/>
    <n v="0.3"/>
    <n v="0.03"/>
    <n v="8.2062721071783304"/>
    <s v="Y"/>
    <n v="0"/>
  </r>
  <r>
    <s v="Kittiwake"/>
    <s v="Adult"/>
    <x v="3"/>
    <s v="Dogger Bank South"/>
    <s v="Autumn Migration"/>
    <s v="Displacement (matrix)"/>
    <n v="7352.84"/>
    <s v="-"/>
    <n v="5.8428465145237231E-2"/>
    <n v="0.3"/>
    <n v="0.03"/>
    <n v="3.8665364009265546"/>
    <s v="Y"/>
    <n v="0"/>
  </r>
  <r>
    <s v="Kittiwake"/>
    <s v="Adult"/>
    <x v="3"/>
    <s v="Dogger Bank South"/>
    <s v="Autumn Migration"/>
    <s v="Collision"/>
    <s v="-"/>
    <n v="79.319999999999993"/>
    <n v="5.8428465145237231E-2"/>
    <s v="-"/>
    <s v="-"/>
    <n v="4.6345458553202166"/>
    <s v="Y"/>
    <n v="0"/>
  </r>
  <r>
    <s v="Kittiwake"/>
    <s v="Adult"/>
    <x v="3"/>
    <s v="Dogger Bank South"/>
    <s v="Spring Migration"/>
    <s v="Displacement (matrix)"/>
    <n v="11306.91"/>
    <s v="-"/>
    <n v="7.723913696812397E-2"/>
    <n v="0.3"/>
    <n v="0.03"/>
    <n v="7.8600237315862547"/>
    <s v="Y"/>
    <n v="0"/>
  </r>
  <r>
    <s v="Kittiwake"/>
    <s v="Adult"/>
    <x v="3"/>
    <s v="Dogger Bank South"/>
    <s v="Spring Migration"/>
    <s v="Collision"/>
    <s v="-"/>
    <n v="99.84"/>
    <n v="7.723913696812397E-2"/>
    <s v="-"/>
    <s v="-"/>
    <n v="7.7115554348974973"/>
    <s v="N"/>
    <n v="7.7115554348974973"/>
  </r>
  <r>
    <s v="Kittiwake"/>
    <s v="Adult"/>
    <x v="3"/>
    <s v="Eaast Anglia THREE"/>
    <s v="Autumn Migration"/>
    <s v="Displacement (matrix)"/>
    <n v="3419"/>
    <s v="-"/>
    <n v="5.8428465145237231E-2"/>
    <n v="0.3"/>
    <n v="0.03"/>
    <n v="1.7979023009840946"/>
    <s v="N"/>
    <n v="1.7979023009840946"/>
  </r>
  <r>
    <s v="Kittiwake"/>
    <s v="Adult"/>
    <x v="3"/>
    <s v="Eaast Anglia THREE"/>
    <s v="Spring Migration"/>
    <s v="Displacement (matrix)"/>
    <n v="1309"/>
    <s v="-"/>
    <n v="7.723913696812397E-2"/>
    <n v="0.3"/>
    <n v="0.03"/>
    <n v="0.90995427262146844"/>
    <s v="Y"/>
    <n v="0"/>
  </r>
  <r>
    <s v="Kittiwake"/>
    <s v="Adult"/>
    <x v="3"/>
    <s v="East Anglia ONE"/>
    <s v="Autumn Migration"/>
    <s v="Displacement (matrix)"/>
    <n v="1158"/>
    <s v="-"/>
    <n v="5.8428465145237231E-2"/>
    <n v="0.3"/>
    <n v="0.03"/>
    <n v="0.60894146374366243"/>
    <s v="N"/>
    <n v="0.60894146374366243"/>
  </r>
  <r>
    <s v="Kittiwake"/>
    <s v="Adult"/>
    <x v="3"/>
    <s v="East Anglia One"/>
    <s v="Autumn Migration"/>
    <s v="Collision"/>
    <s v="-"/>
    <n v="62.723865332753363"/>
    <n v="5.8428465145237231E-2"/>
    <s v="-"/>
    <s v="-"/>
    <n v="3.6648591793693339"/>
    <s v="Y"/>
    <n v="0"/>
  </r>
  <r>
    <s v="Kittiwake"/>
    <s v="Adult"/>
    <x v="3"/>
    <s v="East Anglia ONE"/>
    <s v="Spring Migration"/>
    <s v="Displacement (matrix)"/>
    <n v="758"/>
    <s v="-"/>
    <n v="7.723913696812397E-2"/>
    <n v="0.3"/>
    <n v="0.03"/>
    <n v="0.52692539239654168"/>
    <s v="Y"/>
    <n v="0"/>
  </r>
  <r>
    <s v="Kittiwake"/>
    <s v="Adult"/>
    <x v="3"/>
    <s v="East Anglia One"/>
    <s v="Spring Migration"/>
    <s v="Collision"/>
    <s v="-"/>
    <n v="20.092040017398865"/>
    <n v="7.723913696812397E-2"/>
    <s v="-"/>
    <s v="-"/>
    <n v="1.5518918308728988"/>
    <s v="Y"/>
    <n v="0"/>
  </r>
  <r>
    <s v="Kittiwake"/>
    <s v="Adult"/>
    <x v="3"/>
    <s v="East Anglia ONE North"/>
    <s v="Autumn Migration"/>
    <s v="Displacement (matrix)"/>
    <n v="159"/>
    <s v="-"/>
    <n v="5.8428465145237231E-2"/>
    <n v="0.3"/>
    <n v="0.03"/>
    <n v="8.3611133622834469E-2"/>
    <s v="N"/>
    <n v="8.3611133622834469E-2"/>
  </r>
  <r>
    <s v="Kittiwake"/>
    <s v="Adult"/>
    <x v="3"/>
    <s v="East Anglia ONE North"/>
    <s v="Autumn Migration"/>
    <s v="Collision"/>
    <s v="-"/>
    <n v="5.8909090909090907"/>
    <n v="5.8428465145237231E-2"/>
    <s v="-"/>
    <s v="-"/>
    <n v="0.34419677649194297"/>
    <s v="Y"/>
    <n v="0"/>
  </r>
  <r>
    <s v="Kittiwake"/>
    <s v="Adult"/>
    <x v="3"/>
    <s v="East Anglia ONE North"/>
    <s v="Spring Migration"/>
    <s v="Displacement (matrix)"/>
    <n v="435"/>
    <s v="-"/>
    <n v="7.723913696812397E-2"/>
    <n v="0.3"/>
    <n v="0.03"/>
    <n v="0.30239122123020529"/>
    <s v="Y"/>
    <n v="0"/>
  </r>
  <r>
    <s v="Kittiwake"/>
    <s v="Adult"/>
    <x v="3"/>
    <s v="East Anglia ONE North"/>
    <s v="Spring Migration"/>
    <s v="Collision"/>
    <s v="-"/>
    <n v="2.5454545454545454"/>
    <n v="7.723913696812397E-2"/>
    <s v="-"/>
    <s v="-"/>
    <n v="0.19660871228249738"/>
    <s v="Y"/>
    <n v="0"/>
  </r>
  <r>
    <s v="Kittiwake"/>
    <s v="Adult"/>
    <x v="3"/>
    <s v="East Anglia THREE"/>
    <s v="Autumn Migration"/>
    <s v="Collision"/>
    <s v="-"/>
    <n v="32.807418181818193"/>
    <n v="5.8428465145237231E-2"/>
    <s v="-"/>
    <s v="-"/>
    <n v="1.9168870897415864"/>
    <s v="Y"/>
    <n v="0"/>
  </r>
  <r>
    <s v="Kittiwake"/>
    <s v="Adult"/>
    <x v="3"/>
    <s v="East Anglia THREE"/>
    <s v="Spring Migration"/>
    <s v="Collision"/>
    <s v="-"/>
    <n v="19.536363636363635"/>
    <n v="7.723913696812397E-2"/>
    <s v="-"/>
    <s v="-"/>
    <n v="1.5089718667681673"/>
    <s v="Y"/>
    <n v="0"/>
  </r>
  <r>
    <s v="Kittiwake"/>
    <s v="Adult"/>
    <x v="3"/>
    <s v="East Anglia TWO"/>
    <s v="Autumn Migration"/>
    <s v="Displacement (matrix)"/>
    <n v="127"/>
    <s v="-"/>
    <n v="5.8428465145237231E-2"/>
    <n v="0.3"/>
    <n v="0.03"/>
    <n v="6.6783735661006149E-2"/>
    <s v="N"/>
    <n v="6.6783735661006149E-2"/>
  </r>
  <r>
    <s v="Kittiwake"/>
    <s v="Adult"/>
    <x v="3"/>
    <s v="East Anglia TWO"/>
    <s v="Autumn Migration"/>
    <s v="Collision"/>
    <s v="-"/>
    <n v="3.9272727272727272"/>
    <n v="5.8428465145237231E-2"/>
    <s v="-"/>
    <s v="-"/>
    <n v="0.2294645176612953"/>
    <s v="Y"/>
    <n v="0"/>
  </r>
  <r>
    <s v="Kittiwake"/>
    <s v="Adult"/>
    <x v="3"/>
    <s v="East Anglia TWO"/>
    <s v="Spring Migration"/>
    <s v="Displacement (matrix)"/>
    <n v="301"/>
    <s v="-"/>
    <n v="7.723913696812397E-2"/>
    <n v="0.3"/>
    <n v="0.03"/>
    <n v="0.20924082204664782"/>
    <s v="Y"/>
    <n v="0"/>
  </r>
  <r>
    <s v="Kittiwake"/>
    <s v="Adult"/>
    <x v="3"/>
    <s v="East Anglia TWO"/>
    <s v="Spring Migration"/>
    <s v="Collision"/>
    <s v="-"/>
    <n v="5.3818181818181818"/>
    <n v="7.723913696812397E-2"/>
    <s v="-"/>
    <s v="-"/>
    <n v="0.41568699168299444"/>
    <s v="Y"/>
    <n v="0"/>
  </r>
  <r>
    <s v="Kittiwake"/>
    <s v="Adult"/>
    <x v="3"/>
    <s v="Five Estuaries "/>
    <s v="Autumn Migration"/>
    <s v="Displacement (matrix)"/>
    <n v="238.215"/>
    <s v="-"/>
    <n v="5.8428465145237231E-2"/>
    <n v="0.3"/>
    <n v="0.03"/>
    <n v="0.12526683142115419"/>
    <s v="Y"/>
    <n v="0"/>
  </r>
  <r>
    <s v="Kittiwake"/>
    <s v="Adult"/>
    <x v="3"/>
    <s v="Five Estuaries "/>
    <s v="Autumn Migration"/>
    <s v="Collision"/>
    <s v="-"/>
    <n v="7.88"/>
    <n v="5.8428465145237231E-2"/>
    <s v="-"/>
    <s v="-"/>
    <n v="0.46041630534446937"/>
    <s v="Y"/>
    <n v="0"/>
  </r>
  <r>
    <s v="Kittiwake"/>
    <s v="Adult"/>
    <x v="3"/>
    <s v="Five Estuaries "/>
    <s v="Spring Migration"/>
    <s v="Displacement (matrix)"/>
    <n v="572.83500000000004"/>
    <s v="-"/>
    <n v="7.723913696812397E-2"/>
    <n v="0.3"/>
    <n v="0.03"/>
    <n v="0.39820752922621766"/>
    <s v="Y"/>
    <n v="0"/>
  </r>
  <r>
    <s v="Kittiwake"/>
    <s v="Adult"/>
    <x v="3"/>
    <s v="Five Estuaries "/>
    <s v="Spring Migration"/>
    <s v="Collision"/>
    <s v="-"/>
    <n v="12.154999999999999"/>
    <n v="7.723913696812397E-2"/>
    <s v="-"/>
    <s v="-"/>
    <n v="0.93884170984754678"/>
    <s v="N"/>
    <n v="0.93884170984754678"/>
  </r>
  <r>
    <s v="Kittiwake"/>
    <s v="Adult"/>
    <x v="3"/>
    <s v="Galloper"/>
    <s v="Autumn Migration"/>
    <s v="Collision"/>
    <s v="-"/>
    <n v="6.7732136294661327"/>
    <n v="5.8428465145237231E-2"/>
    <s v="-"/>
    <s v="-"/>
    <n v="0.3957484764705077"/>
    <s v="Y"/>
    <n v="0"/>
  </r>
  <r>
    <s v="Kittiwake"/>
    <s v="Adult"/>
    <x v="3"/>
    <s v="Galloper"/>
    <s v="Spring Migration"/>
    <s v="Collision"/>
    <s v="-"/>
    <n v="8.5060284177127876"/>
    <n v="7.723913696812397E-2"/>
    <s v="-"/>
    <s v="-"/>
    <n v="0.65699829401047283"/>
    <s v="Y"/>
    <n v="0"/>
  </r>
  <r>
    <s v="Kittiwake"/>
    <s v="Adult"/>
    <x v="3"/>
    <s v="Greater Gabbard"/>
    <s v="Autumn Migration"/>
    <s v="Collision"/>
    <s v="-"/>
    <n v="8.6945454545454552"/>
    <n v="5.8428465145237231E-2"/>
    <s v="-"/>
    <s v="-"/>
    <n v="0.5080089460445899"/>
    <s v="Y"/>
    <n v="0"/>
  </r>
  <r>
    <s v="Kittiwake"/>
    <s v="Adult"/>
    <x v="3"/>
    <s v="Greater Gabbard"/>
    <s v="Spring Migration"/>
    <s v="Collision"/>
    <s v="-"/>
    <n v="7.254545454545454"/>
    <n v="7.723913696812397E-2"/>
    <s v="-"/>
    <s v="-"/>
    <n v="0.56033483000511752"/>
    <s v="Y"/>
    <n v="0"/>
  </r>
  <r>
    <s v="Kittiwake"/>
    <s v="Adult"/>
    <x v="3"/>
    <s v="Green Volt"/>
    <s v="Autumn Migration"/>
    <s v="Displacement (matrix)"/>
    <n v="149"/>
    <s v="-"/>
    <n v="5.8428465145237231E-2"/>
    <n v="0.3"/>
    <n v="0.03"/>
    <n v="7.8352571759763123E-2"/>
    <s v="Y"/>
    <n v="0"/>
  </r>
  <r>
    <s v="Kittiwake"/>
    <s v="Adult"/>
    <x v="3"/>
    <s v="Green Volt"/>
    <s v="Autumn Migration"/>
    <s v="Collision"/>
    <s v="-"/>
    <n v="5.95"/>
    <n v="5.8428465145237231E-2"/>
    <s v="-"/>
    <s v="-"/>
    <n v="0.34764936761416154"/>
    <s v="Y"/>
    <n v="0"/>
  </r>
  <r>
    <s v="Kittiwake"/>
    <s v="Adult"/>
    <x v="3"/>
    <s v="Green Volt"/>
    <s v="Spring Migration"/>
    <s v="Displacement (matrix)"/>
    <n v="83"/>
    <s v="-"/>
    <n v="7.723913696812397E-2"/>
    <n v="0.3"/>
    <n v="0.03"/>
    <n v="5.7697635315188602E-2"/>
    <s v="Y"/>
    <n v="0"/>
  </r>
  <r>
    <s v="Kittiwake"/>
    <s v="Adult"/>
    <x v="3"/>
    <s v="Green Volt"/>
    <s v="Spring Migration"/>
    <s v="Collision"/>
    <s v="-"/>
    <n v="3.55"/>
    <n v="7.723913696812397E-2"/>
    <s v="-"/>
    <s v="-"/>
    <n v="0.27419893623684005"/>
    <s v="Y"/>
    <n v="0"/>
  </r>
  <r>
    <s v="Kittiwake"/>
    <s v="Adult"/>
    <x v="3"/>
    <s v="Hornsea Four"/>
    <s v="Autumn Migration"/>
    <s v="Displacement (matrix)"/>
    <n v="3608"/>
    <s v="-"/>
    <n v="5.8428465145237231E-2"/>
    <n v="0.3"/>
    <n v="0.03"/>
    <n v="1.897289120196143"/>
    <s v="N"/>
    <n v="1.897289120196143"/>
  </r>
  <r>
    <s v="Kittiwake"/>
    <s v="Adult"/>
    <x v="3"/>
    <s v="Hornsea FOUR"/>
    <s v="Autumn Migration"/>
    <s v="Collision"/>
    <s v="-"/>
    <n v="10.109090909090909"/>
    <n v="5.8428465145237231E-2"/>
    <s v="-"/>
    <s v="-"/>
    <n v="0.59065866583185278"/>
    <s v="Y"/>
    <n v="0"/>
  </r>
  <r>
    <s v="Kittiwake"/>
    <s v="Adult"/>
    <x v="3"/>
    <s v="Hornsea Four"/>
    <s v="Spring Migration"/>
    <s v="Displacement (matrix)"/>
    <n v="2626"/>
    <s v="-"/>
    <n v="7.723913696812397E-2"/>
    <n v="0.3"/>
    <n v="0.03"/>
    <n v="1.8254697631046419"/>
    <s v="Y"/>
    <n v="0"/>
  </r>
  <r>
    <s v="Kittiwake"/>
    <s v="Adult"/>
    <x v="3"/>
    <s v="Hornsea FOUR"/>
    <s v="Spring Migration"/>
    <s v="Collision"/>
    <s v="-"/>
    <n v="3.3454545454545452"/>
    <n v="7.723913696812397E-2"/>
    <s v="-"/>
    <s v="-"/>
    <n v="0.25840002185699651"/>
    <s v="Y"/>
    <n v="0"/>
  </r>
  <r>
    <s v="Kittiwake"/>
    <s v="Adult"/>
    <x v="3"/>
    <s v="Hornsea Project One"/>
    <s v="Autumn Migration"/>
    <s v="Displacement (matrix)"/>
    <n v="31481"/>
    <s v="-"/>
    <n v="5.8428465145237231E-2"/>
    <n v="0.3"/>
    <n v="0.03"/>
    <n v="16.554478601134917"/>
    <s v="N"/>
    <n v="16.554478601134917"/>
  </r>
  <r>
    <s v="Kittiwake"/>
    <s v="Adult"/>
    <x v="3"/>
    <s v="Hornsea Project ONE"/>
    <s v="Autumn Migration"/>
    <s v="Collision"/>
    <s v="-"/>
    <n v="5.6327411198073456"/>
    <n v="5.8428465145237231E-2"/>
    <s v="-"/>
    <s v="-"/>
    <n v="0.329112418190808"/>
    <s v="Y"/>
    <n v="0"/>
  </r>
  <r>
    <s v="Kittiwake"/>
    <s v="Adult"/>
    <x v="3"/>
    <s v="Hornsea Project One"/>
    <s v="Spring Migration"/>
    <s v="Displacement (matrix)"/>
    <n v="767"/>
    <s v="-"/>
    <n v="7.723913696812397E-2"/>
    <n v="0.3"/>
    <n v="0.03"/>
    <n v="0.53318176249095972"/>
    <s v="Y"/>
    <n v="0"/>
  </r>
  <r>
    <s v="Kittiwake"/>
    <s v="Adult"/>
    <x v="3"/>
    <s v="Hornsea Project ONE"/>
    <s v="Spring Migration"/>
    <s v="Collision"/>
    <s v="-"/>
    <n v="2.3120860927152314"/>
    <n v="7.723913696812397E-2"/>
    <s v="-"/>
    <s v="-"/>
    <n v="0.17858353439732633"/>
    <s v="Y"/>
    <n v="0"/>
  </r>
  <r>
    <s v="Kittiwake"/>
    <s v="Adult"/>
    <x v="3"/>
    <s v="Hornsea Project Three"/>
    <s v="Autumn Migration"/>
    <s v="Displacement (matrix)"/>
    <n v="2550"/>
    <s v="-"/>
    <n v="5.8428465145237231E-2"/>
    <n v="0.3"/>
    <n v="0.03"/>
    <n v="1.3409332750831944"/>
    <s v="N"/>
    <n v="1.3409332750831944"/>
  </r>
  <r>
    <s v="Kittiwake"/>
    <s v="Adult"/>
    <x v="3"/>
    <s v="Hornsea Project THREE"/>
    <s v="Autumn Migration"/>
    <s v="Collision"/>
    <s v="-"/>
    <n v="27.978181818181817"/>
    <n v="5.8428465145237231E-2"/>
    <s v="-"/>
    <s v="-"/>
    <n v="1.6347222211907464"/>
    <s v="Y"/>
    <n v="0"/>
  </r>
  <r>
    <s v="Kittiwake"/>
    <s v="Adult"/>
    <x v="3"/>
    <s v="Hornsea Project Three"/>
    <s v="Spring Migration"/>
    <s v="Displacement (matrix)"/>
    <n v="3795"/>
    <s v="-"/>
    <n v="7.723913696812397E-2"/>
    <n v="0.3"/>
    <n v="0.03"/>
    <n v="2.6381027231462744"/>
    <s v="Y"/>
    <n v="0"/>
  </r>
  <r>
    <s v="Kittiwake"/>
    <s v="Adult"/>
    <x v="3"/>
    <s v="Hornsea Project THREE"/>
    <s v="Spring Migration"/>
    <s v="Collision"/>
    <s v="-"/>
    <n v="22.298181818181817"/>
    <n v="7.723913696812397E-2"/>
    <s v="-"/>
    <s v="-"/>
    <n v="1.7222923195946769"/>
    <s v="Y"/>
    <n v="0"/>
  </r>
  <r>
    <s v="Kittiwake"/>
    <s v="Adult"/>
    <x v="3"/>
    <s v="Hornsea Project Two"/>
    <s v="Autumn Migration"/>
    <s v="Displacement (matrix)"/>
    <n v="1449"/>
    <s v="-"/>
    <n v="5.8428465145237231E-2"/>
    <n v="0.3"/>
    <n v="0.03"/>
    <n v="0.76196561395903861"/>
    <s v="N"/>
    <n v="0.76196561395903861"/>
  </r>
  <r>
    <s v="Kittiwake"/>
    <s v="Adult"/>
    <x v="3"/>
    <s v="Hornsea Project TWO"/>
    <s v="Autumn Migration"/>
    <s v="Collision"/>
    <s v="-"/>
    <n v="5.2167272727272733"/>
    <n v="5.8428465145237231E-2"/>
    <s v="-"/>
    <s v="-"/>
    <n v="0.30480536762675398"/>
    <s v="Y"/>
    <n v="0"/>
  </r>
  <r>
    <s v="Kittiwake"/>
    <s v="Adult"/>
    <x v="3"/>
    <s v="Hornsea Project Two"/>
    <s v="Spring Migration"/>
    <s v="Displacement (matrix)"/>
    <n v="1975"/>
    <s v="-"/>
    <n v="7.723913696812397E-2"/>
    <n v="0.3"/>
    <n v="0.03"/>
    <n v="1.3729256596084034"/>
    <s v="Y"/>
    <n v="0"/>
  </r>
  <r>
    <s v="Kittiwake"/>
    <s v="Adult"/>
    <x v="3"/>
    <s v="Hornsea Project TWO"/>
    <s v="Spring Migration"/>
    <s v="Collision"/>
    <s v="-"/>
    <n v="1.9090909090909092"/>
    <n v="7.723913696812397E-2"/>
    <s v="-"/>
    <s v="-"/>
    <n v="0.14745653421187305"/>
    <s v="Y"/>
    <n v="0"/>
  </r>
  <r>
    <s v="Kittiwake"/>
    <s v="Adult"/>
    <x v="3"/>
    <s v="Humber Gateway"/>
    <s v="Autumn Migration"/>
    <s v="Collision"/>
    <s v="-"/>
    <n v="0.79492987012987015"/>
    <n v="5.8428465145237231E-2"/>
    <s v="-"/>
    <s v="-"/>
    <n v="4.6446532209791079E-2"/>
    <s v="Y"/>
    <n v="0"/>
  </r>
  <r>
    <s v="Kittiwake"/>
    <s v="Adult"/>
    <x v="3"/>
    <s v="Humber Gateway"/>
    <s v="Spring Migration"/>
    <s v="Collision"/>
    <s v="-"/>
    <n v="0.51818181818181819"/>
    <n v="7.723913696812397E-2"/>
    <s v="-"/>
    <s v="-"/>
    <n v="4.0023916428936969E-2"/>
    <s v="Y"/>
    <n v="0"/>
  </r>
  <r>
    <s v="Kittiwake"/>
    <s v="Adult"/>
    <x v="3"/>
    <s v="Hywind"/>
    <s v="Autumn Migration"/>
    <s v="Collision"/>
    <s v="-"/>
    <n v="0.5216727272727274"/>
    <n v="5.8428465145237231E-2"/>
    <s v="-"/>
    <s v="-"/>
    <n v="3.0480536762675401E-2"/>
    <s v="Y"/>
    <n v="0"/>
  </r>
  <r>
    <s v="Kittiwake"/>
    <s v="Adult"/>
    <x v="3"/>
    <s v="Hywind"/>
    <s v="Spring Migration"/>
    <s v="Collision"/>
    <s v="-"/>
    <n v="0.57272727272727264"/>
    <n v="7.723913696812397E-2"/>
    <s v="-"/>
    <s v="-"/>
    <n v="4.42369602635619E-2"/>
    <s v="Y"/>
    <n v="0"/>
  </r>
  <r>
    <s v="Kittiwake"/>
    <s v="Adult"/>
    <x v="3"/>
    <s v="Inch Cape"/>
    <s v="Autumn Migration"/>
    <s v="Displacement (matrix)"/>
    <n v="1069"/>
    <s v="-"/>
    <n v="5.8428465145237231E-2"/>
    <n v="0.3"/>
    <n v="0.03"/>
    <n v="0.56214026316232735"/>
    <s v="N"/>
    <n v="0.56214026316232735"/>
  </r>
  <r>
    <s v="Kittiwake"/>
    <s v="Adult"/>
    <x v="3"/>
    <s v="Inch Cape"/>
    <s v="Autumn Migration"/>
    <s v="Collision"/>
    <s v="-"/>
    <n v="18.90909090909091"/>
    <n v="5.8428465145237231E-2"/>
    <s v="-"/>
    <s v="-"/>
    <n v="1.1048291591099404"/>
    <s v="Y"/>
    <n v="0"/>
  </r>
  <r>
    <s v="Kittiwake"/>
    <s v="Adult"/>
    <x v="3"/>
    <s v="Inch Cape"/>
    <s v="Spring Migration"/>
    <s v="Displacement (matrix)"/>
    <n v="1069"/>
    <s v="-"/>
    <n v="7.723913696812397E-2"/>
    <n v="0.3"/>
    <n v="0.03"/>
    <n v="0.74311773677032067"/>
    <s v="Y"/>
    <n v="0"/>
  </r>
  <r>
    <s v="Kittiwake"/>
    <s v="Adult"/>
    <x v="3"/>
    <s v="Inch Cape"/>
    <s v="Spring Migration"/>
    <s v="Collision"/>
    <s v="-"/>
    <n v="4.3636363636363633"/>
    <n v="7.723913696812397E-2"/>
    <s v="-"/>
    <s v="-"/>
    <n v="0.3370435067699955"/>
    <s v="Y"/>
    <n v="0"/>
  </r>
  <r>
    <s v="Kittiwake"/>
    <s v="Adult"/>
    <x v="3"/>
    <s v="Kentish Flats"/>
    <s v="Autumn Migration"/>
    <s v="Collision"/>
    <s v="-"/>
    <n v="0.5216727272727274"/>
    <n v="5.8428465145237231E-2"/>
    <s v="-"/>
    <s v="-"/>
    <n v="3.0480536762675401E-2"/>
    <s v="Y"/>
    <n v="0"/>
  </r>
  <r>
    <s v="Kittiwake"/>
    <s v="Adult"/>
    <x v="3"/>
    <s v="Kentish Flats"/>
    <s v="Spring Migration"/>
    <s v="Collision"/>
    <s v="-"/>
    <n v="0.44545454545454538"/>
    <n v="7.723913696812397E-2"/>
    <s v="-"/>
    <s v="-"/>
    <n v="3.4406524649437033E-2"/>
    <s v="Y"/>
    <n v="0"/>
  </r>
  <r>
    <s v="Kittiwake"/>
    <s v="Adult"/>
    <x v="3"/>
    <s v="Kentish Flats Ext"/>
    <s v="Spring Migration"/>
    <s v="Collision"/>
    <s v="-"/>
    <n v="1.4000000000000001"/>
    <n v="7.723913696812397E-2"/>
    <s v="-"/>
    <s v="-"/>
    <n v="0.10813479175537356"/>
    <s v="Y"/>
    <n v="0"/>
  </r>
  <r>
    <s v="Kittiwake"/>
    <s v="Adult"/>
    <x v="3"/>
    <s v="Kincardine"/>
    <s v="Autumn Migration"/>
    <s v="Collision"/>
    <s v="-"/>
    <n v="5.2167272727272733"/>
    <n v="5.8428465145237231E-2"/>
    <s v="-"/>
    <s v="-"/>
    <n v="0.30480536762675398"/>
    <s v="Y"/>
    <n v="0"/>
  </r>
  <r>
    <s v="Kittiwake"/>
    <s v="Adult"/>
    <x v="3"/>
    <s v="Kincardine"/>
    <s v="Spring Migration"/>
    <s v="Collision"/>
    <s v="-"/>
    <n v="0.63636363636363635"/>
    <n v="7.723913696812397E-2"/>
    <s v="-"/>
    <s v="-"/>
    <n v="4.9152178070624344E-2"/>
    <s v="Y"/>
    <n v="0"/>
  </r>
  <r>
    <s v="Kittiwake"/>
    <s v="Adult"/>
    <x v="3"/>
    <s v="Lincs"/>
    <s v="Autumn Migration"/>
    <s v="Collision"/>
    <s v="-"/>
    <n v="0.69556363636363638"/>
    <n v="5.8428465145237231E-2"/>
    <s v="-"/>
    <s v="-"/>
    <n v="4.064071568356719E-2"/>
    <s v="Y"/>
    <n v="0"/>
  </r>
  <r>
    <s v="Kittiwake"/>
    <s v="Adult"/>
    <x v="3"/>
    <s v="Lincs"/>
    <s v="Spring Migration"/>
    <s v="Collision"/>
    <s v="-"/>
    <n v="0.44545454545454538"/>
    <n v="7.723913696812397E-2"/>
    <s v="-"/>
    <s v="-"/>
    <n v="3.4406524649437033E-2"/>
    <s v="Y"/>
    <n v="0"/>
  </r>
  <r>
    <s v="Kittiwake"/>
    <s v="Adult"/>
    <x v="3"/>
    <s v="Lond Array"/>
    <s v="Autumn Migration"/>
    <s v="Collision"/>
    <s v="-"/>
    <n v="0.50902611570247935"/>
    <n v="5.8428465145237231E-2"/>
    <s v="-"/>
    <s v="-"/>
    <n v="2.974161465933781E-2"/>
    <s v="Y"/>
    <n v="0"/>
  </r>
  <r>
    <s v="Kittiwake"/>
    <s v="Adult"/>
    <x v="3"/>
    <s v="Lond Array"/>
    <s v="Spring Migration"/>
    <s v="Collision"/>
    <s v="-"/>
    <n v="0.43735537190082652"/>
    <n v="7.723913696812397E-2"/>
    <s v="-"/>
    <s v="-"/>
    <n v="3.3780951473992737E-2"/>
    <s v="Y"/>
    <n v="0"/>
  </r>
  <r>
    <s v="Kittiwake"/>
    <s v="Adult"/>
    <x v="3"/>
    <s v="Moray East"/>
    <s v="Autumn Migration"/>
    <s v="Collision"/>
    <s v="-"/>
    <n v="1.4545454545454544"/>
    <n v="5.8428465145237231E-2"/>
    <s v="-"/>
    <s v="-"/>
    <n v="8.4986858393072323E-2"/>
    <s v="Y"/>
    <n v="0"/>
  </r>
  <r>
    <s v="Kittiwake"/>
    <s v="Adult"/>
    <x v="3"/>
    <s v="Moray East"/>
    <s v="Spring Migration"/>
    <s v="Collision"/>
    <s v="-"/>
    <n v="3.6363636363636367"/>
    <n v="7.723913696812397E-2"/>
    <s v="-"/>
    <s v="-"/>
    <n v="0.28086958897499625"/>
    <s v="Y"/>
    <n v="0"/>
  </r>
  <r>
    <s v="Kittiwake"/>
    <s v="Adult"/>
    <x v="3"/>
    <s v="Moray West"/>
    <s v="Autumn Migration"/>
    <s v="Displacement (matrix)"/>
    <n v="1470"/>
    <s v="-"/>
    <n v="5.8428465145237231E-2"/>
    <n v="0.3"/>
    <n v="0.03"/>
    <n v="0.77300859387148857"/>
    <s v="N"/>
    <n v="0.77300859387148857"/>
  </r>
  <r>
    <s v="Kittiwake"/>
    <s v="Adult"/>
    <x v="3"/>
    <s v="Moray West"/>
    <s v="Autumn Migration"/>
    <s v="Collision"/>
    <s v="-"/>
    <n v="16.727272727272727"/>
    <n v="5.8428465145237231E-2"/>
    <s v="-"/>
    <s v="-"/>
    <n v="0.97734887152033179"/>
    <s v="Y"/>
    <n v="0"/>
  </r>
  <r>
    <s v="Kittiwake"/>
    <s v="Adult"/>
    <x v="3"/>
    <s v="Moray West"/>
    <s v="Spring Migration"/>
    <s v="Displacement (matrix)"/>
    <n v="1074"/>
    <s v="-"/>
    <n v="7.723913696812397E-2"/>
    <n v="0.3"/>
    <n v="0.03"/>
    <n v="0.74659349793388619"/>
    <s v="Y"/>
    <n v="0"/>
  </r>
  <r>
    <s v="Kittiwake"/>
    <s v="Adult"/>
    <x v="3"/>
    <s v="Moray West"/>
    <s v="Spring Migration"/>
    <s v="Collision"/>
    <s v="-"/>
    <n v="5.0909090909090908"/>
    <n v="7.723913696812397E-2"/>
    <s v="-"/>
    <s v="-"/>
    <n v="0.39321742456499476"/>
    <s v="Y"/>
    <n v="0"/>
  </r>
  <r>
    <s v="Kittiwake"/>
    <s v="Adult"/>
    <x v="3"/>
    <s v="Neart na Gaoithe"/>
    <s v="Autumn Migration"/>
    <s v="Displacement (matrix)"/>
    <n v="2016"/>
    <s v="-"/>
    <n v="5.8428465145237231E-2"/>
    <n v="0.3"/>
    <n v="0.03"/>
    <n v="1.0601260715951843"/>
    <s v="N"/>
    <n v="1.0601260715951843"/>
  </r>
  <r>
    <s v="Kittiwake"/>
    <s v="Adult"/>
    <x v="3"/>
    <s v="Neart na Gaoithe"/>
    <s v="Spring Migration"/>
    <s v="Displacement (matrix)"/>
    <n v="139"/>
    <s v="-"/>
    <n v="7.723913696812397E-2"/>
    <n v="0.3"/>
    <n v="0.03"/>
    <n v="9.6626160347123083E-2"/>
    <s v="Y"/>
    <n v="0"/>
  </r>
  <r>
    <s v="Kittiwake"/>
    <s v="Adult"/>
    <x v="3"/>
    <s v="NnG"/>
    <s v="Autumn Migration"/>
    <s v="Collision"/>
    <s v="-"/>
    <n v="12.363636363636363"/>
    <n v="5.8428465145237231E-2"/>
    <s v="-"/>
    <s v="-"/>
    <n v="0.72238829634111479"/>
    <s v="Y"/>
    <n v="0"/>
  </r>
  <r>
    <s v="Kittiwake"/>
    <s v="Adult"/>
    <x v="3"/>
    <s v="NnG"/>
    <s v="Spring Migration"/>
    <s v="Collision"/>
    <s v="-"/>
    <n v="1.4545454545454544"/>
    <n v="7.723913696812397E-2"/>
    <s v="-"/>
    <s v="-"/>
    <n v="0.11234783558999849"/>
    <s v="Y"/>
    <n v="0"/>
  </r>
  <r>
    <s v="Kittiwake"/>
    <s v="Adult"/>
    <x v="3"/>
    <s v="Norfolk Boreas"/>
    <s v="Autumn Migration"/>
    <s v="Displacement (matrix)"/>
    <n v="2576"/>
    <s v="-"/>
    <n v="5.8428465145237231E-2"/>
    <n v="0.3"/>
    <n v="0.03"/>
    <n v="1.3546055359271798"/>
    <s v="N"/>
    <n v="1.3546055359271798"/>
  </r>
  <r>
    <s v="Kittiwake"/>
    <s v="Adult"/>
    <x v="3"/>
    <s v="Norfolk Boreas"/>
    <s v="Autumn Migration"/>
    <s v="Collision"/>
    <s v="-"/>
    <n v="23.418181818181818"/>
    <n v="5.8428465145237231E-2"/>
    <s v="-"/>
    <s v="-"/>
    <n v="1.3682884201284646"/>
    <s v="Y"/>
    <n v="0"/>
  </r>
  <r>
    <s v="Kittiwake"/>
    <s v="Adult"/>
    <x v="3"/>
    <s v="Norfolk Boreas"/>
    <s v="Spring Migration"/>
    <s v="Displacement (matrix)"/>
    <n v="949"/>
    <s v="-"/>
    <n v="7.723913696812397E-2"/>
    <n v="0.3"/>
    <n v="0.03"/>
    <n v="0.65969946884474684"/>
    <s v="Y"/>
    <n v="0"/>
  </r>
  <r>
    <s v="Kittiwake"/>
    <s v="Adult"/>
    <x v="3"/>
    <s v="Norfolk Boreas"/>
    <s v="Spring Migration"/>
    <s v="Collision"/>
    <s v="-"/>
    <n v="8.6545454545454543"/>
    <n v="7.723913696812397E-2"/>
    <s v="-"/>
    <s v="-"/>
    <n v="0.66846962176049107"/>
    <s v="Y"/>
    <n v="0"/>
  </r>
  <r>
    <s v="Kittiwake"/>
    <s v="Adult"/>
    <x v="3"/>
    <s v="Norfolk Vanguard"/>
    <s v="Autumn Migration"/>
    <s v="Collision"/>
    <s v="-"/>
    <n v="11.927272727272726"/>
    <n v="5.8428465145237231E-2"/>
    <s v="-"/>
    <s v="-"/>
    <n v="0.69689223882319307"/>
    <s v="Y"/>
    <n v="0"/>
  </r>
  <r>
    <s v="Kittiwake"/>
    <s v="Adult"/>
    <x v="3"/>
    <s v="Norfolk Vanguard"/>
    <s v="Spring Migration"/>
    <s v="Collision"/>
    <s v="-"/>
    <n v="14.036363636363637"/>
    <n v="7.723913696812397E-2"/>
    <s v="-"/>
    <s v="-"/>
    <n v="1.0841566134434857"/>
    <s v="Y"/>
    <n v="0"/>
  </r>
  <r>
    <s v="Kittiwake"/>
    <s v="Adult"/>
    <x v="3"/>
    <s v="Norfolk Vanguard "/>
    <s v="Autumn Migration"/>
    <s v="Displacement (matrix)"/>
    <n v="916"/>
    <s v="-"/>
    <n v="5.8428465145237231E-2"/>
    <n v="0.3"/>
    <n v="0.03"/>
    <n v="0.48168426665733571"/>
    <s v="N"/>
    <n v="0.48168426665733571"/>
  </r>
  <r>
    <s v="Kittiwake"/>
    <s v="Adult"/>
    <x v="3"/>
    <s v="Norfolk Vanguard "/>
    <s v="Spring Migration"/>
    <s v="Displacement (matrix)"/>
    <n v="1294"/>
    <s v="-"/>
    <n v="7.723913696812397E-2"/>
    <n v="0.3"/>
    <n v="0.03"/>
    <n v="0.89952698913077178"/>
    <s v="Y"/>
    <n v="0"/>
  </r>
  <r>
    <s v="Kittiwake"/>
    <s v="Adult"/>
    <x v="3"/>
    <s v="North Falls "/>
    <s v="Autumn Migration"/>
    <s v="Displacement (matrix)"/>
    <n v="467"/>
    <s v="-"/>
    <n v="5.8428465145237231E-2"/>
    <n v="0.3"/>
    <n v="0.03"/>
    <n v="0.24557483900543206"/>
    <s v="Y"/>
    <n v="0"/>
  </r>
  <r>
    <s v="Kittiwake"/>
    <s v="Adult"/>
    <x v="3"/>
    <s v="North Falls "/>
    <s v="Autumn Migration"/>
    <s v="Collision"/>
    <s v="-"/>
    <n v="3.64"/>
    <n v="5.8428465145237231E-2"/>
    <s v="-"/>
    <s v="-"/>
    <n v="0.21267961312866351"/>
    <s v="Y"/>
    <n v="0"/>
  </r>
  <r>
    <s v="Kittiwake"/>
    <s v="Adult"/>
    <x v="3"/>
    <s v="North Falls "/>
    <s v="Spring Migration"/>
    <s v="Displacement (matrix)"/>
    <n v="844.5"/>
    <s v="-"/>
    <n v="7.723913696812397E-2"/>
    <n v="0.3"/>
    <n v="0.03"/>
    <n v="0.58705606052622616"/>
    <s v="Y"/>
    <n v="0"/>
  </r>
  <r>
    <s v="Kittiwake"/>
    <s v="Adult"/>
    <x v="3"/>
    <s v="North Falls "/>
    <s v="Spring Migration"/>
    <s v="Collision"/>
    <s v="-"/>
    <n v="11.2"/>
    <n v="7.723913696812397E-2"/>
    <s v="-"/>
    <s v="-"/>
    <n v="0.86507833404298839"/>
    <s v="N"/>
    <n v="0.86507833404298839"/>
  </r>
  <r>
    <s v="Kittiwake"/>
    <s v="Adult"/>
    <x v="3"/>
    <s v="Outer Dowsing"/>
    <s v="Autumn Migration"/>
    <s v="Displacement (matrix)"/>
    <n v="5206.8"/>
    <s v="-"/>
    <n v="5.8428465145237231E-2"/>
    <n v="0.3"/>
    <n v="0.03"/>
    <n v="2.7380279908639906"/>
    <s v="Y"/>
    <n v="0"/>
  </r>
  <r>
    <s v="Kittiwake"/>
    <s v="Adult"/>
    <x v="3"/>
    <s v="Outer Dowsing"/>
    <s v="Spring Migration"/>
    <s v="Displacement (matrix)"/>
    <n v="1760.3"/>
    <s v="-"/>
    <n v="7.723913696812397E-2"/>
    <n v="0.3"/>
    <n v="0.03"/>
    <n v="1.2236764752448974"/>
    <s v="Y"/>
    <n v="0"/>
  </r>
  <r>
    <s v="Kittiwake"/>
    <s v="Adult"/>
    <x v="3"/>
    <s v="Outer Dowsing "/>
    <s v="Autumn Migration"/>
    <s v="Collision"/>
    <s v="-"/>
    <n v="3.03"/>
    <n v="5.8428465145237231E-2"/>
    <s v="-"/>
    <s v="-"/>
    <n v="0.17703824939006879"/>
    <s v="Y"/>
    <n v="0"/>
  </r>
  <r>
    <s v="Kittiwake"/>
    <s v="Adult"/>
    <x v="3"/>
    <s v="Outer Dowsing "/>
    <s v="Spring Migration"/>
    <s v="Collision"/>
    <s v="-"/>
    <n v="13.81"/>
    <n v="7.723913696812397E-2"/>
    <s v="-"/>
    <s v="-"/>
    <n v="1.0666724815297921"/>
    <s v="N"/>
    <n v="1.0666724815297921"/>
  </r>
  <r>
    <s v="Kittiwake"/>
    <s v="Adult"/>
    <x v="3"/>
    <s v="PFOWF"/>
    <s v="Autumn Migration"/>
    <s v="Displacement (matrix)"/>
    <n v="118"/>
    <s v="-"/>
    <n v="5.8428465145237231E-2"/>
    <n v="0.3"/>
    <n v="0.03"/>
    <n v="6.2051029984241932E-2"/>
    <s v="Y"/>
    <n v="0"/>
  </r>
  <r>
    <s v="Kittiwake"/>
    <s v="Adult"/>
    <x v="3"/>
    <s v="PFOWF"/>
    <s v="Autumn Migration"/>
    <s v="Collision"/>
    <s v="-"/>
    <n v="0.72727272727272718"/>
    <n v="5.8428465145237231E-2"/>
    <s v="-"/>
    <s v="-"/>
    <n v="4.2493429196536162E-2"/>
    <s v="Y"/>
    <n v="0"/>
  </r>
  <r>
    <s v="Kittiwake"/>
    <s v="Adult"/>
    <x v="3"/>
    <s v="PFOWF"/>
    <s v="Spring Migration"/>
    <s v="Displacement (matrix)"/>
    <n v="41"/>
    <s v="-"/>
    <n v="7.723913696812397E-2"/>
    <n v="0.3"/>
    <n v="0.03"/>
    <n v="2.8501241541237742E-2"/>
    <s v="Y"/>
    <n v="0"/>
  </r>
  <r>
    <s v="Kittiwake"/>
    <s v="Adult"/>
    <x v="3"/>
    <s v="Race Bank"/>
    <s v="Autumn Migration"/>
    <s v="Collision"/>
    <s v="-"/>
    <n v="8.1619814707585405"/>
    <n v="5.8428465145237231E-2"/>
    <s v="-"/>
    <s v="-"/>
    <n v="0.47689204988028749"/>
    <s v="Y"/>
    <n v="0"/>
  </r>
  <r>
    <s v="Kittiwake"/>
    <s v="Adult"/>
    <x v="3"/>
    <s v="Race Bank"/>
    <s v="Spring Migration"/>
    <s v="Collision"/>
    <s v="-"/>
    <n v="2.0995946728430805"/>
    <n v="7.723913696812397E-2"/>
    <s v="-"/>
    <s v="-"/>
    <n v="0.16217088051327014"/>
    <s v="Y"/>
    <n v="0"/>
  </r>
  <r>
    <s v="Kittiwake"/>
    <s v="Adult"/>
    <x v="3"/>
    <s v="Rampion"/>
    <s v="Autumn Migration"/>
    <s v="Collision"/>
    <s v="-"/>
    <n v="14.844797366255143"/>
    <n v="5.8428465145237231E-2"/>
    <s v="-"/>
    <s v="-"/>
    <n v="0.86735872550234805"/>
    <s v="Y"/>
    <n v="0"/>
  </r>
  <r>
    <s v="Kittiwake"/>
    <s v="Adult"/>
    <x v="3"/>
    <s v="Rampion"/>
    <s v="Spring Migration"/>
    <s v="Collision"/>
    <s v="-"/>
    <n v="12.942222222222222"/>
    <n v="7.723913696812397E-2"/>
    <s v="-"/>
    <s v="-"/>
    <n v="0.99964607489411994"/>
    <s v="Y"/>
    <n v="0"/>
  </r>
  <r>
    <s v="Kittiwake"/>
    <s v="Adult"/>
    <x v="3"/>
    <s v="Rampion 2"/>
    <s v="Autumn Migration"/>
    <s v="Displacement (matrix)"/>
    <n v="97"/>
    <s v="-"/>
    <n v="5.8428465145237231E-2"/>
    <n v="0.3"/>
    <n v="0.03"/>
    <n v="5.1008050071792099E-2"/>
    <s v="Y"/>
    <n v="0"/>
  </r>
  <r>
    <s v="Kittiwake"/>
    <s v="Adult"/>
    <x v="3"/>
    <s v="Rampion 2"/>
    <s v="Autumn Migration"/>
    <s v="Collision"/>
    <s v="-"/>
    <n v="9.7799999999999994"/>
    <n v="5.8428465145237231E-2"/>
    <s v="-"/>
    <s v="-"/>
    <n v="0.5714303891204201"/>
    <s v="Y"/>
    <n v="0"/>
  </r>
  <r>
    <s v="Kittiwake"/>
    <s v="Adult"/>
    <x v="3"/>
    <s v="Rampion 2"/>
    <s v="Spring Migration"/>
    <s v="Displacement (matrix)"/>
    <n v="286"/>
    <s v="-"/>
    <n v="7.723913696812397E-2"/>
    <n v="0.3"/>
    <n v="0.03"/>
    <n v="0.1988135385559511"/>
    <s v="Y"/>
    <n v="0"/>
  </r>
  <r>
    <s v="Kittiwake"/>
    <s v="Adult"/>
    <x v="3"/>
    <s v="Rampion 2"/>
    <s v="Spring Migration"/>
    <s v="Collision"/>
    <s v="-"/>
    <n v="17.25"/>
    <n v="7.723913696812397E-2"/>
    <s v="-"/>
    <s v="-"/>
    <n v="1.3323751127001384"/>
    <s v="N"/>
    <n v="1.3323751127001384"/>
  </r>
  <r>
    <s v="Kittiwake"/>
    <s v="Adult"/>
    <x v="3"/>
    <s v="Salamander"/>
    <s v="Autumn Migration"/>
    <s v="Displacement (matrix)"/>
    <n v="141.5"/>
    <s v="-"/>
    <n v="5.8428465145237231E-2"/>
    <n v="0.3"/>
    <n v="0.03"/>
    <n v="7.4408650362459597E-2"/>
    <s v="Y"/>
    <n v="0"/>
  </r>
  <r>
    <s v="Kittiwake"/>
    <s v="Adult"/>
    <x v="3"/>
    <s v="Salamander"/>
    <s v="Spring Migration"/>
    <s v="Displacement (matrix)"/>
    <n v="154.5"/>
    <s v="-"/>
    <n v="7.723913696812397E-2"/>
    <n v="0.3"/>
    <n v="0.03"/>
    <n v="0.10740101995417638"/>
    <s v="Y"/>
    <n v="0"/>
  </r>
  <r>
    <s v="Kittiwake"/>
    <s v="Adult"/>
    <x v="3"/>
    <s v="Seagreen"/>
    <s v="Autumn Migration"/>
    <s v="Displacement (matrix)"/>
    <n v="2286"/>
    <s v="-"/>
    <n v="5.8428465145237231E-2"/>
    <n v="0.3"/>
    <n v="0.03"/>
    <n v="1.2021072418981109"/>
    <s v="N"/>
    <n v="1.2021072418981109"/>
  </r>
  <r>
    <s v="Kittiwake"/>
    <s v="Adult"/>
    <x v="3"/>
    <s v="Seagreen"/>
    <s v="Spring Migration"/>
    <s v="Displacement (matrix)"/>
    <n v="2286"/>
    <s v="-"/>
    <n v="7.723913696812397E-2"/>
    <n v="0.3"/>
    <n v="0.03"/>
    <n v="1.5891180039821824"/>
    <s v="Y"/>
    <n v="0"/>
  </r>
  <r>
    <s v="Kittiwake"/>
    <s v="Adult"/>
    <x v="3"/>
    <s v="SeaGreen (Alpha &amp; Bravo)"/>
    <s v="Autumn Migration"/>
    <s v="Collision"/>
    <s v="-"/>
    <n v="103.50397989107665"/>
    <n v="5.8428465145237231E-2"/>
    <s v="-"/>
    <s v="-"/>
    <n v="6.0475786814591075"/>
    <s v="Y"/>
    <n v="0"/>
  </r>
  <r>
    <s v="Kittiwake"/>
    <s v="Adult"/>
    <x v="3"/>
    <s v="SeaGreen (Alpha &amp; Bravo)"/>
    <s v="Spring Migration"/>
    <s v="Collision"/>
    <s v="-"/>
    <n v="56.403854210305823"/>
    <n v="7.723913696812397E-2"/>
    <s v="-"/>
    <s v="-"/>
    <n v="4.3565850208799075"/>
    <s v="Y"/>
    <n v="0"/>
  </r>
  <r>
    <s v="Kittiwake"/>
    <s v="Adult"/>
    <x v="3"/>
    <s v="SEP &amp; DEP"/>
    <s v="Autumn Migration"/>
    <s v="Collision"/>
    <s v="-"/>
    <n v="4.3"/>
    <n v="5.8428465145237231E-2"/>
    <s v="-"/>
    <s v="-"/>
    <n v="0.25124240012452009"/>
    <s v="Y"/>
    <n v="0"/>
  </r>
  <r>
    <s v="Kittiwake"/>
    <s v="Adult"/>
    <x v="3"/>
    <s v="SEP &amp; DEP"/>
    <s v="Spring Migration"/>
    <s v="Collision"/>
    <s v="-"/>
    <n v="0.9"/>
    <n v="7.723913696812397E-2"/>
    <s v="-"/>
    <s v="-"/>
    <n v="6.9515223271311571E-2"/>
    <s v="Y"/>
    <n v="0"/>
  </r>
  <r>
    <s v="Kittiwake"/>
    <s v="Adult"/>
    <x v="3"/>
    <s v="SEP / DEP"/>
    <s v="Autumn Migration"/>
    <s v="Displacement (matrix)"/>
    <n v="1481"/>
    <s v="-"/>
    <n v="5.8428465145237231E-2"/>
    <n v="0.3"/>
    <n v="0.03"/>
    <n v="0.77879301192086692"/>
    <s v="N"/>
    <n v="0.77879301192086692"/>
  </r>
  <r>
    <s v="Kittiwake"/>
    <s v="Adult"/>
    <x v="3"/>
    <s v="SEP / DEP"/>
    <s v="Spring Migration"/>
    <s v="Displacement (matrix)"/>
    <n v="1216.5"/>
    <s v="-"/>
    <n v="7.723913696812397E-2"/>
    <n v="0.3"/>
    <n v="0.03"/>
    <n v="0.84565269109550523"/>
    <s v="Y"/>
    <n v="0"/>
  </r>
  <r>
    <s v="Kittiwake"/>
    <s v="Adult"/>
    <x v="3"/>
    <s v="Teesside"/>
    <s v="Autumn Migration"/>
    <s v="Collision"/>
    <s v="-"/>
    <n v="11.7463443059252"/>
    <n v="5.8428465145237231E-2"/>
    <s v="-"/>
    <s v="-"/>
    <n v="0.68632086886270638"/>
    <s v="Y"/>
    <n v="0"/>
  </r>
  <r>
    <s v="Kittiwake"/>
    <s v="Adult"/>
    <x v="3"/>
    <s v="Teesside"/>
    <s v="Spring Migration"/>
    <s v="Collision"/>
    <s v="-"/>
    <n v="1.3433253957136855"/>
    <n v="7.723913696812397E-2"/>
    <s v="-"/>
    <s v="-"/>
    <n v="0.10375729423228869"/>
    <s v="Y"/>
    <n v="0"/>
  </r>
  <r>
    <s v="Kittiwake"/>
    <s v="Adult"/>
    <x v="3"/>
    <s v="Thanet"/>
    <s v="Autumn Migration"/>
    <s v="Collision"/>
    <s v="-"/>
    <n v="0.13173553719008266"/>
    <n v="5.8428465145237231E-2"/>
    <s v="-"/>
    <s v="-"/>
    <n v="7.6971052430998476E-3"/>
    <s v="Y"/>
    <n v="0"/>
  </r>
  <r>
    <s v="Kittiwake"/>
    <s v="Adult"/>
    <x v="3"/>
    <s v="Thanet"/>
    <s v="Spring Migration"/>
    <s v="Collision"/>
    <s v="-"/>
    <n v="0.11570247933884298"/>
    <n v="7.723913696812397E-2"/>
    <s v="-"/>
    <s v="-"/>
    <n v="8.936759649204427E-3"/>
    <s v="Y"/>
    <n v="0"/>
  </r>
  <r>
    <s v="Kittiwake"/>
    <s v="Adult"/>
    <x v="3"/>
    <s v="Triton Knoll"/>
    <s v="Autumn Migration"/>
    <s v="Displacement (matrix)"/>
    <n v="332"/>
    <s v="-"/>
    <n v="5.8428465145237231E-2"/>
    <n v="0.3"/>
    <n v="0.03"/>
    <n v="0.17458425385396881"/>
    <s v="N"/>
    <n v="0.17458425385396881"/>
  </r>
  <r>
    <s v="Kittiwake"/>
    <s v="Adult"/>
    <x v="3"/>
    <s v="Triton Knoll"/>
    <s v="Autumn Migration"/>
    <s v="Collision"/>
    <s v="-"/>
    <n v="29.259433492822971"/>
    <n v="5.8428465145237231E-2"/>
    <s v="-"/>
    <s v="-"/>
    <n v="1.7095837900047939"/>
    <s v="Y"/>
    <n v="0"/>
  </r>
  <r>
    <s v="Kittiwake"/>
    <s v="Adult"/>
    <x v="3"/>
    <s v="Triton Knoll"/>
    <s v="Spring Migration"/>
    <s v="Displacement (matrix)"/>
    <n v="226"/>
    <s v="-"/>
    <n v="7.723913696812397E-2"/>
    <n v="0.3"/>
    <n v="0.03"/>
    <n v="0.15710440459316413"/>
    <s v="Y"/>
    <n v="0"/>
  </r>
  <r>
    <s v="Kittiwake"/>
    <s v="Adult"/>
    <x v="3"/>
    <s v="Triton Knoll"/>
    <s v="Spring Migration"/>
    <s v="Collision"/>
    <s v="-"/>
    <n v="10.491961722488039"/>
    <n v="7.723913696812397E-2"/>
    <s v="-"/>
    <s v="-"/>
    <n v="0.81039006854756757"/>
    <s v="Y"/>
    <n v="0"/>
  </r>
  <r>
    <s v="Kittiwake"/>
    <s v="Adult"/>
    <x v="3"/>
    <s v="West of Orkney"/>
    <s v="Autumn Migration"/>
    <s v="Displacement (matrix)"/>
    <n v="798.7"/>
    <s v="-"/>
    <n v="5.8428465145237231E-2"/>
    <n v="0.3"/>
    <n v="0.03"/>
    <n v="0.42000133600350881"/>
    <s v="Y"/>
    <n v="0"/>
  </r>
  <r>
    <s v="Kittiwake"/>
    <s v="Adult"/>
    <x v="3"/>
    <s v="West of Orkney"/>
    <s v="Autumn Migration"/>
    <s v="Collision"/>
    <s v="-"/>
    <n v="16.309999999999999"/>
    <n v="5.8428465145237231E-2"/>
    <s v="-"/>
    <s v="-"/>
    <n v="0.95296826651881916"/>
    <s v="Y"/>
    <n v="0"/>
  </r>
  <r>
    <s v="Kittiwake"/>
    <s v="Adult"/>
    <x v="3"/>
    <s v="West of Orkney"/>
    <s v="Spring Migration"/>
    <s v="Displacement (matrix)"/>
    <n v="1216.8"/>
    <s v="-"/>
    <n v="7.723913696812397E-2"/>
    <n v="0.3"/>
    <n v="0.03"/>
    <n v="0.84586123676531921"/>
    <s v="Y"/>
    <n v="0"/>
  </r>
  <r>
    <s v="Kittiwake"/>
    <s v="Adult"/>
    <x v="3"/>
    <s v="West of Orkney"/>
    <s v="Spring Migration"/>
    <s v="Collision"/>
    <s v="-"/>
    <n v="21.87"/>
    <n v="7.723913696812397E-2"/>
    <s v="-"/>
    <s v="-"/>
    <n v="1.6892199254928713"/>
    <s v="Y"/>
    <n v="0"/>
  </r>
  <r>
    <s v="Kittiwake"/>
    <s v="Adult"/>
    <x v="3"/>
    <s v="Westermost Rough"/>
    <s v="Autumn Migration"/>
    <s v="Collision"/>
    <s v="-"/>
    <n v="0.11592727272727274"/>
    <n v="5.8428465145237231E-2"/>
    <s v="-"/>
    <s v="-"/>
    <n v="6.7734526139278661E-3"/>
    <s v="Y"/>
    <n v="0"/>
  </r>
  <r>
    <s v="Kittiwake"/>
    <s v="Adult"/>
    <x v="3"/>
    <s v="Westermost Rough"/>
    <s v="Spring Migration"/>
    <s v="Collision"/>
    <s v="-"/>
    <n v="6.3636363636363644E-2"/>
    <n v="7.723913696812397E-2"/>
    <s v="-"/>
    <s v="-"/>
    <n v="4.9152178070624346E-3"/>
    <s v="Y"/>
    <n v="0"/>
  </r>
  <r>
    <s v="Kittiwake"/>
    <s v="Adult"/>
    <x v="4"/>
    <s v="Aberdeen "/>
    <s v="Autumn Migration"/>
    <s v="Displacement (matrix)"/>
    <n v="14"/>
    <s v="-"/>
    <n v="1.1147821486507772E-3"/>
    <n v="0.3"/>
    <n v="0.03"/>
    <n v="1.404625507299979E-4"/>
    <s v="N"/>
    <n v="1.404625507299979E-4"/>
  </r>
  <r>
    <s v="Kittiwake"/>
    <s v="Adult"/>
    <x v="4"/>
    <s v="Aberdeen "/>
    <s v="Autumn Migration"/>
    <s v="Collision"/>
    <s v="-"/>
    <n v="2.5708577540106954"/>
    <n v="1.1147821486507772E-3"/>
    <s v="-"/>
    <s v="-"/>
    <n v="2.865946330891554E-3"/>
    <s v="N"/>
    <n v="2.865946330891554E-3"/>
  </r>
  <r>
    <s v="Kittiwake"/>
    <s v="Adult"/>
    <x v="4"/>
    <s v="Aberdeen "/>
    <s v="Spring Migration"/>
    <s v="Displacement (matrix)"/>
    <n v="23"/>
    <s v="-"/>
    <n v="1.4736791537348077E-3"/>
    <n v="0.3"/>
    <n v="0.03"/>
    <n v="3.0505158482310523E-4"/>
    <s v="N"/>
    <n v="3.0505158482310523E-4"/>
  </r>
  <r>
    <s v="Kittiwake"/>
    <s v="Adult"/>
    <x v="4"/>
    <s v="Aberdeen "/>
    <s v="Spring Migration"/>
    <s v="Collision"/>
    <s v="-"/>
    <n v="0.53529411764705881"/>
    <n v="1.4736791537348077E-3"/>
    <s v="-"/>
    <s v="-"/>
    <n v="7.8885178229333821E-4"/>
    <s v="N"/>
    <n v="7.8885178229333821E-4"/>
  </r>
  <r>
    <s v="Kittiwake"/>
    <s v="Adult"/>
    <x v="4"/>
    <s v="Beatrice"/>
    <s v="Autumn Migration"/>
    <s v="Displacement (matrix)"/>
    <n v="1112"/>
    <s v="-"/>
    <n v="1.1147821486507772E-3"/>
    <n v="0.3"/>
    <n v="0.03"/>
    <n v="1.1156739743696976E-2"/>
    <s v="N"/>
    <n v="1.1156739743696976E-2"/>
  </r>
  <r>
    <s v="Kittiwake"/>
    <s v="Adult"/>
    <x v="4"/>
    <s v="Beatrice"/>
    <s v="Autumn Migration"/>
    <s v="Collision"/>
    <s v="-"/>
    <n v="3.4128685699974954"/>
    <n v="1.1147821486507772E-3"/>
    <s v="-"/>
    <s v="-"/>
    <n v="3.8046049575245133E-3"/>
    <s v="N"/>
    <n v="3.8046049575245133E-3"/>
  </r>
  <r>
    <s v="Kittiwake"/>
    <s v="Adult"/>
    <x v="4"/>
    <s v="Beatrice"/>
    <s v="Spring Migration"/>
    <s v="Displacement (matrix)"/>
    <n v="1112"/>
    <s v="-"/>
    <n v="1.4736791537348077E-3"/>
    <n v="0.3"/>
    <n v="0.03"/>
    <n v="1.4748580970577956E-2"/>
    <s v="N"/>
    <n v="1.4748580970577956E-2"/>
  </r>
  <r>
    <s v="Kittiwake"/>
    <s v="Adult"/>
    <x v="4"/>
    <s v="Beatrice"/>
    <s v="Spring Migration"/>
    <s v="Collision"/>
    <s v="-"/>
    <n v="13.936977210117705"/>
    <n v="1.4736791537348077E-3"/>
    <s v="-"/>
    <s v="-"/>
    <n v="2.053863278062756E-2"/>
    <s v="N"/>
    <n v="2.053863278062756E-2"/>
  </r>
  <r>
    <s v="Kittiwake"/>
    <s v="Adult"/>
    <x v="4"/>
    <s v="Berwick Bank"/>
    <s v="Autumn Migration"/>
    <s v="Displacement (matrix)"/>
    <n v="11190"/>
    <s v="-"/>
    <n v="1.1147821486507772E-3"/>
    <n v="0.3"/>
    <n v="0.03"/>
    <n v="0.11226971019061976"/>
    <s v="N"/>
    <n v="0.11226971019061976"/>
  </r>
  <r>
    <s v="Kittiwake"/>
    <s v="Adult"/>
    <x v="4"/>
    <s v="Berwick Bank"/>
    <s v="Autumn Migration"/>
    <s v="Collision"/>
    <s v="-"/>
    <n v="138.18181818181819"/>
    <n v="1.1147821486507772E-3"/>
    <s v="-"/>
    <s v="-"/>
    <n v="0.1540426241771983"/>
    <s v="N"/>
    <n v="0.1540426241771983"/>
  </r>
  <r>
    <s v="Kittiwake"/>
    <s v="Adult"/>
    <x v="4"/>
    <s v="Berwick Bank"/>
    <s v="Spring Migration"/>
    <s v="Displacement (matrix)"/>
    <n v="13766"/>
    <s v="-"/>
    <n v="1.4736791537348077E-3"/>
    <n v="0.3"/>
    <n v="0.03"/>
    <n v="0.18258000507282024"/>
    <s v="N"/>
    <n v="0.18258000507282024"/>
  </r>
  <r>
    <s v="Kittiwake"/>
    <s v="Adult"/>
    <x v="4"/>
    <s v="Berwick Bank"/>
    <s v="Spring Migration"/>
    <s v="Collision"/>
    <s v="-"/>
    <n v="130.18181818181819"/>
    <n v="1.4736791537348077E-3"/>
    <s v="-"/>
    <s v="-"/>
    <n v="0.19184623164984044"/>
    <s v="N"/>
    <n v="0.19184623164984044"/>
  </r>
  <r>
    <s v="Kittiwake"/>
    <s v="Adult"/>
    <x v="4"/>
    <s v="Blyth Demo"/>
    <s v="Autumn Migration"/>
    <s v="Displacement (matrix)"/>
    <n v="740"/>
    <s v="-"/>
    <n v="1.1147821486507772E-3"/>
    <n v="0.3"/>
    <n v="0.03"/>
    <n v="7.4244491100141754E-3"/>
    <s v="N"/>
    <n v="7.4244491100141754E-3"/>
  </r>
  <r>
    <s v="Kittiwake"/>
    <s v="Adult"/>
    <x v="4"/>
    <s v="Blyth Demo"/>
    <s v="Autumn Migration"/>
    <s v="Collision"/>
    <s v="-"/>
    <n v="1.3331636363636363"/>
    <n v="1.1147821486507772E-3"/>
    <s v="-"/>
    <s v="-"/>
    <n v="1.4861870230485378E-3"/>
    <s v="N"/>
    <n v="1.4861870230485378E-3"/>
  </r>
  <r>
    <s v="Kittiwake"/>
    <s v="Adult"/>
    <x v="4"/>
    <s v="Blyth Demo"/>
    <s v="Spring Migration"/>
    <s v="Displacement (matrix)"/>
    <n v="740"/>
    <s v="-"/>
    <n v="1.4736791537348077E-3"/>
    <n v="0.3"/>
    <n v="0.03"/>
    <n v="9.81470316387382E-3"/>
    <s v="N"/>
    <n v="9.81470316387382E-3"/>
  </r>
  <r>
    <s v="Kittiwake"/>
    <s v="Adult"/>
    <x v="4"/>
    <s v="Blyth Demo"/>
    <s v="Spring Migration"/>
    <s v="Collision"/>
    <s v="-"/>
    <n v="0.89090909090909076"/>
    <n v="1.4736791537348077E-3"/>
    <s v="-"/>
    <s v="-"/>
    <n v="1.3129141551455558E-3"/>
    <s v="N"/>
    <n v="1.3129141551455558E-3"/>
  </r>
  <r>
    <s v="Kittiwake"/>
    <s v="Adult"/>
    <x v="4"/>
    <s v="Cenos"/>
    <s v="Autumn Migration"/>
    <s v="Displacement (matrix)"/>
    <n v="97"/>
    <s v="-"/>
    <n v="1.1147821486507772E-3"/>
    <n v="0.3"/>
    <n v="0.03"/>
    <n v="9.7320481577212843E-4"/>
    <s v="N"/>
    <n v="9.7320481577212843E-4"/>
  </r>
  <r>
    <s v="Kittiwake"/>
    <s v="Adult"/>
    <x v="4"/>
    <s v="Cenos"/>
    <s v="Autumn Migration"/>
    <s v="Collision"/>
    <s v="-"/>
    <n v="3"/>
    <n v="1.1147821486507772E-3"/>
    <s v="-"/>
    <s v="-"/>
    <n v="3.3443464459523313E-3"/>
    <s v="N"/>
    <n v="3.3443464459523313E-3"/>
  </r>
  <r>
    <s v="Kittiwake"/>
    <s v="Adult"/>
    <x v="4"/>
    <s v="Cenos"/>
    <s v="Spring Migration"/>
    <s v="Displacement (matrix)"/>
    <n v="49"/>
    <s v="-"/>
    <n v="1.4736791537348077E-3"/>
    <n v="0.3"/>
    <n v="0.03"/>
    <n v="6.4989250679705008E-4"/>
    <s v="N"/>
    <n v="6.4989250679705008E-4"/>
  </r>
  <r>
    <s v="Kittiwake"/>
    <s v="Adult"/>
    <x v="4"/>
    <s v="Cenos"/>
    <s v="Spring Migration"/>
    <s v="Collision"/>
    <s v="-"/>
    <n v="2.0499999999999998"/>
    <n v="1.4736791537348077E-3"/>
    <s v="-"/>
    <s v="-"/>
    <n v="3.0210422651563555E-3"/>
    <s v="N"/>
    <n v="3.0210422651563555E-3"/>
  </r>
  <r>
    <s v="Kittiwake"/>
    <s v="Adult"/>
    <x v="4"/>
    <s v="Dogger Bank A + B"/>
    <s v="Autumn Migration"/>
    <s v="Collision"/>
    <s v="-"/>
    <n v="78.25090909090909"/>
    <n v="1.1147821486507772E-3"/>
    <s v="-"/>
    <s v="-"/>
    <n v="8.7232716570240273E-2"/>
    <s v="N"/>
    <n v="8.7232716570240273E-2"/>
  </r>
  <r>
    <s v="Kittiwake"/>
    <s v="Adult"/>
    <x v="4"/>
    <s v="Dogger Bank A + B"/>
    <s v="Spring Migration"/>
    <s v="Collision"/>
    <s v="-"/>
    <n v="187.98181818181817"/>
    <n v="1.4736791537348077E-3"/>
    <s v="-"/>
    <s v="-"/>
    <n v="0.27702488673571229"/>
    <s v="N"/>
    <n v="0.27702488673571229"/>
  </r>
  <r>
    <s v="Kittiwake"/>
    <s v="Adult"/>
    <x v="4"/>
    <s v="Dogger Bank A and B"/>
    <s v="Autumn Migration"/>
    <s v="Displacement (matrix)"/>
    <n v="3450"/>
    <s v="-"/>
    <n v="1.1147821486507772E-3"/>
    <n v="0.3"/>
    <n v="0.03"/>
    <n v="3.4613985715606629E-2"/>
    <s v="N"/>
    <n v="3.4613985715606629E-2"/>
  </r>
  <r>
    <s v="Kittiwake"/>
    <s v="Adult"/>
    <x v="4"/>
    <s v="Dogger Bank A and B"/>
    <s v="Spring Migration"/>
    <s v="Displacement (matrix)"/>
    <n v="15482"/>
    <s v="-"/>
    <n v="1.4736791537348077E-3"/>
    <n v="0.3"/>
    <n v="0.03"/>
    <n v="0.20533950592310063"/>
    <s v="N"/>
    <n v="0.20533950592310063"/>
  </r>
  <r>
    <s v="Kittiwake"/>
    <s v="Adult"/>
    <x v="4"/>
    <s v="Dogger Bank C + Sofia"/>
    <s v="Autumn Migration"/>
    <s v="Collision"/>
    <s v="-"/>
    <n v="52.573018181818185"/>
    <n v="1.1147821486507772E-3"/>
    <s v="-"/>
    <s v="-"/>
    <n v="5.8607462169783651E-2"/>
    <s v="N"/>
    <n v="5.8607462169783651E-2"/>
  </r>
  <r>
    <s v="Kittiwake"/>
    <s v="Adult"/>
    <x v="4"/>
    <s v="Dogger Bank C + Sofia"/>
    <s v="Spring Migration"/>
    <s v="Collision"/>
    <s v="-"/>
    <n v="138.0272727272727"/>
    <n v="1.4736791537348077E-3"/>
    <s v="-"/>
    <s v="-"/>
    <n v="0.20340791446505074"/>
    <s v="N"/>
    <n v="0.20340791446505074"/>
  </r>
  <r>
    <s v="Kittiwake"/>
    <s v="Adult"/>
    <x v="4"/>
    <s v="Dogger Bank C and Sofia "/>
    <s v="Autumn Migration"/>
    <s v="Displacement (matrix)"/>
    <n v="2181"/>
    <s v="-"/>
    <n v="1.1147821486507772E-3"/>
    <n v="0.3"/>
    <n v="0.03"/>
    <n v="2.1882058795866102E-2"/>
    <s v="N"/>
    <n v="2.1882058795866102E-2"/>
  </r>
  <r>
    <s v="Kittiwake"/>
    <s v="Adult"/>
    <x v="4"/>
    <s v="Dogger Bank C and Sofia "/>
    <s v="Spring Migration"/>
    <s v="Displacement (matrix)"/>
    <n v="11805"/>
    <s v="-"/>
    <n v="1.4736791537348077E-3"/>
    <n v="0.3"/>
    <n v="0.03"/>
    <n v="0.15657104168855465"/>
    <s v="N"/>
    <n v="0.15657104168855465"/>
  </r>
  <r>
    <s v="Kittiwake"/>
    <s v="Adult"/>
    <x v="4"/>
    <s v="Dogger Bank South"/>
    <s v="Autumn Migration"/>
    <s v="Displacement (matrix)"/>
    <n v="7352.84"/>
    <s v="-"/>
    <n v="1.1147821486507772E-3"/>
    <n v="0.3"/>
    <n v="0.03"/>
    <n v="7.377133296496842E-2"/>
    <s v="N"/>
    <n v="7.377133296496842E-2"/>
  </r>
  <r>
    <s v="Kittiwake"/>
    <s v="Adult"/>
    <x v="4"/>
    <s v="Dogger Bank South"/>
    <s v="Autumn Migration"/>
    <s v="Collision"/>
    <s v="-"/>
    <n v="79.319999999999993"/>
    <n v="1.1147821486507772E-3"/>
    <s v="-"/>
    <s v="-"/>
    <n v="8.8424520030979642E-2"/>
    <s v="N"/>
    <n v="8.8424520030979642E-2"/>
  </r>
  <r>
    <s v="Kittiwake"/>
    <s v="Adult"/>
    <x v="4"/>
    <s v="Dogger Bank South"/>
    <s v="Spring Migration"/>
    <s v="Displacement (matrix)"/>
    <n v="11306.91"/>
    <s v="-"/>
    <n v="1.4736791537348077E-3"/>
    <n v="0.3"/>
    <n v="0.03"/>
    <n v="0.14996481804140072"/>
    <s v="N"/>
    <n v="0.14996481804140072"/>
  </r>
  <r>
    <s v="Kittiwake"/>
    <s v="Adult"/>
    <x v="4"/>
    <s v="Dogger Bank South"/>
    <s v="Spring Migration"/>
    <s v="Collision"/>
    <s v="-"/>
    <n v="99.84"/>
    <n v="1.4736791537348077E-3"/>
    <s v="-"/>
    <s v="-"/>
    <n v="0.1471321267088832"/>
    <s v="N"/>
    <n v="0.1471321267088832"/>
  </r>
  <r>
    <s v="Kittiwake"/>
    <s v="Adult"/>
    <x v="4"/>
    <s v="Eaast Anglia THREE"/>
    <s v="Autumn Migration"/>
    <s v="Displacement (matrix)"/>
    <n v="3419"/>
    <s v="-"/>
    <n v="1.1147821486507772E-3"/>
    <n v="0.3"/>
    <n v="0.03"/>
    <n v="3.4302961496133065E-2"/>
    <s v="N"/>
    <n v="3.4302961496133065E-2"/>
  </r>
  <r>
    <s v="Kittiwake"/>
    <s v="Adult"/>
    <x v="4"/>
    <s v="Eaast Anglia THREE"/>
    <s v="Spring Migration"/>
    <s v="Displacement (matrix)"/>
    <n v="1309"/>
    <s v="-"/>
    <n v="1.4736791537348077E-3"/>
    <n v="0.3"/>
    <n v="0.03"/>
    <n v="1.7361414110149766E-2"/>
    <s v="N"/>
    <n v="1.7361414110149766E-2"/>
  </r>
  <r>
    <s v="Kittiwake"/>
    <s v="Adult"/>
    <x v="4"/>
    <s v="East Anglia ONE"/>
    <s v="Autumn Migration"/>
    <s v="Displacement (matrix)"/>
    <n v="1158"/>
    <s v="-"/>
    <n v="1.1147821486507772E-3"/>
    <n v="0.3"/>
    <n v="0.03"/>
    <n v="1.1618259553238398E-2"/>
    <s v="N"/>
    <n v="1.1618259553238398E-2"/>
  </r>
  <r>
    <s v="Kittiwake"/>
    <s v="Adult"/>
    <x v="4"/>
    <s v="East Anglia One"/>
    <s v="Autumn Migration"/>
    <s v="Collision"/>
    <s v="-"/>
    <n v="62.723865332753363"/>
    <n v="1.1147821486507772E-3"/>
    <s v="-"/>
    <s v="-"/>
    <n v="6.9923445367328793E-2"/>
    <s v="N"/>
    <n v="6.9923445367328793E-2"/>
  </r>
  <r>
    <s v="Kittiwake"/>
    <s v="Adult"/>
    <x v="4"/>
    <s v="East Anglia ONE"/>
    <s v="Spring Migration"/>
    <s v="Displacement (matrix)"/>
    <n v="758"/>
    <s v="-"/>
    <n v="1.4736791537348077E-3"/>
    <n v="0.3"/>
    <n v="0.03"/>
    <n v="1.0053439186778857E-2"/>
    <s v="N"/>
    <n v="1.0053439186778857E-2"/>
  </r>
  <r>
    <s v="Kittiwake"/>
    <s v="Adult"/>
    <x v="4"/>
    <s v="East Anglia One"/>
    <s v="Spring Migration"/>
    <s v="Collision"/>
    <s v="-"/>
    <n v="20.092040017398865"/>
    <n v="1.4736791537348077E-3"/>
    <s v="-"/>
    <s v="-"/>
    <n v="2.9609220529646253E-2"/>
    <s v="N"/>
    <n v="2.9609220529646253E-2"/>
  </r>
  <r>
    <s v="Kittiwake"/>
    <s v="Adult"/>
    <x v="4"/>
    <s v="East Anglia ONE North"/>
    <s v="Autumn Migration"/>
    <s v="Displacement (matrix)"/>
    <n v="159"/>
    <s v="-"/>
    <n v="1.1147821486507772E-3"/>
    <n v="0.3"/>
    <n v="0.03"/>
    <n v="1.595253254719262E-3"/>
    <s v="N"/>
    <n v="1.595253254719262E-3"/>
  </r>
  <r>
    <s v="Kittiwake"/>
    <s v="Adult"/>
    <x v="4"/>
    <s v="East Anglia ONE North"/>
    <s v="Autumn Migration"/>
    <s v="Collision"/>
    <s v="-"/>
    <n v="5.8909090909090907"/>
    <n v="1.1147821486507772E-3"/>
    <s v="-"/>
    <s v="-"/>
    <n v="6.5670802938700328E-3"/>
    <s v="N"/>
    <n v="6.5670802938700328E-3"/>
  </r>
  <r>
    <s v="Kittiwake"/>
    <s v="Adult"/>
    <x v="4"/>
    <s v="East Anglia ONE North"/>
    <s v="Spring Migration"/>
    <s v="Displacement (matrix)"/>
    <n v="435"/>
    <s v="-"/>
    <n v="1.4736791537348077E-3"/>
    <n v="0.3"/>
    <n v="0.03"/>
    <n v="5.7694538868717721E-3"/>
    <s v="N"/>
    <n v="5.7694538868717721E-3"/>
  </r>
  <r>
    <s v="Kittiwake"/>
    <s v="Adult"/>
    <x v="4"/>
    <s v="East Anglia ONE North"/>
    <s v="Spring Migration"/>
    <s v="Collision"/>
    <s v="-"/>
    <n v="2.5454545454545454"/>
    <n v="1.4736791537348077E-3"/>
    <s v="-"/>
    <s v="-"/>
    <n v="3.751183300415874E-3"/>
    <s v="N"/>
    <n v="3.751183300415874E-3"/>
  </r>
  <r>
    <s v="Kittiwake"/>
    <s v="Adult"/>
    <x v="4"/>
    <s v="East Anglia THREE"/>
    <s v="Autumn Migration"/>
    <s v="Collision"/>
    <s v="-"/>
    <n v="32.807418181818193"/>
    <n v="1.1147821486507772E-3"/>
    <s v="-"/>
    <s v="-"/>
    <n v="3.6573124132411858E-2"/>
    <s v="N"/>
    <n v="3.6573124132411858E-2"/>
  </r>
  <r>
    <s v="Kittiwake"/>
    <s v="Adult"/>
    <x v="4"/>
    <s v="East Anglia THREE"/>
    <s v="Spring Migration"/>
    <s v="Collision"/>
    <s v="-"/>
    <n v="19.536363636363635"/>
    <n v="1.4736791537348077E-3"/>
    <s v="-"/>
    <s v="-"/>
    <n v="2.8790331830691834E-2"/>
    <s v="N"/>
    <n v="2.8790331830691834E-2"/>
  </r>
  <r>
    <s v="Kittiwake"/>
    <s v="Adult"/>
    <x v="4"/>
    <s v="East Anglia TWO"/>
    <s v="Autumn Migration"/>
    <s v="Displacement (matrix)"/>
    <n v="127"/>
    <s v="-"/>
    <n v="1.1147821486507772E-3"/>
    <n v="0.3"/>
    <n v="0.03"/>
    <n v="1.2741959959078383E-3"/>
    <s v="N"/>
    <n v="1.2741959959078383E-3"/>
  </r>
  <r>
    <s v="Kittiwake"/>
    <s v="Adult"/>
    <x v="4"/>
    <s v="East Anglia TWO"/>
    <s v="Autumn Migration"/>
    <s v="Collision"/>
    <s v="-"/>
    <n v="3.9272727272727272"/>
    <n v="1.1147821486507772E-3"/>
    <s v="-"/>
    <s v="-"/>
    <n v="4.3780535292466888E-3"/>
    <s v="N"/>
    <n v="4.3780535292466888E-3"/>
  </r>
  <r>
    <s v="Kittiwake"/>
    <s v="Adult"/>
    <x v="4"/>
    <s v="East Anglia TWO"/>
    <s v="Spring Migration"/>
    <s v="Displacement (matrix)"/>
    <n v="301"/>
    <s v="-"/>
    <n v="1.4736791537348077E-3"/>
    <n v="0.3"/>
    <n v="0.03"/>
    <n v="3.9921968274675944E-3"/>
    <s v="N"/>
    <n v="3.9921968274675944E-3"/>
  </r>
  <r>
    <s v="Kittiwake"/>
    <s v="Adult"/>
    <x v="4"/>
    <s v="East Anglia TWO"/>
    <s v="Spring Migration"/>
    <s v="Collision"/>
    <s v="-"/>
    <n v="5.3818181818181818"/>
    <n v="1.4736791537348077E-3"/>
    <s v="-"/>
    <s v="-"/>
    <n v="7.9310732637364201E-3"/>
    <s v="N"/>
    <n v="7.9310732637364201E-3"/>
  </r>
  <r>
    <s v="Kittiwake"/>
    <s v="Adult"/>
    <x v="4"/>
    <s v="Five Estuaries "/>
    <s v="Autumn Migration"/>
    <s v="Displacement (matrix)"/>
    <n v="238.215"/>
    <s v="-"/>
    <n v="1.1147821486507772E-3"/>
    <n v="0.3"/>
    <n v="0.03"/>
    <n v="2.3900204658676037E-3"/>
    <s v="N"/>
    <n v="2.3900204658676037E-3"/>
  </r>
  <r>
    <s v="Kittiwake"/>
    <s v="Adult"/>
    <x v="4"/>
    <s v="Five Estuaries "/>
    <s v="Autumn Migration"/>
    <s v="Collision"/>
    <s v="-"/>
    <n v="7.88"/>
    <n v="1.1147821486507772E-3"/>
    <s v="-"/>
    <s v="-"/>
    <n v="8.7844833313681231E-3"/>
    <s v="N"/>
    <n v="8.7844833313681231E-3"/>
  </r>
  <r>
    <s v="Kittiwake"/>
    <s v="Adult"/>
    <x v="4"/>
    <s v="Five Estuaries "/>
    <s v="Spring Migration"/>
    <s v="Displacement (matrix)"/>
    <n v="572.83500000000004"/>
    <s v="-"/>
    <n v="1.4736791537348077E-3"/>
    <n v="0.3"/>
    <n v="0.03"/>
    <n v="7.5975749822671072E-3"/>
    <s v="N"/>
    <n v="7.5975749822671072E-3"/>
  </r>
  <r>
    <s v="Kittiwake"/>
    <s v="Adult"/>
    <x v="4"/>
    <s v="Five Estuaries "/>
    <s v="Spring Migration"/>
    <s v="Collision"/>
    <s v="-"/>
    <n v="12.154999999999999"/>
    <n v="1.4736791537348077E-3"/>
    <s v="-"/>
    <s v="-"/>
    <n v="1.7912570113646588E-2"/>
    <s v="N"/>
    <n v="1.7912570113646588E-2"/>
  </r>
  <r>
    <s v="Kittiwake"/>
    <s v="Adult"/>
    <x v="4"/>
    <s v="Galloper"/>
    <s v="Autumn Migration"/>
    <s v="Collision"/>
    <s v="-"/>
    <n v="6.7732136294661327"/>
    <n v="1.1147821486507772E-3"/>
    <s v="-"/>
    <s v="-"/>
    <n v="7.5506576431269845E-3"/>
    <s v="N"/>
    <n v="7.5506576431269845E-3"/>
  </r>
  <r>
    <s v="Kittiwake"/>
    <s v="Adult"/>
    <x v="4"/>
    <s v="Galloper"/>
    <s v="Spring Migration"/>
    <s v="Collision"/>
    <s v="-"/>
    <n v="8.5060284177127876"/>
    <n v="1.4736791537348077E-3"/>
    <s v="-"/>
    <s v="-"/>
    <n v="1.2535156760259207E-2"/>
    <s v="N"/>
    <n v="1.2535156760259207E-2"/>
  </r>
  <r>
    <s v="Kittiwake"/>
    <s v="Adult"/>
    <x v="4"/>
    <s v="Greater Gabbard"/>
    <s v="Autumn Migration"/>
    <s v="Collision"/>
    <s v="-"/>
    <n v="8.6945454545454552"/>
    <n v="1.1147821486507772E-3"/>
    <s v="-"/>
    <s v="-"/>
    <n v="9.69252406336003E-3"/>
    <s v="N"/>
    <n v="9.69252406336003E-3"/>
  </r>
  <r>
    <s v="Kittiwake"/>
    <s v="Adult"/>
    <x v="4"/>
    <s v="Greater Gabbard"/>
    <s v="Spring Migration"/>
    <s v="Collision"/>
    <s v="-"/>
    <n v="7.254545454545454"/>
    <n v="1.4736791537348077E-3"/>
    <s v="-"/>
    <s v="-"/>
    <n v="1.0690872406185241E-2"/>
    <s v="N"/>
    <n v="1.0690872406185241E-2"/>
  </r>
  <r>
    <s v="Kittiwake"/>
    <s v="Adult"/>
    <x v="4"/>
    <s v="Green Volt"/>
    <s v="Autumn Migration"/>
    <s v="Displacement (matrix)"/>
    <n v="149"/>
    <s v="-"/>
    <n v="1.1147821486507772E-3"/>
    <n v="0.3"/>
    <n v="0.03"/>
    <n v="1.494922861340692E-3"/>
    <s v="N"/>
    <n v="1.494922861340692E-3"/>
  </r>
  <r>
    <s v="Kittiwake"/>
    <s v="Adult"/>
    <x v="4"/>
    <s v="Green Volt"/>
    <s v="Autumn Migration"/>
    <s v="Collision"/>
    <s v="-"/>
    <n v="5.95"/>
    <n v="1.1147821486507772E-3"/>
    <s v="-"/>
    <s v="-"/>
    <n v="6.632953784472124E-3"/>
    <s v="N"/>
    <n v="6.632953784472124E-3"/>
  </r>
  <r>
    <s v="Kittiwake"/>
    <s v="Adult"/>
    <x v="4"/>
    <s v="Green Volt"/>
    <s v="Spring Migration"/>
    <s v="Displacement (matrix)"/>
    <n v="83"/>
    <s v="-"/>
    <n v="1.4736791537348077E-3"/>
    <n v="0.3"/>
    <n v="0.03"/>
    <n v="1.1008383278399013E-3"/>
    <s v="N"/>
    <n v="1.1008383278399013E-3"/>
  </r>
  <r>
    <s v="Kittiwake"/>
    <s v="Adult"/>
    <x v="4"/>
    <s v="Green Volt"/>
    <s v="Spring Migration"/>
    <s v="Collision"/>
    <s v="-"/>
    <n v="3.55"/>
    <n v="1.4736791537348077E-3"/>
    <s v="-"/>
    <s v="-"/>
    <n v="5.2315609957585673E-3"/>
    <s v="N"/>
    <n v="5.2315609957585673E-3"/>
  </r>
  <r>
    <s v="Kittiwake"/>
    <s v="Adult"/>
    <x v="4"/>
    <s v="Hornsea Four"/>
    <s v="Autumn Migration"/>
    <s v="Displacement (matrix)"/>
    <n v="3608"/>
    <s v="-"/>
    <n v="1.1147821486507772E-3"/>
    <n v="0.3"/>
    <n v="0.03"/>
    <n v="3.6199205930988035E-2"/>
    <s v="N"/>
    <n v="3.6199205930988035E-2"/>
  </r>
  <r>
    <s v="Kittiwake"/>
    <s v="Adult"/>
    <x v="4"/>
    <s v="Hornsea FOUR"/>
    <s v="Autumn Migration"/>
    <s v="Collision"/>
    <s v="-"/>
    <n v="10.109090909090909"/>
    <n v="1.1147821486507772E-3"/>
    <s v="-"/>
    <s v="-"/>
    <n v="1.1269434084542403E-2"/>
    <s v="N"/>
    <n v="1.1269434084542403E-2"/>
  </r>
  <r>
    <s v="Kittiwake"/>
    <s v="Adult"/>
    <x v="4"/>
    <s v="Hornsea Four"/>
    <s v="Spring Migration"/>
    <s v="Displacement (matrix)"/>
    <n v="2626"/>
    <s v="-"/>
    <n v="1.4736791537348077E-3"/>
    <n v="0.3"/>
    <n v="0.03"/>
    <n v="3.4828933119368438E-2"/>
    <s v="N"/>
    <n v="3.4828933119368438E-2"/>
  </r>
  <r>
    <s v="Kittiwake"/>
    <s v="Adult"/>
    <x v="4"/>
    <s v="Hornsea FOUR"/>
    <s v="Spring Migration"/>
    <s v="Collision"/>
    <s v="-"/>
    <n v="3.3454545454545452"/>
    <n v="1.4736791537348077E-3"/>
    <s v="-"/>
    <s v="-"/>
    <n v="4.9301266234037201E-3"/>
    <s v="N"/>
    <n v="4.9301266234037201E-3"/>
  </r>
  <r>
    <s v="Kittiwake"/>
    <s v="Adult"/>
    <x v="4"/>
    <s v="Hornsea Project One"/>
    <s v="Autumn Migration"/>
    <s v="Displacement (matrix)"/>
    <n v="31481"/>
    <s v="-"/>
    <n v="1.1147821486507772E-3"/>
    <n v="0.3"/>
    <n v="0.03"/>
    <n v="0.31585011139507602"/>
    <s v="N"/>
    <n v="0.31585011139507602"/>
  </r>
  <r>
    <s v="Kittiwake"/>
    <s v="Adult"/>
    <x v="4"/>
    <s v="Hornsea Project ONE"/>
    <s v="Autumn Migration"/>
    <s v="Collision"/>
    <s v="-"/>
    <n v="5.6327411198073456"/>
    <n v="1.1147821486507772E-3"/>
    <s v="-"/>
    <s v="-"/>
    <n v="6.2792792483324176E-3"/>
    <s v="N"/>
    <n v="6.2792792483324176E-3"/>
  </r>
  <r>
    <s v="Kittiwake"/>
    <s v="Adult"/>
    <x v="4"/>
    <s v="Hornsea Project One"/>
    <s v="Spring Migration"/>
    <s v="Displacement (matrix)"/>
    <n v="767"/>
    <s v="-"/>
    <n v="1.4736791537348077E-3"/>
    <n v="0.3"/>
    <n v="0.03"/>
    <n v="1.0172807198231378E-2"/>
    <s v="N"/>
    <n v="1.0172807198231378E-2"/>
  </r>
  <r>
    <s v="Kittiwake"/>
    <s v="Adult"/>
    <x v="4"/>
    <s v="Hornsea Project ONE"/>
    <s v="Spring Migration"/>
    <s v="Collision"/>
    <s v="-"/>
    <n v="2.3120860927152314"/>
    <n v="1.4736791537348077E-3"/>
    <s v="-"/>
    <s v="-"/>
    <n v="3.4072730764746002E-3"/>
    <s v="N"/>
    <n v="3.4072730764746002E-3"/>
  </r>
  <r>
    <s v="Kittiwake"/>
    <s v="Adult"/>
    <x v="4"/>
    <s v="Hornsea Project Three"/>
    <s v="Autumn Migration"/>
    <s v="Displacement (matrix)"/>
    <n v="2550"/>
    <s v="-"/>
    <n v="1.1147821486507772E-3"/>
    <n v="0.3"/>
    <n v="0.03"/>
    <n v="2.5584250311535335E-2"/>
    <s v="N"/>
    <n v="2.5584250311535335E-2"/>
  </r>
  <r>
    <s v="Kittiwake"/>
    <s v="Adult"/>
    <x v="4"/>
    <s v="Hornsea Project THREE"/>
    <s v="Autumn Migration"/>
    <s v="Collision"/>
    <s v="-"/>
    <n v="27.978181818181817"/>
    <n v="1.1147821486507772E-3"/>
    <s v="-"/>
    <s v="-"/>
    <n v="3.1189577642614832E-2"/>
    <s v="N"/>
    <n v="3.1189577642614832E-2"/>
  </r>
  <r>
    <s v="Kittiwake"/>
    <s v="Adult"/>
    <x v="4"/>
    <s v="Hornsea Project Three"/>
    <s v="Spring Migration"/>
    <s v="Displacement (matrix)"/>
    <n v="3795"/>
    <s v="-"/>
    <n v="1.4736791537348077E-3"/>
    <n v="0.3"/>
    <n v="0.03"/>
    <n v="5.0333511495812354E-2"/>
    <s v="N"/>
    <n v="5.0333511495812354E-2"/>
  </r>
  <r>
    <s v="Kittiwake"/>
    <s v="Adult"/>
    <x v="4"/>
    <s v="Hornsea Project THREE"/>
    <s v="Spring Migration"/>
    <s v="Collision"/>
    <s v="-"/>
    <n v="22.298181818181817"/>
    <n v="1.4736791537348077E-3"/>
    <s v="-"/>
    <s v="-"/>
    <n v="3.2860365711643059E-2"/>
    <s v="N"/>
    <n v="3.2860365711643059E-2"/>
  </r>
  <r>
    <s v="Kittiwake"/>
    <s v="Adult"/>
    <x v="4"/>
    <s v="Hornsea Project Two"/>
    <s v="Autumn Migration"/>
    <s v="Displacement (matrix)"/>
    <n v="1449"/>
    <s v="-"/>
    <n v="1.1147821486507772E-3"/>
    <n v="0.3"/>
    <n v="0.03"/>
    <n v="1.4537874000554783E-2"/>
    <s v="N"/>
    <n v="1.4537874000554783E-2"/>
  </r>
  <r>
    <s v="Kittiwake"/>
    <s v="Adult"/>
    <x v="4"/>
    <s v="Hornsea Project TWO"/>
    <s v="Autumn Migration"/>
    <s v="Collision"/>
    <s v="-"/>
    <n v="5.2167272727272733"/>
    <n v="1.1147821486507772E-3"/>
    <s v="-"/>
    <s v="-"/>
    <n v="5.8155144380160183E-3"/>
    <s v="N"/>
    <n v="5.8155144380160183E-3"/>
  </r>
  <r>
    <s v="Kittiwake"/>
    <s v="Adult"/>
    <x v="4"/>
    <s v="Hornsea Project Two"/>
    <s v="Spring Migration"/>
    <s v="Displacement (matrix)"/>
    <n v="1975"/>
    <s v="-"/>
    <n v="1.4736791537348077E-3"/>
    <n v="0.3"/>
    <n v="0.03"/>
    <n v="2.6194646957636205E-2"/>
    <s v="N"/>
    <n v="2.6194646957636205E-2"/>
  </r>
  <r>
    <s v="Kittiwake"/>
    <s v="Adult"/>
    <x v="4"/>
    <s v="Hornsea Project TWO"/>
    <s v="Spring Migration"/>
    <s v="Collision"/>
    <s v="-"/>
    <n v="1.9090909090909092"/>
    <n v="1.4736791537348077E-3"/>
    <s v="-"/>
    <s v="-"/>
    <n v="2.8133874753119058E-3"/>
    <s v="N"/>
    <n v="2.8133874753119058E-3"/>
  </r>
  <r>
    <s v="Kittiwake"/>
    <s v="Adult"/>
    <x v="4"/>
    <s v="Humber Gateway"/>
    <s v="Autumn Migration"/>
    <s v="Collision"/>
    <s v="-"/>
    <n v="0.79492987012987015"/>
    <n v="1.1147821486507772E-3"/>
    <s v="-"/>
    <s v="-"/>
    <n v="8.8617362865005993E-4"/>
    <s v="N"/>
    <n v="8.8617362865005993E-4"/>
  </r>
  <r>
    <s v="Kittiwake"/>
    <s v="Adult"/>
    <x v="4"/>
    <s v="Humber Gateway"/>
    <s v="Spring Migration"/>
    <s v="Collision"/>
    <s v="-"/>
    <n v="0.51818181818181819"/>
    <n v="1.4736791537348077E-3"/>
    <s v="-"/>
    <s v="-"/>
    <n v="7.6363374329894583E-4"/>
    <s v="N"/>
    <n v="7.6363374329894583E-4"/>
  </r>
  <r>
    <s v="Kittiwake"/>
    <s v="Adult"/>
    <x v="4"/>
    <s v="Hywind"/>
    <s v="Autumn Migration"/>
    <s v="Collision"/>
    <s v="-"/>
    <n v="0.5216727272727274"/>
    <n v="1.1147821486507772E-3"/>
    <s v="-"/>
    <s v="-"/>
    <n v="5.8155144380160194E-4"/>
    <s v="N"/>
    <n v="5.8155144380160194E-4"/>
  </r>
  <r>
    <s v="Kittiwake"/>
    <s v="Adult"/>
    <x v="4"/>
    <s v="Hywind"/>
    <s v="Spring Migration"/>
    <s v="Collision"/>
    <s v="-"/>
    <n v="0.57272727272727264"/>
    <n v="1.4736791537348077E-3"/>
    <s v="-"/>
    <s v="-"/>
    <n v="8.4401624259357159E-4"/>
    <s v="N"/>
    <n v="8.4401624259357159E-4"/>
  </r>
  <r>
    <s v="Kittiwake"/>
    <s v="Adult"/>
    <x v="4"/>
    <s v="Inch Cape"/>
    <s v="Autumn Migration"/>
    <s v="Displacement (matrix)"/>
    <n v="1069"/>
    <s v="-"/>
    <n v="1.1147821486507772E-3"/>
    <n v="0.3"/>
    <n v="0.03"/>
    <n v="1.0725319052169125E-2"/>
    <s v="N"/>
    <n v="1.0725319052169125E-2"/>
  </r>
  <r>
    <s v="Kittiwake"/>
    <s v="Adult"/>
    <x v="4"/>
    <s v="Inch Cape"/>
    <s v="Autumn Migration"/>
    <s v="Collision"/>
    <s v="-"/>
    <n v="18.90909090909091"/>
    <n v="1.1147821486507772E-3"/>
    <s v="-"/>
    <s v="-"/>
    <n v="2.1079516992669241E-2"/>
    <s v="N"/>
    <n v="2.1079516992669241E-2"/>
  </r>
  <r>
    <s v="Kittiwake"/>
    <s v="Adult"/>
    <x v="4"/>
    <s v="Inch Cape"/>
    <s v="Spring Migration"/>
    <s v="Displacement (matrix)"/>
    <n v="1069"/>
    <s v="-"/>
    <n v="1.4736791537348077E-3"/>
    <n v="0.3"/>
    <n v="0.03"/>
    <n v="1.4178267138082585E-2"/>
    <s v="N"/>
    <n v="1.4178267138082585E-2"/>
  </r>
  <r>
    <s v="Kittiwake"/>
    <s v="Adult"/>
    <x v="4"/>
    <s v="Inch Cape"/>
    <s v="Spring Migration"/>
    <s v="Collision"/>
    <s v="-"/>
    <n v="4.3636363636363633"/>
    <n v="1.4736791537348077E-3"/>
    <s v="-"/>
    <s v="-"/>
    <n v="6.4305999435700697E-3"/>
    <s v="N"/>
    <n v="6.4305999435700697E-3"/>
  </r>
  <r>
    <s v="Kittiwake"/>
    <s v="Adult"/>
    <x v="4"/>
    <s v="Kentish Flats"/>
    <s v="Autumn Migration"/>
    <s v="Collision"/>
    <s v="-"/>
    <n v="0.5216727272727274"/>
    <n v="1.1147821486507772E-3"/>
    <s v="-"/>
    <s v="-"/>
    <n v="5.8155144380160194E-4"/>
    <s v="N"/>
    <n v="5.8155144380160194E-4"/>
  </r>
  <r>
    <s v="Kittiwake"/>
    <s v="Adult"/>
    <x v="4"/>
    <s v="Kentish Flats"/>
    <s v="Spring Migration"/>
    <s v="Collision"/>
    <s v="-"/>
    <n v="0.44545454545454538"/>
    <n v="1.4736791537348077E-3"/>
    <s v="-"/>
    <s v="-"/>
    <n v="6.5645707757277789E-4"/>
    <s v="N"/>
    <n v="6.5645707757277789E-4"/>
  </r>
  <r>
    <s v="Kittiwake"/>
    <s v="Adult"/>
    <x v="4"/>
    <s v="Kentish Flats Ext"/>
    <s v="Spring Migration"/>
    <s v="Collision"/>
    <s v="-"/>
    <n v="1.4000000000000001"/>
    <n v="1.4736791537348077E-3"/>
    <s v="-"/>
    <s v="-"/>
    <n v="2.063150815228731E-3"/>
    <s v="N"/>
    <n v="2.063150815228731E-3"/>
  </r>
  <r>
    <s v="Kittiwake"/>
    <s v="Adult"/>
    <x v="4"/>
    <s v="Kincardine"/>
    <s v="Autumn Migration"/>
    <s v="Collision"/>
    <s v="-"/>
    <n v="5.2167272727272733"/>
    <n v="1.1147821486507772E-3"/>
    <s v="-"/>
    <s v="-"/>
    <n v="5.8155144380160183E-3"/>
    <s v="N"/>
    <n v="5.8155144380160183E-3"/>
  </r>
  <r>
    <s v="Kittiwake"/>
    <s v="Adult"/>
    <x v="4"/>
    <s v="Kincardine"/>
    <s v="Spring Migration"/>
    <s v="Collision"/>
    <s v="-"/>
    <n v="0.63636363636363635"/>
    <n v="1.4736791537348077E-3"/>
    <s v="-"/>
    <s v="-"/>
    <n v="9.377958251039685E-4"/>
    <s v="N"/>
    <n v="9.377958251039685E-4"/>
  </r>
  <r>
    <s v="Kittiwake"/>
    <s v="Adult"/>
    <x v="4"/>
    <s v="Lincs"/>
    <s v="Autumn Migration"/>
    <s v="Collision"/>
    <s v="-"/>
    <n v="0.69556363636363638"/>
    <n v="1.1147821486507772E-3"/>
    <s v="-"/>
    <s v="-"/>
    <n v="7.7540192506880237E-4"/>
    <s v="N"/>
    <n v="7.7540192506880237E-4"/>
  </r>
  <r>
    <s v="Kittiwake"/>
    <s v="Adult"/>
    <x v="4"/>
    <s v="Lincs"/>
    <s v="Spring Migration"/>
    <s v="Collision"/>
    <s v="-"/>
    <n v="0.44545454545454538"/>
    <n v="1.4736791537348077E-3"/>
    <s v="-"/>
    <s v="-"/>
    <n v="6.5645707757277789E-4"/>
    <s v="N"/>
    <n v="6.5645707757277789E-4"/>
  </r>
  <r>
    <s v="Kittiwake"/>
    <s v="Adult"/>
    <x v="4"/>
    <s v="Lond Array"/>
    <s v="Autumn Migration"/>
    <s v="Collision"/>
    <s v="-"/>
    <n v="0.50902611570247935"/>
    <n v="1.1147821486507772E-3"/>
    <s v="-"/>
    <s v="-"/>
    <n v="5.6745322698216905E-4"/>
    <s v="N"/>
    <n v="5.6745322698216905E-4"/>
  </r>
  <r>
    <s v="Kittiwake"/>
    <s v="Adult"/>
    <x v="4"/>
    <s v="Lond Array"/>
    <s v="Spring Migration"/>
    <s v="Collision"/>
    <s v="-"/>
    <n v="0.43735537190082652"/>
    <n v="1.4736791537348077E-3"/>
    <s v="-"/>
    <s v="-"/>
    <n v="6.4452149434418213E-4"/>
    <s v="N"/>
    <n v="6.4452149434418213E-4"/>
  </r>
  <r>
    <s v="Kittiwake"/>
    <s v="Adult"/>
    <x v="4"/>
    <s v="Moray East"/>
    <s v="Autumn Migration"/>
    <s v="Collision"/>
    <s v="-"/>
    <n v="1.4545454545454544"/>
    <n v="1.1147821486507772E-3"/>
    <s v="-"/>
    <s v="-"/>
    <n v="1.621501307128403E-3"/>
    <s v="N"/>
    <n v="1.621501307128403E-3"/>
  </r>
  <r>
    <s v="Kittiwake"/>
    <s v="Adult"/>
    <x v="4"/>
    <s v="Moray East"/>
    <s v="Spring Migration"/>
    <s v="Collision"/>
    <s v="-"/>
    <n v="3.6363636363636367"/>
    <n v="1.4736791537348077E-3"/>
    <s v="-"/>
    <s v="-"/>
    <n v="5.3588332863083923E-3"/>
    <s v="N"/>
    <n v="5.3588332863083923E-3"/>
  </r>
  <r>
    <s v="Kittiwake"/>
    <s v="Adult"/>
    <x v="4"/>
    <s v="Moray West"/>
    <s v="Autumn Migration"/>
    <s v="Displacement (matrix)"/>
    <n v="1470"/>
    <s v="-"/>
    <n v="1.1147821486507772E-3"/>
    <n v="0.3"/>
    <n v="0.03"/>
    <n v="1.474856782664978E-2"/>
    <s v="N"/>
    <n v="1.474856782664978E-2"/>
  </r>
  <r>
    <s v="Kittiwake"/>
    <s v="Adult"/>
    <x v="4"/>
    <s v="Moray West"/>
    <s v="Autumn Migration"/>
    <s v="Collision"/>
    <s v="-"/>
    <n v="16.727272727272727"/>
    <n v="1.1147821486507772E-3"/>
    <s v="-"/>
    <s v="-"/>
    <n v="1.8647265031976636E-2"/>
    <s v="N"/>
    <n v="1.8647265031976636E-2"/>
  </r>
  <r>
    <s v="Kittiwake"/>
    <s v="Adult"/>
    <x v="4"/>
    <s v="Moray West"/>
    <s v="Spring Migration"/>
    <s v="Displacement (matrix)"/>
    <n v="1074"/>
    <s v="-"/>
    <n v="1.4736791537348077E-3"/>
    <n v="0.3"/>
    <n v="0.03"/>
    <n v="1.424458270000065E-2"/>
    <s v="N"/>
    <n v="1.424458270000065E-2"/>
  </r>
  <r>
    <s v="Kittiwake"/>
    <s v="Adult"/>
    <x v="4"/>
    <s v="Moray West"/>
    <s v="Spring Migration"/>
    <s v="Collision"/>
    <s v="-"/>
    <n v="5.0909090909090908"/>
    <n v="1.4736791537348077E-3"/>
    <s v="-"/>
    <s v="-"/>
    <n v="7.502366600831748E-3"/>
    <s v="N"/>
    <n v="7.502366600831748E-3"/>
  </r>
  <r>
    <s v="Kittiwake"/>
    <s v="Adult"/>
    <x v="4"/>
    <s v="Neart na Gaoithe"/>
    <s v="Autumn Migration"/>
    <s v="Displacement (matrix)"/>
    <n v="2016"/>
    <s v="-"/>
    <n v="1.1147821486507772E-3"/>
    <n v="0.3"/>
    <n v="0.03"/>
    <n v="2.0226607305119701E-2"/>
    <s v="N"/>
    <n v="2.0226607305119701E-2"/>
  </r>
  <r>
    <s v="Kittiwake"/>
    <s v="Adult"/>
    <x v="4"/>
    <s v="Neart na Gaoithe"/>
    <s v="Spring Migration"/>
    <s v="Displacement (matrix)"/>
    <n v="139"/>
    <s v="-"/>
    <n v="1.4736791537348077E-3"/>
    <n v="0.3"/>
    <n v="0.03"/>
    <n v="1.8435726213222444E-3"/>
    <s v="N"/>
    <n v="1.8435726213222444E-3"/>
  </r>
  <r>
    <s v="Kittiwake"/>
    <s v="Adult"/>
    <x v="4"/>
    <s v="NnG"/>
    <s v="Autumn Migration"/>
    <s v="Collision"/>
    <s v="-"/>
    <n v="12.363636363636363"/>
    <n v="1.1147821486507772E-3"/>
    <s v="-"/>
    <s v="-"/>
    <n v="1.3782761110591426E-2"/>
    <s v="N"/>
    <n v="1.3782761110591426E-2"/>
  </r>
  <r>
    <s v="Kittiwake"/>
    <s v="Adult"/>
    <x v="4"/>
    <s v="NnG"/>
    <s v="Spring Migration"/>
    <s v="Collision"/>
    <s v="-"/>
    <n v="1.4545454545454544"/>
    <n v="1.4736791537348077E-3"/>
    <s v="-"/>
    <s v="-"/>
    <n v="2.1435333145233566E-3"/>
    <s v="N"/>
    <n v="2.1435333145233566E-3"/>
  </r>
  <r>
    <s v="Kittiwake"/>
    <s v="Adult"/>
    <x v="4"/>
    <s v="Norfolk Boreas"/>
    <s v="Autumn Migration"/>
    <s v="Displacement (matrix)"/>
    <n v="2576"/>
    <s v="-"/>
    <n v="1.1147821486507772E-3"/>
    <n v="0.3"/>
    <n v="0.03"/>
    <n v="2.5845109334319615E-2"/>
    <s v="N"/>
    <n v="2.5845109334319615E-2"/>
  </r>
  <r>
    <s v="Kittiwake"/>
    <s v="Adult"/>
    <x v="4"/>
    <s v="Norfolk Boreas"/>
    <s v="Autumn Migration"/>
    <s v="Collision"/>
    <s v="-"/>
    <n v="23.418181818181818"/>
    <n v="1.1147821486507772E-3"/>
    <s v="-"/>
    <s v="-"/>
    <n v="2.6106171044767292E-2"/>
    <s v="N"/>
    <n v="2.6106171044767292E-2"/>
  </r>
  <r>
    <s v="Kittiwake"/>
    <s v="Adult"/>
    <x v="4"/>
    <s v="Norfolk Boreas"/>
    <s v="Spring Migration"/>
    <s v="Displacement (matrix)"/>
    <n v="949"/>
    <s v="-"/>
    <n v="1.4736791537348077E-3"/>
    <n v="0.3"/>
    <n v="0.03"/>
    <n v="1.2586693652048992E-2"/>
    <s v="N"/>
    <n v="1.2586693652048992E-2"/>
  </r>
  <r>
    <s v="Kittiwake"/>
    <s v="Adult"/>
    <x v="4"/>
    <s v="Norfolk Boreas"/>
    <s v="Spring Migration"/>
    <s v="Collision"/>
    <s v="-"/>
    <n v="8.6545454545454543"/>
    <n v="1.4736791537348077E-3"/>
    <s v="-"/>
    <s v="-"/>
    <n v="1.2754023221413972E-2"/>
    <s v="N"/>
    <n v="1.2754023221413972E-2"/>
  </r>
  <r>
    <s v="Kittiwake"/>
    <s v="Adult"/>
    <x v="4"/>
    <s v="Norfolk Vanguard"/>
    <s v="Autumn Migration"/>
    <s v="Collision"/>
    <s v="-"/>
    <n v="11.927272727272726"/>
    <n v="1.1147821486507772E-3"/>
    <s v="-"/>
    <s v="-"/>
    <n v="1.3296310718452903E-2"/>
    <s v="N"/>
    <n v="1.3296310718452903E-2"/>
  </r>
  <r>
    <s v="Kittiwake"/>
    <s v="Adult"/>
    <x v="4"/>
    <s v="Norfolk Vanguard"/>
    <s v="Spring Migration"/>
    <s v="Collision"/>
    <s v="-"/>
    <n v="14.036363636363637"/>
    <n v="1.4736791537348077E-3"/>
    <s v="-"/>
    <s v="-"/>
    <n v="2.0685096485150392E-2"/>
    <s v="N"/>
    <n v="2.0685096485150392E-2"/>
  </r>
  <r>
    <s v="Kittiwake"/>
    <s v="Adult"/>
    <x v="4"/>
    <s v="Norfolk Vanguard "/>
    <s v="Autumn Migration"/>
    <s v="Displacement (matrix)"/>
    <n v="916"/>
    <s v="-"/>
    <n v="1.1147821486507772E-3"/>
    <n v="0.3"/>
    <n v="0.03"/>
    <n v="9.1902640334770077E-3"/>
    <s v="N"/>
    <n v="9.1902640334770077E-3"/>
  </r>
  <r>
    <s v="Kittiwake"/>
    <s v="Adult"/>
    <x v="4"/>
    <s v="Norfolk Vanguard "/>
    <s v="Spring Migration"/>
    <s v="Displacement (matrix)"/>
    <n v="1294"/>
    <s v="-"/>
    <n v="1.4736791537348077E-3"/>
    <n v="0.3"/>
    <n v="0.03"/>
    <n v="1.7162467424395571E-2"/>
    <s v="N"/>
    <n v="1.7162467424395571E-2"/>
  </r>
  <r>
    <s v="Kittiwake"/>
    <s v="Adult"/>
    <x v="4"/>
    <s v="North Falls "/>
    <s v="Autumn Migration"/>
    <s v="Displacement (matrix)"/>
    <n v="467"/>
    <s v="-"/>
    <n v="1.1147821486507772E-3"/>
    <n v="0.3"/>
    <n v="0.03"/>
    <n v="4.685429370779216E-3"/>
    <s v="N"/>
    <n v="4.685429370779216E-3"/>
  </r>
  <r>
    <s v="Kittiwake"/>
    <s v="Adult"/>
    <x v="4"/>
    <s v="North Falls "/>
    <s v="Autumn Migration"/>
    <s v="Collision"/>
    <s v="-"/>
    <n v="3.64"/>
    <n v="1.1147821486507772E-3"/>
    <s v="-"/>
    <s v="-"/>
    <n v="4.0578070210888287E-3"/>
    <s v="N"/>
    <n v="4.0578070210888287E-3"/>
  </r>
  <r>
    <s v="Kittiwake"/>
    <s v="Adult"/>
    <x v="4"/>
    <s v="North Falls "/>
    <s v="Spring Migration"/>
    <s v="Displacement (matrix)"/>
    <n v="844.5"/>
    <s v="-"/>
    <n v="1.4736791537348077E-3"/>
    <n v="0.3"/>
    <n v="0.03"/>
    <n v="1.1200698407961406E-2"/>
    <s v="N"/>
    <n v="1.1200698407961406E-2"/>
  </r>
  <r>
    <s v="Kittiwake"/>
    <s v="Adult"/>
    <x v="4"/>
    <s v="North Falls "/>
    <s v="Spring Migration"/>
    <s v="Collision"/>
    <s v="-"/>
    <n v="11.2"/>
    <n v="1.4736791537348077E-3"/>
    <s v="-"/>
    <s v="-"/>
    <n v="1.6505206521829845E-2"/>
    <s v="N"/>
    <n v="1.6505206521829845E-2"/>
  </r>
  <r>
    <s v="Kittiwake"/>
    <s v="Adult"/>
    <x v="4"/>
    <s v="Outer Dowsing"/>
    <s v="Autumn Migration"/>
    <s v="Displacement (matrix)"/>
    <n v="5206.8"/>
    <s v="-"/>
    <n v="1.1147821486507772E-3"/>
    <n v="0.3"/>
    <n v="0.03"/>
    <n v="5.22400292243538E-2"/>
    <s v="N"/>
    <n v="5.22400292243538E-2"/>
  </r>
  <r>
    <s v="Kittiwake"/>
    <s v="Adult"/>
    <x v="4"/>
    <s v="Outer Dowsing"/>
    <s v="Spring Migration"/>
    <s v="Displacement (matrix)"/>
    <n v="1760.3"/>
    <s v="-"/>
    <n v="1.4736791537348077E-3"/>
    <n v="0.3"/>
    <n v="0.03"/>
    <n v="2.3347056728874438E-2"/>
    <s v="N"/>
    <n v="2.3347056728874438E-2"/>
  </r>
  <r>
    <s v="Kittiwake"/>
    <s v="Adult"/>
    <x v="4"/>
    <s v="Outer Dowsing "/>
    <s v="Autumn Migration"/>
    <s v="Collision"/>
    <s v="-"/>
    <n v="3.03"/>
    <n v="1.1147821486507772E-3"/>
    <s v="-"/>
    <s v="-"/>
    <n v="3.3777899104118544E-3"/>
    <s v="N"/>
    <n v="3.3777899104118544E-3"/>
  </r>
  <r>
    <s v="Kittiwake"/>
    <s v="Adult"/>
    <x v="4"/>
    <s v="Outer Dowsing "/>
    <s v="Spring Migration"/>
    <s v="Collision"/>
    <s v="-"/>
    <n v="13.81"/>
    <n v="1.4736791537348077E-3"/>
    <s v="-"/>
    <s v="-"/>
    <n v="2.0351509113077697E-2"/>
    <s v="N"/>
    <n v="2.0351509113077697E-2"/>
  </r>
  <r>
    <s v="Kittiwake"/>
    <s v="Adult"/>
    <x v="4"/>
    <s v="PFOWF"/>
    <s v="Autumn Migration"/>
    <s v="Displacement (matrix)"/>
    <n v="118"/>
    <s v="-"/>
    <n v="1.1147821486507772E-3"/>
    <n v="0.3"/>
    <n v="0.03"/>
    <n v="1.1838986418671251E-3"/>
    <s v="N"/>
    <n v="1.1838986418671251E-3"/>
  </r>
  <r>
    <s v="Kittiwake"/>
    <s v="Adult"/>
    <x v="4"/>
    <s v="PFOWF"/>
    <s v="Autumn Migration"/>
    <s v="Collision"/>
    <s v="-"/>
    <n v="0.72727272727272718"/>
    <n v="1.1147821486507772E-3"/>
    <s v="-"/>
    <s v="-"/>
    <n v="8.1075065356420151E-4"/>
    <s v="N"/>
    <n v="8.1075065356420151E-4"/>
  </r>
  <r>
    <s v="Kittiwake"/>
    <s v="Adult"/>
    <x v="4"/>
    <s v="PFOWF"/>
    <s v="Spring Migration"/>
    <s v="Displacement (matrix)"/>
    <n v="41"/>
    <s v="-"/>
    <n v="1.4736791537348077E-3"/>
    <n v="0.3"/>
    <n v="0.03"/>
    <n v="5.4378760772814396E-4"/>
    <s v="N"/>
    <n v="5.4378760772814396E-4"/>
  </r>
  <r>
    <s v="Kittiwake"/>
    <s v="Adult"/>
    <x v="4"/>
    <s v="Race Bank"/>
    <s v="Autumn Migration"/>
    <s v="Collision"/>
    <s v="-"/>
    <n v="8.1619814707585405"/>
    <n v="1.1147821486507772E-3"/>
    <s v="-"/>
    <s v="-"/>
    <n v="9.0988312412200369E-3"/>
    <s v="N"/>
    <n v="9.0988312412200369E-3"/>
  </r>
  <r>
    <s v="Kittiwake"/>
    <s v="Adult"/>
    <x v="4"/>
    <s v="Race Bank"/>
    <s v="Spring Migration"/>
    <s v="Collision"/>
    <s v="-"/>
    <n v="2.0995946728430805"/>
    <n v="1.4736791537348077E-3"/>
    <s v="-"/>
    <s v="-"/>
    <n v="3.0941289006615014E-3"/>
    <s v="N"/>
    <n v="3.0941289006615014E-3"/>
  </r>
  <r>
    <s v="Kittiwake"/>
    <s v="Adult"/>
    <x v="4"/>
    <s v="Rampion"/>
    <s v="Autumn Migration"/>
    <s v="Collision"/>
    <s v="-"/>
    <n v="14.844797366255143"/>
    <n v="1.1147821486507772E-3"/>
    <s v="-"/>
    <s v="-"/>
    <n v="1.6548715104239307E-2"/>
    <s v="N"/>
    <n v="1.6548715104239307E-2"/>
  </r>
  <r>
    <s v="Kittiwake"/>
    <s v="Adult"/>
    <x v="4"/>
    <s v="Rampion"/>
    <s v="Spring Migration"/>
    <s v="Collision"/>
    <s v="-"/>
    <n v="12.942222222222222"/>
    <n v="1.4736791537348077E-3"/>
    <s v="-"/>
    <s v="-"/>
    <n v="1.9072683091892268E-2"/>
    <s v="N"/>
    <n v="1.9072683091892268E-2"/>
  </r>
  <r>
    <s v="Kittiwake"/>
    <s v="Adult"/>
    <x v="4"/>
    <s v="Rampion 2"/>
    <s v="Autumn Migration"/>
    <s v="Displacement (matrix)"/>
    <n v="97"/>
    <s v="-"/>
    <n v="1.1147821486507772E-3"/>
    <n v="0.3"/>
    <n v="0.03"/>
    <n v="9.7320481577212843E-4"/>
    <s v="N"/>
    <n v="9.7320481577212843E-4"/>
  </r>
  <r>
    <s v="Kittiwake"/>
    <s v="Adult"/>
    <x v="4"/>
    <s v="Rampion 2"/>
    <s v="Autumn Migration"/>
    <s v="Collision"/>
    <s v="-"/>
    <n v="9.7799999999999994"/>
    <n v="1.1147821486507772E-3"/>
    <s v="-"/>
    <s v="-"/>
    <n v="1.0902569413804599E-2"/>
    <s v="N"/>
    <n v="1.0902569413804599E-2"/>
  </r>
  <r>
    <s v="Kittiwake"/>
    <s v="Adult"/>
    <x v="4"/>
    <s v="Rampion 2"/>
    <s v="Spring Migration"/>
    <s v="Displacement (matrix)"/>
    <n v="286"/>
    <s v="-"/>
    <n v="1.4736791537348077E-3"/>
    <n v="0.3"/>
    <n v="0.03"/>
    <n v="3.7932501417133951E-3"/>
    <s v="N"/>
    <n v="3.7932501417133951E-3"/>
  </r>
  <r>
    <s v="Kittiwake"/>
    <s v="Adult"/>
    <x v="4"/>
    <s v="Rampion 2"/>
    <s v="Spring Migration"/>
    <s v="Collision"/>
    <s v="-"/>
    <n v="17.25"/>
    <n v="1.4736791537348077E-3"/>
    <s v="-"/>
    <s v="-"/>
    <n v="2.5420965401925434E-2"/>
    <s v="N"/>
    <n v="2.5420965401925434E-2"/>
  </r>
  <r>
    <s v="Kittiwake"/>
    <s v="Adult"/>
    <x v="4"/>
    <s v="Salamander"/>
    <s v="Autumn Migration"/>
    <s v="Displacement (matrix)"/>
    <n v="141.5"/>
    <s v="-"/>
    <n v="1.1147821486507772E-3"/>
    <n v="0.3"/>
    <n v="0.03"/>
    <n v="1.4196750663067646E-3"/>
    <s v="N"/>
    <n v="1.4196750663067646E-3"/>
  </r>
  <r>
    <s v="Kittiwake"/>
    <s v="Adult"/>
    <x v="4"/>
    <s v="Salamander"/>
    <s v="Spring Migration"/>
    <s v="Displacement (matrix)"/>
    <n v="154.5"/>
    <s v="-"/>
    <n v="1.4736791537348077E-3"/>
    <n v="0.3"/>
    <n v="0.03"/>
    <n v="2.0491508632682503E-3"/>
    <s v="N"/>
    <n v="2.0491508632682503E-3"/>
  </r>
  <r>
    <s v="Kittiwake"/>
    <s v="Adult"/>
    <x v="4"/>
    <s v="Seagreen"/>
    <s v="Autumn Migration"/>
    <s v="Displacement (matrix)"/>
    <n v="2286"/>
    <s v="-"/>
    <n v="1.1147821486507772E-3"/>
    <n v="0.3"/>
    <n v="0.03"/>
    <n v="2.2935527926341091E-2"/>
    <s v="N"/>
    <n v="2.2935527926341091E-2"/>
  </r>
  <r>
    <s v="Kittiwake"/>
    <s v="Adult"/>
    <x v="4"/>
    <s v="Seagreen"/>
    <s v="Spring Migration"/>
    <s v="Displacement (matrix)"/>
    <n v="2286"/>
    <s v="-"/>
    <n v="1.4736791537348077E-3"/>
    <n v="0.3"/>
    <n v="0.03"/>
    <n v="3.0319474908939929E-2"/>
    <s v="N"/>
    <n v="3.0319474908939929E-2"/>
  </r>
  <r>
    <s v="Kittiwake"/>
    <s v="Adult"/>
    <x v="4"/>
    <s v="SeaGreen (Alpha &amp; Bravo)"/>
    <s v="Autumn Migration"/>
    <s v="Collision"/>
    <s v="-"/>
    <n v="103.50397989107665"/>
    <n v="1.1147821486507772E-3"/>
    <s v="-"/>
    <s v="-"/>
    <n v="0.11538438909688127"/>
    <s v="N"/>
    <n v="0.11538438909688127"/>
  </r>
  <r>
    <s v="Kittiwake"/>
    <s v="Adult"/>
    <x v="4"/>
    <s v="SeaGreen (Alpha &amp; Bravo)"/>
    <s v="Spring Migration"/>
    <s v="Collision"/>
    <s v="-"/>
    <n v="56.403854210305823"/>
    <n v="1.4736791537348077E-3"/>
    <s v="-"/>
    <s v="-"/>
    <n v="8.3121184140024965E-2"/>
    <s v="N"/>
    <n v="8.3121184140024965E-2"/>
  </r>
  <r>
    <s v="Kittiwake"/>
    <s v="Adult"/>
    <x v="4"/>
    <s v="SEP &amp; DEP"/>
    <s v="Autumn Migration"/>
    <s v="Collision"/>
    <s v="-"/>
    <n v="4.3"/>
    <n v="1.1147821486507772E-3"/>
    <s v="-"/>
    <s v="-"/>
    <n v="4.7935632391983415E-3"/>
    <s v="N"/>
    <n v="4.7935632391983415E-3"/>
  </r>
  <r>
    <s v="Kittiwake"/>
    <s v="Adult"/>
    <x v="4"/>
    <s v="SEP &amp; DEP"/>
    <s v="Spring Migration"/>
    <s v="Collision"/>
    <s v="-"/>
    <n v="0.9"/>
    <n v="1.4736791537348077E-3"/>
    <s v="-"/>
    <s v="-"/>
    <n v="1.3263112383613269E-3"/>
    <s v="N"/>
    <n v="1.3263112383613269E-3"/>
  </r>
  <r>
    <s v="Kittiwake"/>
    <s v="Adult"/>
    <x v="4"/>
    <s v="SEP / DEP"/>
    <s v="Autumn Migration"/>
    <s v="Displacement (matrix)"/>
    <n v="1481"/>
    <s v="-"/>
    <n v="1.1147821486507772E-3"/>
    <n v="0.3"/>
    <n v="0.03"/>
    <n v="1.4858931259366208E-2"/>
    <s v="N"/>
    <n v="1.4858931259366208E-2"/>
  </r>
  <r>
    <s v="Kittiwake"/>
    <s v="Adult"/>
    <x v="4"/>
    <s v="SEP / DEP"/>
    <s v="Spring Migration"/>
    <s v="Displacement (matrix)"/>
    <n v="1216.5"/>
    <s v="-"/>
    <n v="1.4736791537348077E-3"/>
    <n v="0.3"/>
    <n v="0.03"/>
    <n v="1.613457621466554E-2"/>
    <s v="N"/>
    <n v="1.613457621466554E-2"/>
  </r>
  <r>
    <s v="Kittiwake"/>
    <s v="Adult"/>
    <x v="4"/>
    <s v="Teesside"/>
    <s v="Autumn Migration"/>
    <s v="Collision"/>
    <s v="-"/>
    <n v="11.7463443059252"/>
    <n v="1.1147821486507772E-3"/>
    <s v="-"/>
    <s v="-"/>
    <n v="1.3094614944151116E-2"/>
    <s v="N"/>
    <n v="1.3094614944151116E-2"/>
  </r>
  <r>
    <s v="Kittiwake"/>
    <s v="Adult"/>
    <x v="4"/>
    <s v="Teesside"/>
    <s v="Spring Migration"/>
    <s v="Collision"/>
    <s v="-"/>
    <n v="1.3433253957136855"/>
    <n v="1.4736791537348077E-3"/>
    <s v="-"/>
    <s v="-"/>
    <n v="1.9796306323458198E-3"/>
    <s v="N"/>
    <n v="1.9796306323458198E-3"/>
  </r>
  <r>
    <s v="Kittiwake"/>
    <s v="Adult"/>
    <x v="4"/>
    <s v="Thanet"/>
    <s v="Autumn Migration"/>
    <s v="Collision"/>
    <s v="-"/>
    <n v="0.13173553719008266"/>
    <n v="1.1147821486507772E-3"/>
    <s v="-"/>
    <s v="-"/>
    <n v="1.4685642520242471E-4"/>
    <s v="N"/>
    <n v="1.4685642520242471E-4"/>
  </r>
  <r>
    <s v="Kittiwake"/>
    <s v="Adult"/>
    <x v="4"/>
    <s v="Thanet"/>
    <s v="Spring Migration"/>
    <s v="Collision"/>
    <s v="-"/>
    <n v="0.11570247933884298"/>
    <n v="1.4736791537348077E-3"/>
    <s v="-"/>
    <s v="-"/>
    <n v="1.705083318370852E-4"/>
    <s v="N"/>
    <n v="1.705083318370852E-4"/>
  </r>
  <r>
    <s v="Kittiwake"/>
    <s v="Adult"/>
    <x v="4"/>
    <s v="Triton Knoll"/>
    <s v="Autumn Migration"/>
    <s v="Displacement (matrix)"/>
    <n v="332"/>
    <s v="-"/>
    <n v="1.1147821486507772E-3"/>
    <n v="0.3"/>
    <n v="0.03"/>
    <n v="3.3309690601685221E-3"/>
    <s v="N"/>
    <n v="3.3309690601685221E-3"/>
  </r>
  <r>
    <s v="Kittiwake"/>
    <s v="Adult"/>
    <x v="4"/>
    <s v="Triton Knoll"/>
    <s v="Autumn Migration"/>
    <s v="Collision"/>
    <s v="-"/>
    <n v="29.259433492822971"/>
    <n v="1.1147821486507772E-3"/>
    <s v="-"/>
    <s v="-"/>
    <n v="3.2617894137433705E-2"/>
    <s v="N"/>
    <n v="3.2617894137433705E-2"/>
  </r>
  <r>
    <s v="Kittiwake"/>
    <s v="Adult"/>
    <x v="4"/>
    <s v="Triton Knoll"/>
    <s v="Spring Migration"/>
    <s v="Displacement (matrix)"/>
    <n v="226"/>
    <s v="-"/>
    <n v="1.4736791537348077E-3"/>
    <n v="0.3"/>
    <n v="0.03"/>
    <n v="2.9974633986965984E-3"/>
    <s v="N"/>
    <n v="2.9974633986965984E-3"/>
  </r>
  <r>
    <s v="Kittiwake"/>
    <s v="Adult"/>
    <x v="4"/>
    <s v="Triton Knoll"/>
    <s v="Spring Migration"/>
    <s v="Collision"/>
    <s v="-"/>
    <n v="10.491961722488039"/>
    <n v="1.4736791537348077E-3"/>
    <s v="-"/>
    <s v="-"/>
    <n v="1.5461785272214168E-2"/>
    <s v="N"/>
    <n v="1.5461785272214168E-2"/>
  </r>
  <r>
    <s v="Kittiwake"/>
    <s v="Adult"/>
    <x v="4"/>
    <s v="West of Orkney"/>
    <s v="Autumn Migration"/>
    <s v="Displacement (matrix)"/>
    <n v="798.7"/>
    <s v="-"/>
    <n v="1.1147821486507772E-3"/>
    <n v="0.3"/>
    <n v="0.03"/>
    <n v="8.0133885191463819E-3"/>
    <s v="N"/>
    <n v="8.0133885191463819E-3"/>
  </r>
  <r>
    <s v="Kittiwake"/>
    <s v="Adult"/>
    <x v="4"/>
    <s v="West of Orkney"/>
    <s v="Autumn Migration"/>
    <s v="Collision"/>
    <s v="-"/>
    <n v="16.309999999999999"/>
    <n v="1.1147821486507772E-3"/>
    <s v="-"/>
    <s v="-"/>
    <n v="1.8182096844494174E-2"/>
    <s v="N"/>
    <n v="1.8182096844494174E-2"/>
  </r>
  <r>
    <s v="Kittiwake"/>
    <s v="Adult"/>
    <x v="4"/>
    <s v="West of Orkney"/>
    <s v="Spring Migration"/>
    <s v="Displacement (matrix)"/>
    <n v="1216.8"/>
    <s v="-"/>
    <n v="1.4736791537348077E-3"/>
    <n v="0.3"/>
    <n v="0.03"/>
    <n v="1.6138555148380623E-2"/>
    <s v="N"/>
    <n v="1.6138555148380623E-2"/>
  </r>
  <r>
    <s v="Kittiwake"/>
    <s v="Adult"/>
    <x v="4"/>
    <s v="West of Orkney"/>
    <s v="Spring Migration"/>
    <s v="Collision"/>
    <s v="-"/>
    <n v="21.87"/>
    <n v="1.4736791537348077E-3"/>
    <s v="-"/>
    <s v="-"/>
    <n v="3.2229363092180247E-2"/>
    <s v="N"/>
    <n v="3.2229363092180247E-2"/>
  </r>
  <r>
    <s v="Kittiwake"/>
    <s v="Adult"/>
    <x v="4"/>
    <s v="Westermost Rough"/>
    <s v="Autumn Migration"/>
    <s v="Collision"/>
    <s v="-"/>
    <n v="0.11592727272727274"/>
    <n v="1.1147821486507772E-3"/>
    <s v="-"/>
    <s v="-"/>
    <n v="1.2923365417813376E-4"/>
    <s v="N"/>
    <n v="1.2923365417813376E-4"/>
  </r>
  <r>
    <s v="Kittiwake"/>
    <s v="Adult"/>
    <x v="4"/>
    <s v="Westermost Rough"/>
    <s v="Spring Migration"/>
    <s v="Collision"/>
    <s v="-"/>
    <n v="6.3636363636363644E-2"/>
    <n v="1.4736791537348077E-3"/>
    <s v="-"/>
    <s v="-"/>
    <n v="9.3779582510396863E-5"/>
    <s v="N"/>
    <n v="9.3779582510396863E-5"/>
  </r>
  <r>
    <s v="Kittiwake"/>
    <s v="Adult"/>
    <x v="5"/>
    <s v="Aberdeen "/>
    <s v="Autumn Migration"/>
    <s v="Displacement (matrix)"/>
    <n v="14"/>
    <s v="-"/>
    <n v="4.9782035509787622E-3"/>
    <n v="0.3"/>
    <n v="0.03"/>
    <n v="6.2725364742332397E-4"/>
    <s v="N"/>
    <n v="6.2725364742332397E-4"/>
  </r>
  <r>
    <s v="Kittiwake"/>
    <s v="Adult"/>
    <x v="5"/>
    <s v="Aberdeen "/>
    <s v="Autumn Migration"/>
    <s v="Collision"/>
    <s v="-"/>
    <n v="2.5708577540106954"/>
    <n v="4.9782035509787622E-3"/>
    <s v="-"/>
    <s v="-"/>
    <n v="1.2798253200077329E-2"/>
    <s v="N"/>
    <n v="1.2798253200077329E-2"/>
  </r>
  <r>
    <s v="Kittiwake"/>
    <s v="Adult"/>
    <x v="5"/>
    <s v="Aberdeen "/>
    <s v="Spring Migration"/>
    <s v="Displacement (matrix)"/>
    <n v="23"/>
    <s v="-"/>
    <n v="6.5809044439804707E-3"/>
    <n v="0.3"/>
    <n v="0.03"/>
    <n v="1.3622472199039573E-3"/>
    <s v="N"/>
    <n v="1.3622472199039573E-3"/>
  </r>
  <r>
    <s v="Kittiwake"/>
    <s v="Adult"/>
    <x v="5"/>
    <s v="Aberdeen "/>
    <s v="Spring Migration"/>
    <s v="Collision"/>
    <s v="-"/>
    <n v="0.53529411764705881"/>
    <n v="6.5809044439804707E-3"/>
    <s v="-"/>
    <s v="-"/>
    <n v="3.5227194376601344E-3"/>
    <s v="N"/>
    <n v="3.5227194376601344E-3"/>
  </r>
  <r>
    <s v="Kittiwake"/>
    <s v="Adult"/>
    <x v="5"/>
    <s v="Beatrice"/>
    <s v="Autumn Migration"/>
    <s v="Displacement (matrix)"/>
    <n v="1112"/>
    <s v="-"/>
    <n v="4.9782035509787622E-3"/>
    <n v="0.3"/>
    <n v="0.03"/>
    <n v="4.982186113819545E-2"/>
    <s v="N"/>
    <n v="4.982186113819545E-2"/>
  </r>
  <r>
    <s v="Kittiwake"/>
    <s v="Adult"/>
    <x v="5"/>
    <s v="Beatrice"/>
    <s v="Autumn Migration"/>
    <s v="Collision"/>
    <s v="-"/>
    <n v="3.4128685699974954"/>
    <n v="4.9782035509787622E-3"/>
    <s v="-"/>
    <s v="-"/>
    <n v="1.6989954434185342E-2"/>
    <s v="N"/>
    <n v="1.6989954434185342E-2"/>
  </r>
  <r>
    <s v="Kittiwake"/>
    <s v="Adult"/>
    <x v="5"/>
    <s v="Beatrice"/>
    <s v="Spring Migration"/>
    <s v="Displacement (matrix)"/>
    <n v="1112"/>
    <s v="-"/>
    <n v="6.5809044439804707E-3"/>
    <n v="0.3"/>
    <n v="0.03"/>
    <n v="6.5861691675356548E-2"/>
    <s v="N"/>
    <n v="6.5861691675356548E-2"/>
  </r>
  <r>
    <s v="Kittiwake"/>
    <s v="Adult"/>
    <x v="5"/>
    <s v="Beatrice"/>
    <s v="Spring Migration"/>
    <s v="Collision"/>
    <s v="-"/>
    <n v="13.936977210117705"/>
    <n v="6.5809044439804707E-3"/>
    <s v="-"/>
    <s v="-"/>
    <n v="9.1717915257718149E-2"/>
    <s v="N"/>
    <n v="9.1717915257718149E-2"/>
  </r>
  <r>
    <s v="Kittiwake"/>
    <s v="Adult"/>
    <x v="5"/>
    <s v="Berwick Bank"/>
    <s v="Autumn Migration"/>
    <s v="Displacement (matrix)"/>
    <n v="11190"/>
    <s v="-"/>
    <n v="4.9782035509787622E-3"/>
    <n v="0.3"/>
    <n v="0.03"/>
    <n v="0.5013548796190711"/>
    <s v="Y"/>
    <n v="0"/>
  </r>
  <r>
    <s v="Kittiwake"/>
    <s v="Adult"/>
    <x v="5"/>
    <s v="Berwick Bank"/>
    <s v="Autumn Migration"/>
    <s v="Collision"/>
    <s v="-"/>
    <n v="138.18181818181819"/>
    <n v="4.9782035509787622E-3"/>
    <s v="-"/>
    <s v="-"/>
    <n v="0.68789721795342895"/>
    <s v="Y"/>
    <n v="0"/>
  </r>
  <r>
    <s v="Kittiwake"/>
    <s v="Adult"/>
    <x v="5"/>
    <s v="Berwick Bank"/>
    <s v="Spring Migration"/>
    <s v="Displacement (matrix)"/>
    <n v="13766"/>
    <s v="-"/>
    <n v="6.5809044439804707E-3"/>
    <n v="0.3"/>
    <n v="0.03"/>
    <n v="0.8153345751825164"/>
    <s v="Y"/>
    <n v="0"/>
  </r>
  <r>
    <s v="Kittiwake"/>
    <s v="Adult"/>
    <x v="5"/>
    <s v="Berwick Bank"/>
    <s v="Spring Migration"/>
    <s v="Collision"/>
    <s v="-"/>
    <n v="130.18181818181819"/>
    <n v="6.5809044439804707E-3"/>
    <s v="-"/>
    <s v="-"/>
    <n v="0.85671410579818497"/>
    <s v="Y"/>
    <n v="0"/>
  </r>
  <r>
    <s v="Kittiwake"/>
    <s v="Adult"/>
    <x v="5"/>
    <s v="Blyth Demo"/>
    <s v="Autumn Migration"/>
    <s v="Displacement (matrix)"/>
    <n v="740"/>
    <s v="-"/>
    <n v="4.9782035509787622E-3"/>
    <n v="0.3"/>
    <n v="0.03"/>
    <n v="3.3154835649518551E-2"/>
    <s v="N"/>
    <n v="3.3154835649518551E-2"/>
  </r>
  <r>
    <s v="Kittiwake"/>
    <s v="Adult"/>
    <x v="5"/>
    <s v="Blyth Demo"/>
    <s v="Autumn Migration"/>
    <s v="Collision"/>
    <s v="-"/>
    <n v="1.3331636363636363"/>
    <n v="4.9782035509787622E-3"/>
    <s v="-"/>
    <s v="-"/>
    <n v="6.6367599485812135E-3"/>
    <s v="N"/>
    <n v="6.6367599485812135E-3"/>
  </r>
  <r>
    <s v="Kittiwake"/>
    <s v="Adult"/>
    <x v="5"/>
    <s v="Blyth Demo"/>
    <s v="Spring Migration"/>
    <s v="Displacement (matrix)"/>
    <n v="740"/>
    <s v="-"/>
    <n v="6.5809044439804707E-3"/>
    <n v="0.3"/>
    <n v="0.03"/>
    <n v="4.3828823596909927E-2"/>
    <s v="N"/>
    <n v="4.3828823596909927E-2"/>
  </r>
  <r>
    <s v="Kittiwake"/>
    <s v="Adult"/>
    <x v="5"/>
    <s v="Blyth Demo"/>
    <s v="Spring Migration"/>
    <s v="Collision"/>
    <s v="-"/>
    <n v="0.89090909090909076"/>
    <n v="6.5809044439804707E-3"/>
    <s v="-"/>
    <s v="-"/>
    <n v="5.8629875955462365E-3"/>
    <s v="N"/>
    <n v="5.8629875955462365E-3"/>
  </r>
  <r>
    <s v="Kittiwake"/>
    <s v="Adult"/>
    <x v="5"/>
    <s v="Cenos"/>
    <s v="Autumn Migration"/>
    <s v="Displacement (matrix)"/>
    <n v="97"/>
    <s v="-"/>
    <n v="4.9782035509787622E-3"/>
    <n v="0.3"/>
    <n v="0.03"/>
    <n v="4.3459717000044586E-3"/>
    <s v="N"/>
    <n v="4.3459717000044586E-3"/>
  </r>
  <r>
    <s v="Kittiwake"/>
    <s v="Adult"/>
    <x v="5"/>
    <s v="Cenos"/>
    <s v="Autumn Migration"/>
    <s v="Collision"/>
    <s v="-"/>
    <n v="3"/>
    <n v="4.9782035509787622E-3"/>
    <s v="-"/>
    <s v="-"/>
    <n v="1.4934610652936286E-2"/>
    <s v="N"/>
    <n v="1.4934610652936286E-2"/>
  </r>
  <r>
    <s v="Kittiwake"/>
    <s v="Adult"/>
    <x v="5"/>
    <s v="Cenos"/>
    <s v="Spring Migration"/>
    <s v="Displacement (matrix)"/>
    <n v="49"/>
    <s v="-"/>
    <n v="6.5809044439804707E-3"/>
    <n v="0.3"/>
    <n v="0.03"/>
    <n v="2.9021788597953873E-3"/>
    <s v="N"/>
    <n v="2.9021788597953873E-3"/>
  </r>
  <r>
    <s v="Kittiwake"/>
    <s v="Adult"/>
    <x v="5"/>
    <s v="Cenos"/>
    <s v="Spring Migration"/>
    <s v="Collision"/>
    <s v="-"/>
    <n v="2.0499999999999998"/>
    <n v="6.5809044439804707E-3"/>
    <s v="-"/>
    <s v="-"/>
    <n v="1.3490854110159965E-2"/>
    <s v="N"/>
    <n v="1.3490854110159965E-2"/>
  </r>
  <r>
    <s v="Kittiwake"/>
    <s v="Adult"/>
    <x v="5"/>
    <s v="Dogger Bank A + B"/>
    <s v="Autumn Migration"/>
    <s v="Collision"/>
    <s v="-"/>
    <n v="78.25090909090909"/>
    <n v="4.9782035509787622E-3"/>
    <s v="-"/>
    <s v="-"/>
    <n v="0.38954895350367996"/>
    <s v="N"/>
    <n v="0.38954895350367996"/>
  </r>
  <r>
    <s v="Kittiwake"/>
    <s v="Adult"/>
    <x v="5"/>
    <s v="Dogger Bank A + B"/>
    <s v="Spring Migration"/>
    <s v="Collision"/>
    <s v="-"/>
    <n v="187.98181818181817"/>
    <n v="6.5809044439804707E-3"/>
    <s v="-"/>
    <s v="-"/>
    <n v="1.2370903826602559"/>
    <s v="N"/>
    <n v="1.2370903826602559"/>
  </r>
  <r>
    <s v="Kittiwake"/>
    <s v="Adult"/>
    <x v="5"/>
    <s v="Dogger Bank A and B"/>
    <s v="Autumn Migration"/>
    <s v="Displacement (matrix)"/>
    <n v="3450"/>
    <s v="-"/>
    <n v="4.9782035509787622E-3"/>
    <n v="0.3"/>
    <n v="0.03"/>
    <n v="0.15457322025789058"/>
    <s v="N"/>
    <n v="0.15457322025789058"/>
  </r>
  <r>
    <s v="Kittiwake"/>
    <s v="Adult"/>
    <x v="5"/>
    <s v="Dogger Bank A and B"/>
    <s v="Spring Migration"/>
    <s v="Displacement (matrix)"/>
    <n v="15482"/>
    <s v="-"/>
    <n v="6.5809044439804707E-3"/>
    <n v="0.3"/>
    <n v="0.03"/>
    <n v="0.91697006341535081"/>
    <s v="N"/>
    <n v="0.91697006341535081"/>
  </r>
  <r>
    <s v="Kittiwake"/>
    <s v="Adult"/>
    <x v="5"/>
    <s v="Dogger Bank C + Sofia"/>
    <s v="Autumn Migration"/>
    <s v="Collision"/>
    <s v="-"/>
    <n v="52.573018181818185"/>
    <n v="4.9782035509787622E-3"/>
    <s v="-"/>
    <s v="-"/>
    <n v="0.26171918579839831"/>
    <s v="N"/>
    <n v="0.26171918579839831"/>
  </r>
  <r>
    <s v="Kittiwake"/>
    <s v="Adult"/>
    <x v="5"/>
    <s v="Dogger Bank C + Sofia"/>
    <s v="Spring Migration"/>
    <s v="Collision"/>
    <s v="-"/>
    <n v="138.0272727272727"/>
    <n v="6.5809044439804707E-3"/>
    <s v="-"/>
    <s v="-"/>
    <n v="0.90834429248141335"/>
    <s v="N"/>
    <n v="0.90834429248141335"/>
  </r>
  <r>
    <s v="Kittiwake"/>
    <s v="Adult"/>
    <x v="5"/>
    <s v="Dogger Bank C and Sofia "/>
    <s v="Autumn Migration"/>
    <s v="Displacement (matrix)"/>
    <n v="2181"/>
    <s v="-"/>
    <n v="4.9782035509787622E-3"/>
    <n v="0.3"/>
    <n v="0.03"/>
    <n v="9.7717157502162103E-2"/>
    <s v="N"/>
    <n v="9.7717157502162103E-2"/>
  </r>
  <r>
    <s v="Kittiwake"/>
    <s v="Adult"/>
    <x v="5"/>
    <s v="Dogger Bank C and Sofia "/>
    <s v="Spring Migration"/>
    <s v="Displacement (matrix)"/>
    <n v="11805"/>
    <s v="-"/>
    <n v="6.5809044439804707E-3"/>
    <n v="0.3"/>
    <n v="0.03"/>
    <n v="0.69918819265070509"/>
    <s v="N"/>
    <n v="0.69918819265070509"/>
  </r>
  <r>
    <s v="Kittiwake"/>
    <s v="Adult"/>
    <x v="5"/>
    <s v="Dogger Bank South"/>
    <s v="Autumn Migration"/>
    <s v="Displacement (matrix)"/>
    <n v="7352.84"/>
    <s v="-"/>
    <n v="4.9782035509787622E-3"/>
    <n v="0.3"/>
    <n v="0.03"/>
    <n v="0.32943540778000813"/>
    <s v="N"/>
    <n v="0.32943540778000813"/>
  </r>
  <r>
    <s v="Kittiwake"/>
    <s v="Adult"/>
    <x v="5"/>
    <s v="Dogger Bank South"/>
    <s v="Autumn Migration"/>
    <s v="Collision"/>
    <s v="-"/>
    <n v="79.319999999999993"/>
    <n v="4.9782035509787622E-3"/>
    <s v="-"/>
    <s v="-"/>
    <n v="0.39487110566363537"/>
    <s v="N"/>
    <n v="0.39487110566363537"/>
  </r>
  <r>
    <s v="Kittiwake"/>
    <s v="Adult"/>
    <x v="5"/>
    <s v="Dogger Bank South"/>
    <s v="Spring Migration"/>
    <s v="Displacement (matrix)"/>
    <n v="11306.91"/>
    <s v="-"/>
    <n v="6.5809044439804707E-3"/>
    <n v="0.3"/>
    <n v="0.03"/>
    <n v="0.66968724840018501"/>
    <s v="N"/>
    <n v="0.66968724840018501"/>
  </r>
  <r>
    <s v="Kittiwake"/>
    <s v="Adult"/>
    <x v="5"/>
    <s v="Dogger Bank South"/>
    <s v="Spring Migration"/>
    <s v="Collision"/>
    <s v="-"/>
    <n v="99.84"/>
    <n v="6.5809044439804707E-3"/>
    <s v="-"/>
    <s v="-"/>
    <n v="0.6570374996870102"/>
    <s v="N"/>
    <n v="0.6570374996870102"/>
  </r>
  <r>
    <s v="Kittiwake"/>
    <s v="Adult"/>
    <x v="5"/>
    <s v="Eaast Anglia THREE"/>
    <s v="Autumn Migration"/>
    <s v="Displacement (matrix)"/>
    <n v="3419"/>
    <s v="-"/>
    <n v="4.9782035509787622E-3"/>
    <n v="0.3"/>
    <n v="0.03"/>
    <n v="0.15318430146716749"/>
    <s v="N"/>
    <n v="0.15318430146716749"/>
  </r>
  <r>
    <s v="Kittiwake"/>
    <s v="Adult"/>
    <x v="5"/>
    <s v="Eaast Anglia THREE"/>
    <s v="Spring Migration"/>
    <s v="Displacement (matrix)"/>
    <n v="1309"/>
    <s v="-"/>
    <n v="6.5809044439804707E-3"/>
    <n v="0.3"/>
    <n v="0.03"/>
    <n v="7.7529635254533921E-2"/>
    <s v="N"/>
    <n v="7.7529635254533921E-2"/>
  </r>
  <r>
    <s v="Kittiwake"/>
    <s v="Adult"/>
    <x v="5"/>
    <s v="East Anglia ONE"/>
    <s v="Autumn Migration"/>
    <s v="Displacement (matrix)"/>
    <n v="1158"/>
    <s v="-"/>
    <n v="4.9782035509787622E-3"/>
    <n v="0.3"/>
    <n v="0.03"/>
    <n v="5.1882837408300665E-2"/>
    <s v="N"/>
    <n v="5.1882837408300665E-2"/>
  </r>
  <r>
    <s v="Kittiwake"/>
    <s v="Adult"/>
    <x v="5"/>
    <s v="East Anglia One"/>
    <s v="Autumn Migration"/>
    <s v="Collision"/>
    <s v="-"/>
    <n v="62.723865332753363"/>
    <n v="4.9782035509787622E-3"/>
    <s v="-"/>
    <s v="-"/>
    <n v="0.31225216913062648"/>
    <s v="N"/>
    <n v="0.31225216913062648"/>
  </r>
  <r>
    <s v="Kittiwake"/>
    <s v="Adult"/>
    <x v="5"/>
    <s v="East Anglia ONE"/>
    <s v="Spring Migration"/>
    <s v="Displacement (matrix)"/>
    <n v="758"/>
    <s v="-"/>
    <n v="6.5809044439804707E-3"/>
    <n v="0.3"/>
    <n v="0.03"/>
    <n v="4.4894930116834771E-2"/>
    <s v="N"/>
    <n v="4.4894930116834771E-2"/>
  </r>
  <r>
    <s v="Kittiwake"/>
    <s v="Adult"/>
    <x v="5"/>
    <s v="East Anglia One"/>
    <s v="Spring Migration"/>
    <s v="Collision"/>
    <s v="-"/>
    <n v="20.092040017398865"/>
    <n v="6.5809044439804707E-3"/>
    <s v="-"/>
    <s v="-"/>
    <n v="0.13222379543913365"/>
    <s v="N"/>
    <n v="0.13222379543913365"/>
  </r>
  <r>
    <s v="Kittiwake"/>
    <s v="Adult"/>
    <x v="5"/>
    <s v="East Anglia ONE North"/>
    <s v="Autumn Migration"/>
    <s v="Displacement (matrix)"/>
    <n v="159"/>
    <s v="-"/>
    <n v="4.9782035509787622E-3"/>
    <n v="0.3"/>
    <n v="0.03"/>
    <n v="7.1238092814506077E-3"/>
    <s v="N"/>
    <n v="7.1238092814506077E-3"/>
  </r>
  <r>
    <s v="Kittiwake"/>
    <s v="Adult"/>
    <x v="5"/>
    <s v="East Anglia ONE North"/>
    <s v="Autumn Migration"/>
    <s v="Collision"/>
    <s v="-"/>
    <n v="5.8909090909090907"/>
    <n v="4.9782035509787622E-3"/>
    <s v="-"/>
    <s v="-"/>
    <n v="2.9326144554856708E-2"/>
    <s v="N"/>
    <n v="2.9326144554856708E-2"/>
  </r>
  <r>
    <s v="Kittiwake"/>
    <s v="Adult"/>
    <x v="5"/>
    <s v="East Anglia ONE North"/>
    <s v="Spring Migration"/>
    <s v="Displacement (matrix)"/>
    <n v="435"/>
    <s v="-"/>
    <n v="6.5809044439804707E-3"/>
    <n v="0.3"/>
    <n v="0.03"/>
    <n v="2.5764240898183539E-2"/>
    <s v="N"/>
    <n v="2.5764240898183539E-2"/>
  </r>
  <r>
    <s v="Kittiwake"/>
    <s v="Adult"/>
    <x v="5"/>
    <s v="East Anglia ONE North"/>
    <s v="Spring Migration"/>
    <s v="Collision"/>
    <s v="-"/>
    <n v="2.5454545454545454"/>
    <n v="6.5809044439804707E-3"/>
    <s v="-"/>
    <s v="-"/>
    <n v="1.6751393130132106E-2"/>
    <s v="N"/>
    <n v="1.6751393130132106E-2"/>
  </r>
  <r>
    <s v="Kittiwake"/>
    <s v="Adult"/>
    <x v="5"/>
    <s v="East Anglia THREE"/>
    <s v="Autumn Migration"/>
    <s v="Collision"/>
    <s v="-"/>
    <n v="32.807418181818193"/>
    <n v="4.9782035509787622E-3"/>
    <s v="-"/>
    <s v="-"/>
    <n v="0.16332200569117253"/>
    <s v="N"/>
    <n v="0.16332200569117253"/>
  </r>
  <r>
    <s v="Kittiwake"/>
    <s v="Adult"/>
    <x v="5"/>
    <s v="East Anglia THREE"/>
    <s v="Spring Migration"/>
    <s v="Collision"/>
    <s v="-"/>
    <n v="19.536363636363635"/>
    <n v="6.5809044439804707E-3"/>
    <s v="-"/>
    <s v="-"/>
    <n v="0.12856694227376392"/>
    <s v="N"/>
    <n v="0.12856694227376392"/>
  </r>
  <r>
    <s v="Kittiwake"/>
    <s v="Adult"/>
    <x v="5"/>
    <s v="East Anglia TWO"/>
    <s v="Autumn Migration"/>
    <s v="Displacement (matrix)"/>
    <n v="127"/>
    <s v="-"/>
    <n v="4.9782035509787622E-3"/>
    <n v="0.3"/>
    <n v="0.03"/>
    <n v="5.690086658768724E-3"/>
    <s v="N"/>
    <n v="5.690086658768724E-3"/>
  </r>
  <r>
    <s v="Kittiwake"/>
    <s v="Adult"/>
    <x v="5"/>
    <s v="East Anglia TWO"/>
    <s v="Autumn Migration"/>
    <s v="Collision"/>
    <s v="-"/>
    <n v="3.9272727272727272"/>
    <n v="4.9782035509787622E-3"/>
    <s v="-"/>
    <s v="-"/>
    <n v="1.9550763036571137E-2"/>
    <s v="N"/>
    <n v="1.9550763036571137E-2"/>
  </r>
  <r>
    <s v="Kittiwake"/>
    <s v="Adult"/>
    <x v="5"/>
    <s v="East Anglia TWO"/>
    <s v="Spring Migration"/>
    <s v="Displacement (matrix)"/>
    <n v="301"/>
    <s v="-"/>
    <n v="6.5809044439804707E-3"/>
    <n v="0.3"/>
    <n v="0.03"/>
    <n v="1.7827670138743094E-2"/>
    <s v="N"/>
    <n v="1.7827670138743094E-2"/>
  </r>
  <r>
    <s v="Kittiwake"/>
    <s v="Adult"/>
    <x v="5"/>
    <s v="East Anglia TWO"/>
    <s v="Spring Migration"/>
    <s v="Collision"/>
    <s v="-"/>
    <n v="5.3818181818181818"/>
    <n v="6.5809044439804707E-3"/>
    <s v="-"/>
    <s v="-"/>
    <n v="3.5417231189422173E-2"/>
    <s v="N"/>
    <n v="3.5417231189422173E-2"/>
  </r>
  <r>
    <s v="Kittiwake"/>
    <s v="Adult"/>
    <x v="5"/>
    <s v="Five Estuaries "/>
    <s v="Autumn Migration"/>
    <s v="Displacement (matrix)"/>
    <n v="238.215"/>
    <s v="-"/>
    <n v="4.9782035509787622E-3"/>
    <n v="0.3"/>
    <n v="0.03"/>
    <n v="1.0672944830067652E-2"/>
    <s v="N"/>
    <n v="1.0672944830067652E-2"/>
  </r>
  <r>
    <s v="Kittiwake"/>
    <s v="Adult"/>
    <x v="5"/>
    <s v="Five Estuaries "/>
    <s v="Autumn Migration"/>
    <s v="Collision"/>
    <s v="-"/>
    <n v="7.88"/>
    <n v="4.9782035509787622E-3"/>
    <s v="-"/>
    <s v="-"/>
    <n v="3.9228243981712645E-2"/>
    <s v="N"/>
    <n v="3.9228243981712645E-2"/>
  </r>
  <r>
    <s v="Kittiwake"/>
    <s v="Adult"/>
    <x v="5"/>
    <s v="Five Estuaries "/>
    <s v="Spring Migration"/>
    <s v="Displacement (matrix)"/>
    <n v="572.83500000000004"/>
    <s v="-"/>
    <n v="6.5809044439804707E-3"/>
    <n v="0.3"/>
    <n v="0.03"/>
    <n v="3.3927951574507974E-2"/>
    <s v="N"/>
    <n v="3.3927951574507974E-2"/>
  </r>
  <r>
    <s v="Kittiwake"/>
    <s v="Adult"/>
    <x v="5"/>
    <s v="Five Estuaries "/>
    <s v="Spring Migration"/>
    <s v="Collision"/>
    <s v="-"/>
    <n v="12.154999999999999"/>
    <n v="6.5809044439804707E-3"/>
    <s v="-"/>
    <s v="-"/>
    <n v="7.9990893516582617E-2"/>
    <s v="N"/>
    <n v="7.9990893516582617E-2"/>
  </r>
  <r>
    <s v="Kittiwake"/>
    <s v="Adult"/>
    <x v="5"/>
    <s v="Galloper"/>
    <s v="Autumn Migration"/>
    <s v="Collision"/>
    <s v="-"/>
    <n v="6.7732136294661327"/>
    <n v="4.9782035509787622E-3"/>
    <s v="-"/>
    <s v="-"/>
    <n v="3.371843614174605E-2"/>
    <s v="N"/>
    <n v="3.371843614174605E-2"/>
  </r>
  <r>
    <s v="Kittiwake"/>
    <s v="Adult"/>
    <x v="5"/>
    <s v="Galloper"/>
    <s v="Spring Migration"/>
    <s v="Collision"/>
    <s v="-"/>
    <n v="8.5060284177127876"/>
    <n v="6.5809044439804707E-3"/>
    <s v="-"/>
    <s v="-"/>
    <n v="5.5977360214750256E-2"/>
    <s v="N"/>
    <n v="5.5977360214750256E-2"/>
  </r>
  <r>
    <s v="Kittiwake"/>
    <s v="Adult"/>
    <x v="5"/>
    <s v="Greater Gabbard"/>
    <s v="Autumn Migration"/>
    <s v="Collision"/>
    <s v="-"/>
    <n v="8.6945454545454552"/>
    <n v="4.9782035509787622E-3"/>
    <s v="-"/>
    <s v="-"/>
    <n v="4.328321705596444E-2"/>
    <s v="N"/>
    <n v="4.328321705596444E-2"/>
  </r>
  <r>
    <s v="Kittiwake"/>
    <s v="Adult"/>
    <x v="5"/>
    <s v="Greater Gabbard"/>
    <s v="Spring Migration"/>
    <s v="Collision"/>
    <s v="-"/>
    <n v="7.254545454545454"/>
    <n v="6.5809044439804707E-3"/>
    <s v="-"/>
    <s v="-"/>
    <n v="4.7741470420876501E-2"/>
    <s v="N"/>
    <n v="4.7741470420876501E-2"/>
  </r>
  <r>
    <s v="Kittiwake"/>
    <s v="Adult"/>
    <x v="5"/>
    <s v="Green Volt"/>
    <s v="Autumn Migration"/>
    <s v="Displacement (matrix)"/>
    <n v="149"/>
    <s v="-"/>
    <n v="4.9782035509787622E-3"/>
    <n v="0.3"/>
    <n v="0.03"/>
    <n v="6.6757709618625195E-3"/>
    <s v="N"/>
    <n v="6.6757709618625195E-3"/>
  </r>
  <r>
    <s v="Kittiwake"/>
    <s v="Adult"/>
    <x v="5"/>
    <s v="Green Volt"/>
    <s v="Autumn Migration"/>
    <s v="Collision"/>
    <s v="-"/>
    <n v="5.95"/>
    <n v="4.9782035509787622E-3"/>
    <s v="-"/>
    <s v="-"/>
    <n v="2.9620311128323636E-2"/>
    <s v="N"/>
    <n v="2.9620311128323636E-2"/>
  </r>
  <r>
    <s v="Kittiwake"/>
    <s v="Adult"/>
    <x v="5"/>
    <s v="Green Volt"/>
    <s v="Spring Migration"/>
    <s v="Displacement (matrix)"/>
    <n v="83"/>
    <s v="-"/>
    <n v="6.5809044439804707E-3"/>
    <n v="0.3"/>
    <n v="0.03"/>
    <n v="4.9159356196534117E-3"/>
    <s v="N"/>
    <n v="4.9159356196534117E-3"/>
  </r>
  <r>
    <s v="Kittiwake"/>
    <s v="Adult"/>
    <x v="5"/>
    <s v="Green Volt"/>
    <s v="Spring Migration"/>
    <s v="Collision"/>
    <s v="-"/>
    <n v="3.55"/>
    <n v="6.5809044439804707E-3"/>
    <s v="-"/>
    <s v="-"/>
    <n v="2.3362210776130671E-2"/>
    <s v="N"/>
    <n v="2.3362210776130671E-2"/>
  </r>
  <r>
    <s v="Kittiwake"/>
    <s v="Adult"/>
    <x v="5"/>
    <s v="Hornsea Four"/>
    <s v="Autumn Migration"/>
    <s v="Displacement (matrix)"/>
    <n v="3608"/>
    <s v="-"/>
    <n v="4.9782035509787622E-3"/>
    <n v="0.3"/>
    <n v="0.03"/>
    <n v="0.16165222570738239"/>
    <s v="N"/>
    <n v="0.16165222570738239"/>
  </r>
  <r>
    <s v="Kittiwake"/>
    <s v="Adult"/>
    <x v="5"/>
    <s v="Hornsea FOUR"/>
    <s v="Autumn Migration"/>
    <s v="Collision"/>
    <s v="-"/>
    <n v="10.109090909090909"/>
    <n v="4.9782035509787622E-3"/>
    <s v="-"/>
    <s v="-"/>
    <n v="5.0325112260803488E-2"/>
    <s v="N"/>
    <n v="5.0325112260803488E-2"/>
  </r>
  <r>
    <s v="Kittiwake"/>
    <s v="Adult"/>
    <x v="5"/>
    <s v="Hornsea Four"/>
    <s v="Spring Migration"/>
    <s v="Displacement (matrix)"/>
    <n v="2626"/>
    <s v="-"/>
    <n v="6.5809044439804707E-3"/>
    <n v="0.3"/>
    <n v="0.03"/>
    <n v="0.15553309562903442"/>
    <s v="N"/>
    <n v="0.15553309562903442"/>
  </r>
  <r>
    <s v="Kittiwake"/>
    <s v="Adult"/>
    <x v="5"/>
    <s v="Hornsea FOUR"/>
    <s v="Spring Migration"/>
    <s v="Collision"/>
    <s v="-"/>
    <n v="3.3454545454545452"/>
    <n v="6.5809044439804707E-3"/>
    <s v="-"/>
    <s v="-"/>
    <n v="2.2016116685316483E-2"/>
    <s v="N"/>
    <n v="2.2016116685316483E-2"/>
  </r>
  <r>
    <s v="Kittiwake"/>
    <s v="Adult"/>
    <x v="5"/>
    <s v="Hornsea Project One"/>
    <s v="Autumn Migration"/>
    <s v="Displacement (matrix)"/>
    <n v="31481"/>
    <s v="-"/>
    <n v="4.9782035509787622E-3"/>
    <n v="0.3"/>
    <n v="0.03"/>
    <n v="1.4104694338952617"/>
    <s v="N"/>
    <n v="1.4104694338952617"/>
  </r>
  <r>
    <s v="Kittiwake"/>
    <s v="Adult"/>
    <x v="5"/>
    <s v="Hornsea Project ONE"/>
    <s v="Autumn Migration"/>
    <s v="Collision"/>
    <s v="-"/>
    <n v="5.6327411198073456"/>
    <n v="4.9782035509787622E-3"/>
    <s v="-"/>
    <s v="-"/>
    <n v="2.8040931844369017E-2"/>
    <s v="N"/>
    <n v="2.8040931844369017E-2"/>
  </r>
  <r>
    <s v="Kittiwake"/>
    <s v="Adult"/>
    <x v="5"/>
    <s v="Hornsea Project One"/>
    <s v="Spring Migration"/>
    <s v="Displacement (matrix)"/>
    <n v="767"/>
    <s v="-"/>
    <n v="6.5809044439804707E-3"/>
    <n v="0.3"/>
    <n v="0.03"/>
    <n v="4.5427983376797189E-2"/>
    <s v="N"/>
    <n v="4.5427983376797189E-2"/>
  </r>
  <r>
    <s v="Kittiwake"/>
    <s v="Adult"/>
    <x v="5"/>
    <s v="Hornsea Project ONE"/>
    <s v="Spring Migration"/>
    <s v="Collision"/>
    <s v="-"/>
    <n v="2.3120860927152314"/>
    <n v="6.5809044439804707E-3"/>
    <s v="-"/>
    <s v="-"/>
    <n v="1.5215617642415108E-2"/>
    <s v="N"/>
    <n v="1.5215617642415108E-2"/>
  </r>
  <r>
    <s v="Kittiwake"/>
    <s v="Adult"/>
    <x v="5"/>
    <s v="Hornsea Project Three"/>
    <s v="Autumn Migration"/>
    <s v="Displacement (matrix)"/>
    <n v="2550"/>
    <s v="-"/>
    <n v="4.9782035509787622E-3"/>
    <n v="0.3"/>
    <n v="0.03"/>
    <n v="0.11424977149496258"/>
    <s v="N"/>
    <n v="0.11424977149496258"/>
  </r>
  <r>
    <s v="Kittiwake"/>
    <s v="Adult"/>
    <x v="5"/>
    <s v="Hornsea Project THREE"/>
    <s v="Autumn Migration"/>
    <s v="Collision"/>
    <s v="-"/>
    <n v="27.978181818181817"/>
    <n v="4.9782035509787622E-3"/>
    <s v="-"/>
    <s v="-"/>
    <n v="0.13928108407720216"/>
    <s v="N"/>
    <n v="0.13928108407720216"/>
  </r>
  <r>
    <s v="Kittiwake"/>
    <s v="Adult"/>
    <x v="5"/>
    <s v="Hornsea Project Three"/>
    <s v="Spring Migration"/>
    <s v="Displacement (matrix)"/>
    <n v="3795"/>
    <s v="-"/>
    <n v="6.5809044439804707E-3"/>
    <n v="0.3"/>
    <n v="0.03"/>
    <n v="0.22477079128415295"/>
    <s v="N"/>
    <n v="0.22477079128415295"/>
  </r>
  <r>
    <s v="Kittiwake"/>
    <s v="Adult"/>
    <x v="5"/>
    <s v="Hornsea Project THREE"/>
    <s v="Spring Migration"/>
    <s v="Collision"/>
    <s v="-"/>
    <n v="22.298181818181817"/>
    <n v="6.5809044439804707E-3"/>
    <s v="-"/>
    <s v="-"/>
    <n v="0.14674220381995726"/>
    <s v="N"/>
    <n v="0.14674220381995726"/>
  </r>
  <r>
    <s v="Kittiwake"/>
    <s v="Adult"/>
    <x v="5"/>
    <s v="Hornsea Project Two"/>
    <s v="Autumn Migration"/>
    <s v="Displacement (matrix)"/>
    <n v="1449"/>
    <s v="-"/>
    <n v="4.9782035509787622E-3"/>
    <n v="0.3"/>
    <n v="0.03"/>
    <n v="6.4920752508314042E-2"/>
    <s v="N"/>
    <n v="6.4920752508314042E-2"/>
  </r>
  <r>
    <s v="Kittiwake"/>
    <s v="Adult"/>
    <x v="5"/>
    <s v="Hornsea Project TWO"/>
    <s v="Autumn Migration"/>
    <s v="Collision"/>
    <s v="-"/>
    <n v="5.2167272727272733"/>
    <n v="4.9782035509787622E-3"/>
    <s v="-"/>
    <s v="-"/>
    <n v="2.5969930233578666E-2"/>
    <s v="N"/>
    <n v="2.5969930233578666E-2"/>
  </r>
  <r>
    <s v="Kittiwake"/>
    <s v="Adult"/>
    <x v="5"/>
    <s v="Hornsea Project Two"/>
    <s v="Spring Migration"/>
    <s v="Displacement (matrix)"/>
    <n v="1975"/>
    <s v="-"/>
    <n v="6.5809044439804707E-3"/>
    <n v="0.3"/>
    <n v="0.03"/>
    <n v="0.11697557649175284"/>
    <s v="N"/>
    <n v="0.11697557649175284"/>
  </r>
  <r>
    <s v="Kittiwake"/>
    <s v="Adult"/>
    <x v="5"/>
    <s v="Hornsea Project TWO"/>
    <s v="Spring Migration"/>
    <s v="Collision"/>
    <s v="-"/>
    <n v="1.9090909090909092"/>
    <n v="6.5809044439804707E-3"/>
    <s v="-"/>
    <s v="-"/>
    <n v="1.2563544847599081E-2"/>
    <s v="N"/>
    <n v="1.2563544847599081E-2"/>
  </r>
  <r>
    <s v="Kittiwake"/>
    <s v="Adult"/>
    <x v="5"/>
    <s v="Humber Gateway"/>
    <s v="Autumn Migration"/>
    <s v="Collision"/>
    <s v="-"/>
    <n v="0.79492987012987015"/>
    <n v="4.9782035509787622E-3"/>
    <s v="-"/>
    <s v="-"/>
    <n v="3.9573227022596056E-3"/>
    <s v="N"/>
    <n v="3.9573227022596056E-3"/>
  </r>
  <r>
    <s v="Kittiwake"/>
    <s v="Adult"/>
    <x v="5"/>
    <s v="Humber Gateway"/>
    <s v="Spring Migration"/>
    <s v="Collision"/>
    <s v="-"/>
    <n v="0.51818181818181819"/>
    <n v="6.5809044439804707E-3"/>
    <s v="-"/>
    <s v="-"/>
    <n v="3.4101050300626074E-3"/>
    <s v="N"/>
    <n v="3.4101050300626074E-3"/>
  </r>
  <r>
    <s v="Kittiwake"/>
    <s v="Adult"/>
    <x v="5"/>
    <s v="Hywind"/>
    <s v="Autumn Migration"/>
    <s v="Collision"/>
    <s v="-"/>
    <n v="0.5216727272727274"/>
    <n v="4.9782035509787622E-3"/>
    <s v="-"/>
    <s v="-"/>
    <n v="2.596993023357867E-3"/>
    <s v="N"/>
    <n v="2.596993023357867E-3"/>
  </r>
  <r>
    <s v="Kittiwake"/>
    <s v="Adult"/>
    <x v="5"/>
    <s v="Hywind"/>
    <s v="Spring Migration"/>
    <s v="Collision"/>
    <s v="-"/>
    <n v="0.57272727272727264"/>
    <n v="6.5809044439804707E-3"/>
    <s v="-"/>
    <s v="-"/>
    <n v="3.7690634542797237E-3"/>
    <s v="N"/>
    <n v="3.7690634542797237E-3"/>
  </r>
  <r>
    <s v="Kittiwake"/>
    <s v="Adult"/>
    <x v="5"/>
    <s v="Inch Cape"/>
    <s v="Autumn Migration"/>
    <s v="Displacement (matrix)"/>
    <n v="1069"/>
    <s v="-"/>
    <n v="4.9782035509787622E-3"/>
    <n v="0.3"/>
    <n v="0.03"/>
    <n v="4.7895296363966666E-2"/>
    <s v="N"/>
    <n v="4.7895296363966666E-2"/>
  </r>
  <r>
    <s v="Kittiwake"/>
    <s v="Adult"/>
    <x v="5"/>
    <s v="Inch Cape"/>
    <s v="Autumn Migration"/>
    <s v="Collision"/>
    <s v="-"/>
    <n v="18.90909090909091"/>
    <n v="4.9782035509787622E-3"/>
    <s v="-"/>
    <s v="-"/>
    <n v="9.4133303509416594E-2"/>
    <s v="N"/>
    <n v="9.4133303509416594E-2"/>
  </r>
  <r>
    <s v="Kittiwake"/>
    <s v="Adult"/>
    <x v="5"/>
    <s v="Inch Cape"/>
    <s v="Spring Migration"/>
    <s v="Displacement (matrix)"/>
    <n v="1069"/>
    <s v="-"/>
    <n v="6.5809044439804707E-3"/>
    <n v="0.3"/>
    <n v="0.03"/>
    <n v="6.3314881655536101E-2"/>
    <s v="N"/>
    <n v="6.3314881655536101E-2"/>
  </r>
  <r>
    <s v="Kittiwake"/>
    <s v="Adult"/>
    <x v="5"/>
    <s v="Inch Cape"/>
    <s v="Spring Migration"/>
    <s v="Collision"/>
    <s v="-"/>
    <n v="4.3636363636363633"/>
    <n v="6.5809044439804707E-3"/>
    <s v="-"/>
    <s v="-"/>
    <n v="2.8716673937369326E-2"/>
    <s v="N"/>
    <n v="2.8716673937369326E-2"/>
  </r>
  <r>
    <s v="Kittiwake"/>
    <s v="Adult"/>
    <x v="5"/>
    <s v="Kentish Flats"/>
    <s v="Autumn Migration"/>
    <s v="Collision"/>
    <s v="-"/>
    <n v="0.5216727272727274"/>
    <n v="4.9782035509787622E-3"/>
    <s v="-"/>
    <s v="-"/>
    <n v="2.596993023357867E-3"/>
    <s v="N"/>
    <n v="2.596993023357867E-3"/>
  </r>
  <r>
    <s v="Kittiwake"/>
    <s v="Adult"/>
    <x v="5"/>
    <s v="Kentish Flats"/>
    <s v="Spring Migration"/>
    <s v="Collision"/>
    <s v="-"/>
    <n v="0.44545454545454538"/>
    <n v="6.5809044439804707E-3"/>
    <s v="-"/>
    <s v="-"/>
    <n v="2.9314937977731183E-3"/>
    <s v="N"/>
    <n v="2.9314937977731183E-3"/>
  </r>
  <r>
    <s v="Kittiwake"/>
    <s v="Adult"/>
    <x v="5"/>
    <s v="Kentish Flats Ext"/>
    <s v="Spring Migration"/>
    <s v="Collision"/>
    <s v="-"/>
    <n v="1.4000000000000001"/>
    <n v="6.5809044439804707E-3"/>
    <s v="-"/>
    <s v="-"/>
    <n v="9.2132662215726607E-3"/>
    <s v="N"/>
    <n v="9.2132662215726607E-3"/>
  </r>
  <r>
    <s v="Kittiwake"/>
    <s v="Adult"/>
    <x v="5"/>
    <s v="Kincardine"/>
    <s v="Autumn Migration"/>
    <s v="Collision"/>
    <s v="-"/>
    <n v="5.2167272727272733"/>
    <n v="4.9782035509787622E-3"/>
    <s v="-"/>
    <s v="-"/>
    <n v="2.5969930233578666E-2"/>
    <s v="N"/>
    <n v="2.5969930233578666E-2"/>
  </r>
  <r>
    <s v="Kittiwake"/>
    <s v="Adult"/>
    <x v="5"/>
    <s v="Kincardine"/>
    <s v="Spring Migration"/>
    <s v="Collision"/>
    <s v="-"/>
    <n v="0.63636363636363635"/>
    <n v="6.5809044439804707E-3"/>
    <s v="-"/>
    <s v="-"/>
    <n v="4.1878482825330266E-3"/>
    <s v="N"/>
    <n v="4.1878482825330266E-3"/>
  </r>
  <r>
    <s v="Kittiwake"/>
    <s v="Adult"/>
    <x v="5"/>
    <s v="Lincs"/>
    <s v="Autumn Migration"/>
    <s v="Collision"/>
    <s v="-"/>
    <n v="0.69556363636363638"/>
    <n v="4.9782035509787622E-3"/>
    <s v="-"/>
    <s v="-"/>
    <n v="3.4626573644771551E-3"/>
    <s v="N"/>
    <n v="3.4626573644771551E-3"/>
  </r>
  <r>
    <s v="Kittiwake"/>
    <s v="Adult"/>
    <x v="5"/>
    <s v="Lincs"/>
    <s v="Spring Migration"/>
    <s v="Collision"/>
    <s v="-"/>
    <n v="0.44545454545454538"/>
    <n v="6.5809044439804707E-3"/>
    <s v="-"/>
    <s v="-"/>
    <n v="2.9314937977731183E-3"/>
    <s v="N"/>
    <n v="2.9314937977731183E-3"/>
  </r>
  <r>
    <s v="Kittiwake"/>
    <s v="Adult"/>
    <x v="5"/>
    <s v="Lond Array"/>
    <s v="Autumn Migration"/>
    <s v="Collision"/>
    <s v="-"/>
    <n v="0.50902611570247935"/>
    <n v="4.9782035509787622E-3"/>
    <s v="-"/>
    <s v="-"/>
    <n v="2.5340356167310092E-3"/>
    <s v="N"/>
    <n v="2.5340356167310092E-3"/>
  </r>
  <r>
    <s v="Kittiwake"/>
    <s v="Adult"/>
    <x v="5"/>
    <s v="Lond Array"/>
    <s v="Spring Migration"/>
    <s v="Collision"/>
    <s v="-"/>
    <n v="0.43735537190082652"/>
    <n v="6.5809044439804707E-3"/>
    <s v="-"/>
    <s v="-"/>
    <n v="2.8781939105408808E-3"/>
    <s v="N"/>
    <n v="2.8781939105408808E-3"/>
  </r>
  <r>
    <s v="Kittiwake"/>
    <s v="Adult"/>
    <x v="5"/>
    <s v="Moray East"/>
    <s v="Autumn Migration"/>
    <s v="Collision"/>
    <s v="-"/>
    <n v="1.4545454545454544"/>
    <n v="4.9782035509787622E-3"/>
    <s v="-"/>
    <s v="-"/>
    <n v="7.241023346878199E-3"/>
    <s v="N"/>
    <n v="7.241023346878199E-3"/>
  </r>
  <r>
    <s v="Kittiwake"/>
    <s v="Adult"/>
    <x v="5"/>
    <s v="Moray East"/>
    <s v="Spring Migration"/>
    <s v="Collision"/>
    <s v="-"/>
    <n v="3.6363636363636367"/>
    <n v="6.5809044439804707E-3"/>
    <s v="-"/>
    <s v="-"/>
    <n v="2.393056161447444E-2"/>
    <s v="N"/>
    <n v="2.393056161447444E-2"/>
  </r>
  <r>
    <s v="Kittiwake"/>
    <s v="Adult"/>
    <x v="5"/>
    <s v="Moray West"/>
    <s v="Autumn Migration"/>
    <s v="Displacement (matrix)"/>
    <n v="1470"/>
    <s v="-"/>
    <n v="4.9782035509787622E-3"/>
    <n v="0.3"/>
    <n v="0.03"/>
    <n v="6.5861632979449011E-2"/>
    <s v="N"/>
    <n v="6.5861632979449011E-2"/>
  </r>
  <r>
    <s v="Kittiwake"/>
    <s v="Adult"/>
    <x v="5"/>
    <s v="Moray West"/>
    <s v="Autumn Migration"/>
    <s v="Collision"/>
    <s v="-"/>
    <n v="16.727272727272727"/>
    <n v="4.9782035509787622E-3"/>
    <s v="-"/>
    <s v="-"/>
    <n v="8.3271768489099299E-2"/>
    <s v="N"/>
    <n v="8.3271768489099299E-2"/>
  </r>
  <r>
    <s v="Kittiwake"/>
    <s v="Adult"/>
    <x v="5"/>
    <s v="Moray West"/>
    <s v="Spring Migration"/>
    <s v="Displacement (matrix)"/>
    <n v="1074"/>
    <s v="-"/>
    <n v="6.5809044439804707E-3"/>
    <n v="0.3"/>
    <n v="0.03"/>
    <n v="6.3611022355515218E-2"/>
    <s v="N"/>
    <n v="6.3611022355515218E-2"/>
  </r>
  <r>
    <s v="Kittiwake"/>
    <s v="Adult"/>
    <x v="5"/>
    <s v="Moray West"/>
    <s v="Spring Migration"/>
    <s v="Collision"/>
    <s v="-"/>
    <n v="5.0909090909090908"/>
    <n v="6.5809044439804707E-3"/>
    <s v="-"/>
    <s v="-"/>
    <n v="3.3502786260264213E-2"/>
    <s v="N"/>
    <n v="3.3502786260264213E-2"/>
  </r>
  <r>
    <s v="Kittiwake"/>
    <s v="Adult"/>
    <x v="5"/>
    <s v="Neart na Gaoithe"/>
    <s v="Autumn Migration"/>
    <s v="Displacement (matrix)"/>
    <n v="2016"/>
    <s v="-"/>
    <n v="4.9782035509787622E-3"/>
    <n v="0.3"/>
    <n v="0.03"/>
    <n v="9.0324525228958646E-2"/>
    <s v="N"/>
    <n v="9.0324525228958646E-2"/>
  </r>
  <r>
    <s v="Kittiwake"/>
    <s v="Adult"/>
    <x v="5"/>
    <s v="Neart na Gaoithe"/>
    <s v="Spring Migration"/>
    <s v="Displacement (matrix)"/>
    <n v="139"/>
    <s v="-"/>
    <n v="6.5809044439804707E-3"/>
    <n v="0.3"/>
    <n v="0.03"/>
    <n v="8.2327114594195686E-3"/>
    <s v="N"/>
    <n v="8.2327114594195686E-3"/>
  </r>
  <r>
    <s v="Kittiwake"/>
    <s v="Adult"/>
    <x v="5"/>
    <s v="NnG"/>
    <s v="Autumn Migration"/>
    <s v="Collision"/>
    <s v="-"/>
    <n v="12.363636363636363"/>
    <n v="4.9782035509787622E-3"/>
    <s v="-"/>
    <s v="-"/>
    <n v="6.1548698448464695E-2"/>
    <s v="N"/>
    <n v="6.1548698448464695E-2"/>
  </r>
  <r>
    <s v="Kittiwake"/>
    <s v="Adult"/>
    <x v="5"/>
    <s v="NnG"/>
    <s v="Spring Migration"/>
    <s v="Collision"/>
    <s v="-"/>
    <n v="1.4545454545454544"/>
    <n v="6.5809044439804707E-3"/>
    <s v="-"/>
    <s v="-"/>
    <n v="9.5722246457897748E-3"/>
    <s v="N"/>
    <n v="9.5722246457897748E-3"/>
  </r>
  <r>
    <s v="Kittiwake"/>
    <s v="Adult"/>
    <x v="5"/>
    <s v="Norfolk Boreas"/>
    <s v="Autumn Migration"/>
    <s v="Displacement (matrix)"/>
    <n v="2576"/>
    <s v="-"/>
    <n v="4.9782035509787622E-3"/>
    <n v="0.3"/>
    <n v="0.03"/>
    <n v="0.11541467112589161"/>
    <s v="N"/>
    <n v="0.11541467112589161"/>
  </r>
  <r>
    <s v="Kittiwake"/>
    <s v="Adult"/>
    <x v="5"/>
    <s v="Norfolk Boreas"/>
    <s v="Autumn Migration"/>
    <s v="Collision"/>
    <s v="-"/>
    <n v="23.418181818181818"/>
    <n v="4.9782035509787622E-3"/>
    <s v="-"/>
    <s v="-"/>
    <n v="0.11658047588473901"/>
    <s v="N"/>
    <n v="0.11658047588473901"/>
  </r>
  <r>
    <s v="Kittiwake"/>
    <s v="Adult"/>
    <x v="5"/>
    <s v="Norfolk Boreas"/>
    <s v="Spring Migration"/>
    <s v="Displacement (matrix)"/>
    <n v="949"/>
    <s v="-"/>
    <n v="6.5809044439804707E-3"/>
    <n v="0.3"/>
    <n v="0.03"/>
    <n v="5.6207504856037191E-2"/>
    <s v="N"/>
    <n v="5.6207504856037191E-2"/>
  </r>
  <r>
    <s v="Kittiwake"/>
    <s v="Adult"/>
    <x v="5"/>
    <s v="Norfolk Boreas"/>
    <s v="Spring Migration"/>
    <s v="Collision"/>
    <s v="-"/>
    <n v="8.6545454545454543"/>
    <n v="6.5809044439804707E-3"/>
    <s v="-"/>
    <s v="-"/>
    <n v="5.6954736642449162E-2"/>
    <s v="N"/>
    <n v="5.6954736642449162E-2"/>
  </r>
  <r>
    <s v="Kittiwake"/>
    <s v="Adult"/>
    <x v="5"/>
    <s v="Norfolk Vanguard"/>
    <s v="Autumn Migration"/>
    <s v="Collision"/>
    <s v="-"/>
    <n v="11.927272727272726"/>
    <n v="4.9782035509787622E-3"/>
    <s v="-"/>
    <s v="-"/>
    <n v="5.9376391444401232E-2"/>
    <s v="N"/>
    <n v="5.9376391444401232E-2"/>
  </r>
  <r>
    <s v="Kittiwake"/>
    <s v="Adult"/>
    <x v="5"/>
    <s v="Norfolk Vanguard"/>
    <s v="Spring Migration"/>
    <s v="Collision"/>
    <s v="-"/>
    <n v="14.036363636363637"/>
    <n v="6.5809044439804707E-3"/>
    <s v="-"/>
    <s v="-"/>
    <n v="9.2371967831871335E-2"/>
    <s v="N"/>
    <n v="9.2371967831871335E-2"/>
  </r>
  <r>
    <s v="Kittiwake"/>
    <s v="Adult"/>
    <x v="5"/>
    <s v="Norfolk Vanguard "/>
    <s v="Autumn Migration"/>
    <s v="Displacement (matrix)"/>
    <n v="916"/>
    <s v="-"/>
    <n v="4.9782035509787622E-3"/>
    <n v="0.3"/>
    <n v="0.03"/>
    <n v="4.1040310074268907E-2"/>
    <s v="N"/>
    <n v="4.1040310074268907E-2"/>
  </r>
  <r>
    <s v="Kittiwake"/>
    <s v="Adult"/>
    <x v="5"/>
    <s v="Norfolk Vanguard "/>
    <s v="Spring Migration"/>
    <s v="Displacement (matrix)"/>
    <n v="1294"/>
    <s v="-"/>
    <n v="6.5809044439804707E-3"/>
    <n v="0.3"/>
    <n v="0.03"/>
    <n v="7.6641213154596557E-2"/>
    <s v="N"/>
    <n v="7.6641213154596557E-2"/>
  </r>
  <r>
    <s v="Kittiwake"/>
    <s v="Adult"/>
    <x v="5"/>
    <s v="North Falls "/>
    <s v="Autumn Migration"/>
    <s v="Displacement (matrix)"/>
    <n v="467"/>
    <s v="-"/>
    <n v="4.9782035509787622E-3"/>
    <n v="0.3"/>
    <n v="0.03"/>
    <n v="2.0923389524763733E-2"/>
    <s v="N"/>
    <n v="2.0923389524763733E-2"/>
  </r>
  <r>
    <s v="Kittiwake"/>
    <s v="Adult"/>
    <x v="5"/>
    <s v="North Falls "/>
    <s v="Autumn Migration"/>
    <s v="Collision"/>
    <s v="-"/>
    <n v="3.64"/>
    <n v="4.9782035509787622E-3"/>
    <s v="-"/>
    <s v="-"/>
    <n v="1.8120660925562696E-2"/>
    <s v="N"/>
    <n v="1.8120660925562696E-2"/>
  </r>
  <r>
    <s v="Kittiwake"/>
    <s v="Adult"/>
    <x v="5"/>
    <s v="North Falls "/>
    <s v="Spring Migration"/>
    <s v="Displacement (matrix)"/>
    <n v="844.5"/>
    <s v="-"/>
    <n v="6.5809044439804707E-3"/>
    <n v="0.3"/>
    <n v="0.03"/>
    <n v="5.0018164226473566E-2"/>
    <s v="N"/>
    <n v="5.0018164226473566E-2"/>
  </r>
  <r>
    <s v="Kittiwake"/>
    <s v="Adult"/>
    <x v="5"/>
    <s v="North Falls "/>
    <s v="Spring Migration"/>
    <s v="Collision"/>
    <s v="-"/>
    <n v="11.2"/>
    <n v="6.5809044439804707E-3"/>
    <s v="-"/>
    <s v="-"/>
    <n v="7.3706129772581272E-2"/>
    <s v="N"/>
    <n v="7.3706129772581272E-2"/>
  </r>
  <r>
    <s v="Kittiwake"/>
    <s v="Adult"/>
    <x v="5"/>
    <s v="Outer Dowsing"/>
    <s v="Autumn Migration"/>
    <s v="Displacement (matrix)"/>
    <n v="5206.8"/>
    <s v="-"/>
    <n v="4.9782035509787622E-3"/>
    <n v="0.3"/>
    <n v="0.03"/>
    <n v="0.23328459224312598"/>
    <s v="N"/>
    <n v="0.23328459224312598"/>
  </r>
  <r>
    <s v="Kittiwake"/>
    <s v="Adult"/>
    <x v="5"/>
    <s v="Outer Dowsing"/>
    <s v="Spring Migration"/>
    <s v="Displacement (matrix)"/>
    <n v="1760.3"/>
    <s v="-"/>
    <n v="6.5809044439804707E-3"/>
    <n v="0.3"/>
    <n v="0.03"/>
    <n v="0.10425929483464939"/>
    <s v="N"/>
    <n v="0.10425929483464939"/>
  </r>
  <r>
    <s v="Kittiwake"/>
    <s v="Adult"/>
    <x v="5"/>
    <s v="Outer Dowsing "/>
    <s v="Autumn Migration"/>
    <s v="Collision"/>
    <s v="-"/>
    <n v="3.03"/>
    <n v="4.9782035509787622E-3"/>
    <s v="-"/>
    <s v="-"/>
    <n v="1.5083956759465649E-2"/>
    <s v="N"/>
    <n v="1.5083956759465649E-2"/>
  </r>
  <r>
    <s v="Kittiwake"/>
    <s v="Adult"/>
    <x v="5"/>
    <s v="Outer Dowsing "/>
    <s v="Spring Migration"/>
    <s v="Collision"/>
    <s v="-"/>
    <n v="13.81"/>
    <n v="6.5809044439804707E-3"/>
    <s v="-"/>
    <s v="-"/>
    <n v="9.08822903713703E-2"/>
    <s v="N"/>
    <n v="9.08822903713703E-2"/>
  </r>
  <r>
    <s v="Kittiwake"/>
    <s v="Adult"/>
    <x v="5"/>
    <s v="PFOWF"/>
    <s v="Autumn Migration"/>
    <s v="Displacement (matrix)"/>
    <n v="118"/>
    <s v="-"/>
    <n v="4.9782035509787622E-3"/>
    <n v="0.3"/>
    <n v="0.03"/>
    <n v="5.2868521711394454E-3"/>
    <s v="N"/>
    <n v="5.2868521711394454E-3"/>
  </r>
  <r>
    <s v="Kittiwake"/>
    <s v="Adult"/>
    <x v="5"/>
    <s v="PFOWF"/>
    <s v="Autumn Migration"/>
    <s v="Collision"/>
    <s v="-"/>
    <n v="0.72727272727272718"/>
    <n v="4.9782035509787622E-3"/>
    <s v="-"/>
    <s v="-"/>
    <n v="3.6205116734390995E-3"/>
    <s v="N"/>
    <n v="3.6205116734390995E-3"/>
  </r>
  <r>
    <s v="Kittiwake"/>
    <s v="Adult"/>
    <x v="5"/>
    <s v="PFOWF"/>
    <s v="Spring Migration"/>
    <s v="Displacement (matrix)"/>
    <n v="41"/>
    <s v="-"/>
    <n v="6.5809044439804707E-3"/>
    <n v="0.3"/>
    <n v="0.03"/>
    <n v="2.4283537398287931E-3"/>
    <s v="N"/>
    <n v="2.4283537398287931E-3"/>
  </r>
  <r>
    <s v="Kittiwake"/>
    <s v="Adult"/>
    <x v="5"/>
    <s v="Race Bank"/>
    <s v="Autumn Migration"/>
    <s v="Collision"/>
    <s v="-"/>
    <n v="8.1619814707585405"/>
    <n v="4.9782035509787622E-3"/>
    <s v="-"/>
    <s v="-"/>
    <n v="4.0632005140753026E-2"/>
    <s v="N"/>
    <n v="4.0632005140753026E-2"/>
  </r>
  <r>
    <s v="Kittiwake"/>
    <s v="Adult"/>
    <x v="5"/>
    <s v="Race Bank"/>
    <s v="Spring Migration"/>
    <s v="Collision"/>
    <s v="-"/>
    <n v="2.0995946728430805"/>
    <n v="6.5809044439804707E-3"/>
    <s v="-"/>
    <s v="-"/>
    <n v="1.3817231913070752E-2"/>
    <s v="N"/>
    <n v="1.3817231913070752E-2"/>
  </r>
  <r>
    <s v="Kittiwake"/>
    <s v="Adult"/>
    <x v="5"/>
    <s v="Rampion"/>
    <s v="Autumn Migration"/>
    <s v="Collision"/>
    <s v="-"/>
    <n v="14.844797366255143"/>
    <n v="4.9782035509787622E-3"/>
    <s v="-"/>
    <s v="-"/>
    <n v="7.3900422962251536E-2"/>
    <s v="N"/>
    <n v="7.3900422962251536E-2"/>
  </r>
  <r>
    <s v="Kittiwake"/>
    <s v="Adult"/>
    <x v="5"/>
    <s v="Rampion"/>
    <s v="Spring Migration"/>
    <s v="Collision"/>
    <s v="-"/>
    <n v="12.942222222222222"/>
    <n v="6.5809044439804707E-3"/>
    <s v="-"/>
    <s v="-"/>
    <n v="8.517152773720503E-2"/>
    <s v="N"/>
    <n v="8.517152773720503E-2"/>
  </r>
  <r>
    <s v="Kittiwake"/>
    <s v="Adult"/>
    <x v="5"/>
    <s v="Rampion 2"/>
    <s v="Autumn Migration"/>
    <s v="Displacement (matrix)"/>
    <n v="97"/>
    <s v="-"/>
    <n v="4.9782035509787622E-3"/>
    <n v="0.3"/>
    <n v="0.03"/>
    <n v="4.3459717000044586E-3"/>
    <s v="N"/>
    <n v="4.3459717000044586E-3"/>
  </r>
  <r>
    <s v="Kittiwake"/>
    <s v="Adult"/>
    <x v="5"/>
    <s v="Rampion 2"/>
    <s v="Autumn Migration"/>
    <s v="Collision"/>
    <s v="-"/>
    <n v="9.7799999999999994"/>
    <n v="4.9782035509787622E-3"/>
    <s v="-"/>
    <s v="-"/>
    <n v="4.8686830728572293E-2"/>
    <s v="N"/>
    <n v="4.8686830728572293E-2"/>
  </r>
  <r>
    <s v="Kittiwake"/>
    <s v="Adult"/>
    <x v="5"/>
    <s v="Rampion 2"/>
    <s v="Spring Migration"/>
    <s v="Displacement (matrix)"/>
    <n v="286"/>
    <s v="-"/>
    <n v="6.5809044439804707E-3"/>
    <n v="0.3"/>
    <n v="0.03"/>
    <n v="1.693924803880573E-2"/>
    <s v="N"/>
    <n v="1.693924803880573E-2"/>
  </r>
  <r>
    <s v="Kittiwake"/>
    <s v="Adult"/>
    <x v="5"/>
    <s v="Rampion 2"/>
    <s v="Spring Migration"/>
    <s v="Collision"/>
    <s v="-"/>
    <n v="17.25"/>
    <n v="6.5809044439804707E-3"/>
    <s v="-"/>
    <s v="-"/>
    <n v="0.11352060165866312"/>
    <s v="N"/>
    <n v="0.11352060165866312"/>
  </r>
  <r>
    <s v="Kittiwake"/>
    <s v="Adult"/>
    <x v="5"/>
    <s v="Salamander"/>
    <s v="Autumn Migration"/>
    <s v="Displacement (matrix)"/>
    <n v="141.5"/>
    <s v="-"/>
    <n v="4.9782035509787622E-3"/>
    <n v="0.3"/>
    <n v="0.03"/>
    <n v="6.3397422221714538E-3"/>
    <s v="N"/>
    <n v="6.3397422221714538E-3"/>
  </r>
  <r>
    <s v="Kittiwake"/>
    <s v="Adult"/>
    <x v="5"/>
    <s v="Salamander"/>
    <s v="Spring Migration"/>
    <s v="Displacement (matrix)"/>
    <n v="154.5"/>
    <s v="-"/>
    <n v="6.5809044439804707E-3"/>
    <n v="0.3"/>
    <n v="0.03"/>
    <n v="9.150747629354845E-3"/>
    <s v="N"/>
    <n v="9.150747629354845E-3"/>
  </r>
  <r>
    <s v="Kittiwake"/>
    <s v="Adult"/>
    <x v="5"/>
    <s v="Seagreen"/>
    <s v="Autumn Migration"/>
    <s v="Displacement (matrix)"/>
    <n v="2286"/>
    <s v="-"/>
    <n v="4.9782035509787622E-3"/>
    <n v="0.3"/>
    <n v="0.03"/>
    <n v="0.10242155985783705"/>
    <s v="N"/>
    <n v="0.10242155985783705"/>
  </r>
  <r>
    <s v="Kittiwake"/>
    <s v="Adult"/>
    <x v="5"/>
    <s v="Seagreen"/>
    <s v="Spring Migration"/>
    <s v="Displacement (matrix)"/>
    <n v="2286"/>
    <s v="-"/>
    <n v="6.5809044439804707E-3"/>
    <n v="0.3"/>
    <n v="0.03"/>
    <n v="0.13539552803045418"/>
    <s v="N"/>
    <n v="0.13539552803045418"/>
  </r>
  <r>
    <s v="Kittiwake"/>
    <s v="Adult"/>
    <x v="5"/>
    <s v="SeaGreen (Alpha &amp; Bravo)"/>
    <s v="Autumn Migration"/>
    <s v="Collision"/>
    <s v="-"/>
    <n v="103.50397989107665"/>
    <n v="4.9782035509787622E-3"/>
    <s v="-"/>
    <s v="-"/>
    <n v="0.51526388023419223"/>
    <s v="N"/>
    <n v="0.51526388023419223"/>
  </r>
  <r>
    <s v="Kittiwake"/>
    <s v="Adult"/>
    <x v="5"/>
    <s v="SeaGreen (Alpha &amp; Bravo)"/>
    <s v="Spring Migration"/>
    <s v="Collision"/>
    <s v="-"/>
    <n v="56.403854210305823"/>
    <n v="6.5809044439804707E-3"/>
    <s v="-"/>
    <s v="-"/>
    <n v="0.37118837483022815"/>
    <s v="N"/>
    <n v="0.37118837483022815"/>
  </r>
  <r>
    <s v="Kittiwake"/>
    <s v="Adult"/>
    <x v="5"/>
    <s v="SEP &amp; DEP"/>
    <s v="Autumn Migration"/>
    <s v="Collision"/>
    <s v="-"/>
    <n v="4.3"/>
    <n v="4.9782035509787622E-3"/>
    <s v="-"/>
    <s v="-"/>
    <n v="2.1406275269208675E-2"/>
    <s v="N"/>
    <n v="2.1406275269208675E-2"/>
  </r>
  <r>
    <s v="Kittiwake"/>
    <s v="Adult"/>
    <x v="5"/>
    <s v="SEP &amp; DEP"/>
    <s v="Spring Migration"/>
    <s v="Collision"/>
    <s v="-"/>
    <n v="0.9"/>
    <n v="6.5809044439804707E-3"/>
    <s v="-"/>
    <s v="-"/>
    <n v="5.9228139995824236E-3"/>
    <s v="N"/>
    <n v="5.9228139995824236E-3"/>
  </r>
  <r>
    <s v="Kittiwake"/>
    <s v="Adult"/>
    <x v="5"/>
    <s v="SEP / DEP"/>
    <s v="Autumn Migration"/>
    <s v="Displacement (matrix)"/>
    <n v="1481"/>
    <s v="-"/>
    <n v="4.9782035509787622E-3"/>
    <n v="0.3"/>
    <n v="0.03"/>
    <n v="6.6354475130995905E-2"/>
    <s v="N"/>
    <n v="6.6354475130995905E-2"/>
  </r>
  <r>
    <s v="Kittiwake"/>
    <s v="Adult"/>
    <x v="5"/>
    <s v="SEP / DEP"/>
    <s v="Spring Migration"/>
    <s v="Displacement (matrix)"/>
    <n v="1216.5"/>
    <s v="-"/>
    <n v="6.5809044439804707E-3"/>
    <n v="0.3"/>
    <n v="0.03"/>
    <n v="7.2051032304920173E-2"/>
    <s v="N"/>
    <n v="7.2051032304920173E-2"/>
  </r>
  <r>
    <s v="Kittiwake"/>
    <s v="Adult"/>
    <x v="5"/>
    <s v="Teesside"/>
    <s v="Autumn Migration"/>
    <s v="Collision"/>
    <s v="-"/>
    <n v="11.7463443059252"/>
    <n v="4.9782035509787622E-3"/>
    <s v="-"/>
    <s v="-"/>
    <n v="5.8475692934775995E-2"/>
    <s v="N"/>
    <n v="5.8475692934775995E-2"/>
  </r>
  <r>
    <s v="Kittiwake"/>
    <s v="Adult"/>
    <x v="5"/>
    <s v="Teesside"/>
    <s v="Spring Migration"/>
    <s v="Collision"/>
    <s v="-"/>
    <n v="1.3433253957136855"/>
    <n v="6.5809044439804707E-3"/>
    <s v="-"/>
    <s v="-"/>
    <n v="8.8402960663640177E-3"/>
    <s v="N"/>
    <n v="8.8402960663640177E-3"/>
  </r>
  <r>
    <s v="Kittiwake"/>
    <s v="Adult"/>
    <x v="5"/>
    <s v="Thanet"/>
    <s v="Autumn Migration"/>
    <s v="Collision"/>
    <s v="-"/>
    <n v="0.13173553719008266"/>
    <n v="4.9782035509787622E-3"/>
    <s v="-"/>
    <s v="-"/>
    <n v="6.5580631902976429E-4"/>
    <s v="N"/>
    <n v="6.5580631902976429E-4"/>
  </r>
  <r>
    <s v="Kittiwake"/>
    <s v="Adult"/>
    <x v="5"/>
    <s v="Thanet"/>
    <s v="Spring Migration"/>
    <s v="Collision"/>
    <s v="-"/>
    <n v="0.11570247933884298"/>
    <n v="6.5809044439804707E-3"/>
    <s v="-"/>
    <s v="-"/>
    <n v="7.6142696046055034E-4"/>
    <s v="N"/>
    <n v="7.6142696046055034E-4"/>
  </r>
  <r>
    <s v="Kittiwake"/>
    <s v="Adult"/>
    <x v="5"/>
    <s v="Triton Knoll"/>
    <s v="Autumn Migration"/>
    <s v="Displacement (matrix)"/>
    <n v="332"/>
    <s v="-"/>
    <n v="4.9782035509787622E-3"/>
    <n v="0.3"/>
    <n v="0.03"/>
    <n v="1.487487221032454E-2"/>
    <s v="N"/>
    <n v="1.487487221032454E-2"/>
  </r>
  <r>
    <s v="Kittiwake"/>
    <s v="Adult"/>
    <x v="5"/>
    <s v="Triton Knoll"/>
    <s v="Autumn Migration"/>
    <s v="Collision"/>
    <s v="-"/>
    <n v="29.259433492822971"/>
    <n v="4.9782035509787622E-3"/>
    <s v="-"/>
    <s v="-"/>
    <n v="0.14565941571359825"/>
    <s v="N"/>
    <n v="0.14565941571359825"/>
  </r>
  <r>
    <s v="Kittiwake"/>
    <s v="Adult"/>
    <x v="5"/>
    <s v="Triton Knoll"/>
    <s v="Spring Migration"/>
    <s v="Displacement (matrix)"/>
    <n v="226"/>
    <s v="-"/>
    <n v="6.5809044439804707E-3"/>
    <n v="0.3"/>
    <n v="0.03"/>
    <n v="1.3385559639056277E-2"/>
    <s v="N"/>
    <n v="1.3385559639056277E-2"/>
  </r>
  <r>
    <s v="Kittiwake"/>
    <s v="Adult"/>
    <x v="5"/>
    <s v="Triton Knoll"/>
    <s v="Spring Migration"/>
    <s v="Collision"/>
    <s v="-"/>
    <n v="10.491961722488039"/>
    <n v="6.5809044439804707E-3"/>
    <s v="-"/>
    <s v="-"/>
    <n v="6.9046597525594527E-2"/>
    <s v="N"/>
    <n v="6.9046597525594527E-2"/>
  </r>
  <r>
    <s v="Kittiwake"/>
    <s v="Adult"/>
    <x v="5"/>
    <s v="West of Orkney"/>
    <s v="Autumn Migration"/>
    <s v="Displacement (matrix)"/>
    <n v="798.7"/>
    <s v="-"/>
    <n v="4.9782035509787622E-3"/>
    <n v="0.3"/>
    <n v="0.03"/>
    <n v="3.5784820585500636E-2"/>
    <s v="N"/>
    <n v="3.5784820585500636E-2"/>
  </r>
  <r>
    <s v="Kittiwake"/>
    <s v="Adult"/>
    <x v="5"/>
    <s v="West of Orkney"/>
    <s v="Autumn Migration"/>
    <s v="Collision"/>
    <s v="-"/>
    <n v="16.309999999999999"/>
    <n v="4.9782035509787622E-3"/>
    <s v="-"/>
    <s v="-"/>
    <n v="8.1194499916463603E-2"/>
    <s v="N"/>
    <n v="8.1194499916463603E-2"/>
  </r>
  <r>
    <s v="Kittiwake"/>
    <s v="Adult"/>
    <x v="5"/>
    <s v="West of Orkney"/>
    <s v="Spring Migration"/>
    <s v="Displacement (matrix)"/>
    <n v="1216.8"/>
    <s v="-"/>
    <n v="6.5809044439804707E-3"/>
    <n v="0.3"/>
    <n v="0.03"/>
    <n v="7.2068800746918918E-2"/>
    <s v="N"/>
    <n v="7.2068800746918918E-2"/>
  </r>
  <r>
    <s v="Kittiwake"/>
    <s v="Adult"/>
    <x v="5"/>
    <s v="West of Orkney"/>
    <s v="Spring Migration"/>
    <s v="Collision"/>
    <s v="-"/>
    <n v="21.87"/>
    <n v="6.5809044439804707E-3"/>
    <s v="-"/>
    <s v="-"/>
    <n v="0.1439243801898529"/>
    <s v="N"/>
    <n v="0.1439243801898529"/>
  </r>
  <r>
    <s v="Kittiwake"/>
    <s v="Adult"/>
    <x v="5"/>
    <s v="Westermost Rough"/>
    <s v="Autumn Migration"/>
    <s v="Collision"/>
    <s v="-"/>
    <n v="0.11592727272727274"/>
    <n v="4.9782035509787622E-3"/>
    <s v="-"/>
    <s v="-"/>
    <n v="5.7710956074619256E-4"/>
    <s v="N"/>
    <n v="5.7710956074619256E-4"/>
  </r>
  <r>
    <s v="Kittiwake"/>
    <s v="Adult"/>
    <x v="5"/>
    <s v="Westermost Rough"/>
    <s v="Spring Migration"/>
    <s v="Collision"/>
    <s v="-"/>
    <n v="6.3636363636363644E-2"/>
    <n v="6.5809044439804707E-3"/>
    <s v="-"/>
    <s v="-"/>
    <n v="4.1878482825330276E-4"/>
    <s v="N"/>
    <n v="4.1878482825330276E-4"/>
  </r>
  <r>
    <s v="Kittiwake"/>
    <s v="Adult"/>
    <x v="6"/>
    <s v="Aberdeen "/>
    <s v="Autumn Migration"/>
    <s v="Displacement (matrix)"/>
    <n v="14"/>
    <s v="-"/>
    <n v="4.4822628544972879E-3"/>
    <n v="0.3"/>
    <n v="0.03"/>
    <n v="5.6476511966665826E-4"/>
    <s v="N"/>
    <n v="5.6476511966665826E-4"/>
  </r>
  <r>
    <s v="Kittiwake"/>
    <s v="Adult"/>
    <x v="6"/>
    <s v="Aberdeen "/>
    <s v="Autumn Migration"/>
    <s v="Collision"/>
    <s v="-"/>
    <n v="2.5708577540106954"/>
    <n v="4.4822628544972879E-3"/>
    <s v="-"/>
    <s v="-"/>
    <n v="1.1523260214998466E-2"/>
    <s v="N"/>
    <n v="1.1523260214998466E-2"/>
  </r>
  <r>
    <s v="Kittiwake"/>
    <s v="Adult"/>
    <x v="6"/>
    <s v="Aberdeen "/>
    <s v="Spring Migration"/>
    <s v="Displacement (matrix)"/>
    <n v="23"/>
    <s v="-"/>
    <n v="5.9252988023059715E-3"/>
    <n v="0.3"/>
    <n v="0.03"/>
    <n v="1.2265368520773361E-3"/>
    <s v="N"/>
    <n v="1.2265368520773361E-3"/>
  </r>
  <r>
    <s v="Kittiwake"/>
    <s v="Adult"/>
    <x v="6"/>
    <s v="Aberdeen "/>
    <s v="Spring Migration"/>
    <s v="Collision"/>
    <s v="-"/>
    <n v="0.53529411764705881"/>
    <n v="5.9252988023059715E-3"/>
    <s v="-"/>
    <s v="-"/>
    <n v="3.1717775941755492E-3"/>
    <s v="N"/>
    <n v="3.1717775941755492E-3"/>
  </r>
  <r>
    <s v="Kittiwake"/>
    <s v="Adult"/>
    <x v="6"/>
    <s v="Beatrice"/>
    <s v="Autumn Migration"/>
    <s v="Displacement (matrix)"/>
    <n v="1112"/>
    <s v="-"/>
    <n v="4.4822628544972879E-3"/>
    <n v="0.3"/>
    <n v="0.03"/>
    <n v="4.4858486647808851E-2"/>
    <s v="N"/>
    <n v="4.4858486647808851E-2"/>
  </r>
  <r>
    <s v="Kittiwake"/>
    <s v="Adult"/>
    <x v="6"/>
    <s v="Beatrice"/>
    <s v="Autumn Migration"/>
    <s v="Collision"/>
    <s v="-"/>
    <n v="3.4128685699974954"/>
    <n v="4.4822628544972879E-3"/>
    <s v="-"/>
    <s v="-"/>
    <n v="1.5297374018581051E-2"/>
    <s v="N"/>
    <n v="1.5297374018581051E-2"/>
  </r>
  <r>
    <s v="Kittiwake"/>
    <s v="Adult"/>
    <x v="6"/>
    <s v="Beatrice"/>
    <s v="Spring Migration"/>
    <s v="Displacement (matrix)"/>
    <n v="1112"/>
    <s v="-"/>
    <n v="5.9252988023059715E-3"/>
    <n v="0.3"/>
    <n v="0.03"/>
    <n v="5.9300390413478156E-2"/>
    <s v="N"/>
    <n v="5.9300390413478156E-2"/>
  </r>
  <r>
    <s v="Kittiwake"/>
    <s v="Adult"/>
    <x v="6"/>
    <s v="Beatrice"/>
    <s v="Spring Migration"/>
    <s v="Collision"/>
    <s v="-"/>
    <n v="13.936977210117705"/>
    <n v="5.9252988023059715E-3"/>
    <s v="-"/>
    <s v="-"/>
    <n v="8.2580754370876058E-2"/>
    <s v="N"/>
    <n v="8.2580754370876058E-2"/>
  </r>
  <r>
    <s v="Kittiwake"/>
    <s v="Adult"/>
    <x v="6"/>
    <s v="Berwick Bank"/>
    <s v="Autumn Migration"/>
    <s v="Displacement (matrix)"/>
    <n v="11190"/>
    <s v="-"/>
    <n v="4.4822628544972879E-3"/>
    <n v="0.3"/>
    <n v="0.03"/>
    <n v="0.45140869207642181"/>
    <s v="Y"/>
    <n v="0"/>
  </r>
  <r>
    <s v="Kittiwake"/>
    <s v="Adult"/>
    <x v="6"/>
    <s v="Berwick Bank"/>
    <s v="Autumn Migration"/>
    <s v="Collision"/>
    <s v="-"/>
    <n v="138.18181818181819"/>
    <n v="4.4822628544972879E-3"/>
    <s v="-"/>
    <s v="-"/>
    <n v="0.61936723080326161"/>
    <s v="Y"/>
    <n v="0"/>
  </r>
  <r>
    <s v="Kittiwake"/>
    <s v="Adult"/>
    <x v="6"/>
    <s v="Berwick Bank"/>
    <s v="Spring Migration"/>
    <s v="Displacement (matrix)"/>
    <n v="13766"/>
    <s v="-"/>
    <n v="5.9252988023059715E-3"/>
    <n v="0.3"/>
    <n v="0.03"/>
    <n v="0.73410896981289586"/>
    <s v="Y"/>
    <n v="0"/>
  </r>
  <r>
    <s v="Kittiwake"/>
    <s v="Adult"/>
    <x v="6"/>
    <s v="Berwick Bank"/>
    <s v="Spring Migration"/>
    <s v="Collision"/>
    <s v="-"/>
    <n v="130.18181818181819"/>
    <n v="5.9252988023059715E-3"/>
    <s v="-"/>
    <s v="-"/>
    <n v="0.77136617135474106"/>
    <s v="Y"/>
    <n v="0"/>
  </r>
  <r>
    <s v="Kittiwake"/>
    <s v="Adult"/>
    <x v="6"/>
    <s v="Blyth Demo"/>
    <s v="Autumn Migration"/>
    <s v="Displacement (matrix)"/>
    <n v="740"/>
    <s v="-"/>
    <n v="4.4822628544972879E-3"/>
    <n v="0.3"/>
    <n v="0.03"/>
    <n v="2.9851870610951937E-2"/>
    <s v="N"/>
    <n v="2.9851870610951937E-2"/>
  </r>
  <r>
    <s v="Kittiwake"/>
    <s v="Adult"/>
    <x v="6"/>
    <s v="Blyth Demo"/>
    <s v="Autumn Migration"/>
    <s v="Collision"/>
    <s v="-"/>
    <n v="1.3331636363636363"/>
    <n v="4.4822628544972879E-3"/>
    <s v="-"/>
    <s v="-"/>
    <n v="5.9755898462392565E-3"/>
    <s v="N"/>
    <n v="5.9755898462392565E-3"/>
  </r>
  <r>
    <s v="Kittiwake"/>
    <s v="Adult"/>
    <x v="6"/>
    <s v="Blyth Demo"/>
    <s v="Spring Migration"/>
    <s v="Displacement (matrix)"/>
    <n v="740"/>
    <s v="-"/>
    <n v="5.9252988023059715E-3"/>
    <n v="0.3"/>
    <n v="0.03"/>
    <n v="3.946249002335777E-2"/>
    <s v="N"/>
    <n v="3.946249002335777E-2"/>
  </r>
  <r>
    <s v="Kittiwake"/>
    <s v="Adult"/>
    <x v="6"/>
    <s v="Blyth Demo"/>
    <s v="Spring Migration"/>
    <s v="Collision"/>
    <s v="-"/>
    <n v="0.89090909090909076"/>
    <n v="5.9252988023059715E-3"/>
    <s v="-"/>
    <s v="-"/>
    <n v="5.2789025693271378E-3"/>
    <s v="N"/>
    <n v="5.2789025693271378E-3"/>
  </r>
  <r>
    <s v="Kittiwake"/>
    <s v="Adult"/>
    <x v="6"/>
    <s v="Cenos"/>
    <s v="Autumn Migration"/>
    <s v="Displacement (matrix)"/>
    <n v="97"/>
    <s v="-"/>
    <n v="4.4822628544972879E-3"/>
    <n v="0.3"/>
    <n v="0.03"/>
    <n v="3.9130154719761324E-3"/>
    <s v="N"/>
    <n v="3.9130154719761324E-3"/>
  </r>
  <r>
    <s v="Kittiwake"/>
    <s v="Adult"/>
    <x v="6"/>
    <s v="Cenos"/>
    <s v="Autumn Migration"/>
    <s v="Collision"/>
    <s v="-"/>
    <n v="3"/>
    <n v="4.4822628544972879E-3"/>
    <s v="-"/>
    <s v="-"/>
    <n v="1.3446788563491864E-2"/>
    <s v="N"/>
    <n v="1.3446788563491864E-2"/>
  </r>
  <r>
    <s v="Kittiwake"/>
    <s v="Adult"/>
    <x v="6"/>
    <s v="Cenos"/>
    <s v="Spring Migration"/>
    <s v="Displacement (matrix)"/>
    <n v="49"/>
    <s v="-"/>
    <n v="5.9252988023059715E-3"/>
    <n v="0.3"/>
    <n v="0.03"/>
    <n v="2.6130567718169332E-3"/>
    <s v="N"/>
    <n v="2.6130567718169332E-3"/>
  </r>
  <r>
    <s v="Kittiwake"/>
    <s v="Adult"/>
    <x v="6"/>
    <s v="Cenos"/>
    <s v="Spring Migration"/>
    <s v="Collision"/>
    <s v="-"/>
    <n v="2.0499999999999998"/>
    <n v="5.9252988023059715E-3"/>
    <s v="-"/>
    <s v="-"/>
    <n v="1.214686254472724E-2"/>
    <s v="N"/>
    <n v="1.214686254472724E-2"/>
  </r>
  <r>
    <s v="Kittiwake"/>
    <s v="Adult"/>
    <x v="6"/>
    <s v="Dogger Bank A + B"/>
    <s v="Autumn Migration"/>
    <s v="Collision"/>
    <s v="-"/>
    <n v="78.25090909090909"/>
    <n v="4.4822628544972879E-3"/>
    <s v="-"/>
    <s v="-"/>
    <n v="0.35074114314882593"/>
    <s v="N"/>
    <n v="0.35074114314882593"/>
  </r>
  <r>
    <s v="Kittiwake"/>
    <s v="Adult"/>
    <x v="6"/>
    <s v="Dogger Bank A + B"/>
    <s v="Spring Migration"/>
    <s v="Collision"/>
    <s v="-"/>
    <n v="187.98181818181817"/>
    <n v="5.9252988023059715E-3"/>
    <s v="-"/>
    <s v="-"/>
    <n v="1.1138484421280261"/>
    <s v="N"/>
    <n v="1.1138484421280261"/>
  </r>
  <r>
    <s v="Kittiwake"/>
    <s v="Adult"/>
    <x v="6"/>
    <s v="Dogger Bank A and B"/>
    <s v="Autumn Migration"/>
    <s v="Displacement (matrix)"/>
    <n v="3450"/>
    <s v="-"/>
    <n v="4.4822628544972879E-3"/>
    <n v="0.3"/>
    <n v="0.03"/>
    <n v="0.13917426163214078"/>
    <s v="N"/>
    <n v="0.13917426163214078"/>
  </r>
  <r>
    <s v="Kittiwake"/>
    <s v="Adult"/>
    <x v="6"/>
    <s v="Dogger Bank A and B"/>
    <s v="Spring Migration"/>
    <s v="Displacement (matrix)"/>
    <n v="15482"/>
    <s v="-"/>
    <n v="5.9252988023059715E-3"/>
    <n v="0.3"/>
    <n v="0.03"/>
    <n v="0.82561928451570954"/>
    <s v="N"/>
    <n v="0.82561928451570954"/>
  </r>
  <r>
    <s v="Kittiwake"/>
    <s v="Adult"/>
    <x v="6"/>
    <s v="Dogger Bank C + Sofia"/>
    <s v="Autumn Migration"/>
    <s v="Collision"/>
    <s v="-"/>
    <n v="52.573018181818185"/>
    <n v="4.4822628544972879E-3"/>
    <s v="-"/>
    <s v="-"/>
    <n v="0.23564608654517419"/>
    <s v="N"/>
    <n v="0.23564608654517419"/>
  </r>
  <r>
    <s v="Kittiwake"/>
    <s v="Adult"/>
    <x v="6"/>
    <s v="Dogger Bank C + Sofia"/>
    <s v="Spring Migration"/>
    <s v="Collision"/>
    <s v="-"/>
    <n v="138.0272727272727"/>
    <n v="5.9252988023059715E-3"/>
    <s v="-"/>
    <s v="-"/>
    <n v="0.81785283377646867"/>
    <s v="N"/>
    <n v="0.81785283377646867"/>
  </r>
  <r>
    <s v="Kittiwake"/>
    <s v="Adult"/>
    <x v="6"/>
    <s v="Dogger Bank C and Sofia "/>
    <s v="Autumn Migration"/>
    <s v="Displacement (matrix)"/>
    <n v="2181"/>
    <s v="-"/>
    <n v="4.4822628544972879E-3"/>
    <n v="0.3"/>
    <n v="0.03"/>
    <n v="8.7982337570927258E-2"/>
    <s v="N"/>
    <n v="8.7982337570927258E-2"/>
  </r>
  <r>
    <s v="Kittiwake"/>
    <s v="Adult"/>
    <x v="6"/>
    <s v="Dogger Bank C and Sofia "/>
    <s v="Spring Migration"/>
    <s v="Displacement (matrix)"/>
    <n v="11805"/>
    <s v="-"/>
    <n v="5.9252988023059715E-3"/>
    <n v="0.3"/>
    <n v="0.03"/>
    <n v="0.62953337125099795"/>
    <s v="N"/>
    <n v="0.62953337125099795"/>
  </r>
  <r>
    <s v="Kittiwake"/>
    <s v="Adult"/>
    <x v="6"/>
    <s v="Dogger Bank South"/>
    <s v="Autumn Migration"/>
    <s v="Displacement (matrix)"/>
    <n v="7352.84"/>
    <s v="-"/>
    <n v="4.4822628544972879E-3"/>
    <n v="0.3"/>
    <n v="0.03"/>
    <n v="0.29661625446355655"/>
    <s v="N"/>
    <n v="0.29661625446355655"/>
  </r>
  <r>
    <s v="Kittiwake"/>
    <s v="Adult"/>
    <x v="6"/>
    <s v="Dogger Bank South"/>
    <s v="Autumn Migration"/>
    <s v="Collision"/>
    <s v="-"/>
    <n v="79.319999999999993"/>
    <n v="4.4822628544972879E-3"/>
    <s v="-"/>
    <s v="-"/>
    <n v="0.35553308961872487"/>
    <s v="N"/>
    <n v="0.35553308961872487"/>
  </r>
  <r>
    <s v="Kittiwake"/>
    <s v="Adult"/>
    <x v="6"/>
    <s v="Dogger Bank South"/>
    <s v="Spring Migration"/>
    <s v="Displacement (matrix)"/>
    <n v="11306.91"/>
    <s v="-"/>
    <n v="5.9252988023059715E-3"/>
    <n v="0.3"/>
    <n v="0.03"/>
    <n v="0.60297138252703253"/>
    <s v="N"/>
    <n v="0.60297138252703253"/>
  </r>
  <r>
    <s v="Kittiwake"/>
    <s v="Adult"/>
    <x v="6"/>
    <s v="Dogger Bank South"/>
    <s v="Spring Migration"/>
    <s v="Collision"/>
    <s v="-"/>
    <n v="99.84"/>
    <n v="5.9252988023059715E-3"/>
    <s v="-"/>
    <s v="-"/>
    <n v="0.59158183242222817"/>
    <s v="N"/>
    <n v="0.59158183242222817"/>
  </r>
  <r>
    <s v="Kittiwake"/>
    <s v="Adult"/>
    <x v="6"/>
    <s v="Eaast Anglia THREE"/>
    <s v="Autumn Migration"/>
    <s v="Displacement (matrix)"/>
    <n v="3419"/>
    <s v="-"/>
    <n v="4.4822628544972879E-3"/>
    <n v="0.3"/>
    <n v="0.03"/>
    <n v="0.13792371029573602"/>
    <s v="N"/>
    <n v="0.13792371029573602"/>
  </r>
  <r>
    <s v="Kittiwake"/>
    <s v="Adult"/>
    <x v="6"/>
    <s v="Eaast Anglia THREE"/>
    <s v="Spring Migration"/>
    <s v="Displacement (matrix)"/>
    <n v="1309"/>
    <s v="-"/>
    <n v="5.9252988023059715E-3"/>
    <n v="0.3"/>
    <n v="0.03"/>
    <n v="6.9805945189966648E-2"/>
    <s v="N"/>
    <n v="6.9805945189966648E-2"/>
  </r>
  <r>
    <s v="Kittiwake"/>
    <s v="Adult"/>
    <x v="6"/>
    <s v="East Anglia ONE"/>
    <s v="Autumn Migration"/>
    <s v="Displacement (matrix)"/>
    <n v="1158"/>
    <s v="-"/>
    <n v="4.4822628544972879E-3"/>
    <n v="0.3"/>
    <n v="0.03"/>
    <n v="4.6714143469570736E-2"/>
    <s v="N"/>
    <n v="4.6714143469570736E-2"/>
  </r>
  <r>
    <s v="Kittiwake"/>
    <s v="Adult"/>
    <x v="6"/>
    <s v="East Anglia One"/>
    <s v="Autumn Migration"/>
    <s v="Collision"/>
    <s v="-"/>
    <n v="62.723865332753363"/>
    <n v="4.4822628544972879E-3"/>
    <s v="-"/>
    <s v="-"/>
    <n v="0.28114485167149056"/>
    <s v="N"/>
    <n v="0.28114485167149056"/>
  </r>
  <r>
    <s v="Kittiwake"/>
    <s v="Adult"/>
    <x v="6"/>
    <s v="East Anglia ONE"/>
    <s v="Spring Migration"/>
    <s v="Displacement (matrix)"/>
    <n v="758"/>
    <s v="-"/>
    <n v="5.9252988023059715E-3"/>
    <n v="0.3"/>
    <n v="0.03"/>
    <n v="4.0422388429331338E-2"/>
    <s v="N"/>
    <n v="4.0422388429331338E-2"/>
  </r>
  <r>
    <s v="Kittiwake"/>
    <s v="Adult"/>
    <x v="6"/>
    <s v="East Anglia One"/>
    <s v="Spring Migration"/>
    <s v="Collision"/>
    <s v="-"/>
    <n v="20.092040017398865"/>
    <n v="5.9252988023059715E-3"/>
    <s v="-"/>
    <s v="-"/>
    <n v="0.11905134065097715"/>
    <s v="N"/>
    <n v="0.11905134065097715"/>
  </r>
  <r>
    <s v="Kittiwake"/>
    <s v="Adult"/>
    <x v="6"/>
    <s v="East Anglia ONE North"/>
    <s v="Autumn Migration"/>
    <s v="Displacement (matrix)"/>
    <n v="159"/>
    <s v="-"/>
    <n v="4.4822628544972879E-3"/>
    <n v="0.3"/>
    <n v="0.03"/>
    <n v="6.4141181447856183E-3"/>
    <s v="N"/>
    <n v="6.4141181447856183E-3"/>
  </r>
  <r>
    <s v="Kittiwake"/>
    <s v="Adult"/>
    <x v="6"/>
    <s v="East Anglia ONE North"/>
    <s v="Autumn Migration"/>
    <s v="Collision"/>
    <s v="-"/>
    <n v="5.8909090909090907"/>
    <n v="4.4822628544972879E-3"/>
    <s v="-"/>
    <s v="-"/>
    <n v="2.6404602997402205E-2"/>
    <s v="N"/>
    <n v="2.6404602997402205E-2"/>
  </r>
  <r>
    <s v="Kittiwake"/>
    <s v="Adult"/>
    <x v="6"/>
    <s v="East Anglia ONE North"/>
    <s v="Spring Migration"/>
    <s v="Displacement (matrix)"/>
    <n v="435"/>
    <s v="-"/>
    <n v="5.9252988023059715E-3"/>
    <n v="0.3"/>
    <n v="0.03"/>
    <n v="2.3197544811027877E-2"/>
    <s v="N"/>
    <n v="2.3197544811027877E-2"/>
  </r>
  <r>
    <s v="Kittiwake"/>
    <s v="Adult"/>
    <x v="6"/>
    <s v="East Anglia ONE North"/>
    <s v="Spring Migration"/>
    <s v="Collision"/>
    <s v="-"/>
    <n v="2.5454545454545454"/>
    <n v="5.9252988023059715E-3"/>
    <s v="-"/>
    <s v="-"/>
    <n v="1.5082578769506109E-2"/>
    <s v="N"/>
    <n v="1.5082578769506109E-2"/>
  </r>
  <r>
    <s v="Kittiwake"/>
    <s v="Adult"/>
    <x v="6"/>
    <s v="East Anglia THREE"/>
    <s v="Autumn Migration"/>
    <s v="Collision"/>
    <s v="-"/>
    <n v="32.807418181818193"/>
    <n v="4.4822628544972879E-3"/>
    <s v="-"/>
    <s v="-"/>
    <n v="0.14705147186832263"/>
    <s v="N"/>
    <n v="0.14705147186832263"/>
  </r>
  <r>
    <s v="Kittiwake"/>
    <s v="Adult"/>
    <x v="6"/>
    <s v="East Anglia THREE"/>
    <s v="Spring Migration"/>
    <s v="Collision"/>
    <s v="-"/>
    <n v="19.536363636363635"/>
    <n v="5.9252988023059715E-3"/>
    <s v="-"/>
    <s v="-"/>
    <n v="0.11575879205595939"/>
    <s v="N"/>
    <n v="0.11575879205595939"/>
  </r>
  <r>
    <s v="Kittiwake"/>
    <s v="Adult"/>
    <x v="6"/>
    <s v="East Anglia TWO"/>
    <s v="Autumn Migration"/>
    <s v="Displacement (matrix)"/>
    <n v="127"/>
    <s v="-"/>
    <n v="4.4822628544972879E-3"/>
    <n v="0.3"/>
    <n v="0.03"/>
    <n v="5.1232264426903998E-3"/>
    <s v="N"/>
    <n v="5.1232264426903998E-3"/>
  </r>
  <r>
    <s v="Kittiwake"/>
    <s v="Adult"/>
    <x v="6"/>
    <s v="East Anglia TWO"/>
    <s v="Autumn Migration"/>
    <s v="Collision"/>
    <s v="-"/>
    <n v="3.9272727272727272"/>
    <n v="4.4822628544972879E-3"/>
    <s v="-"/>
    <s v="-"/>
    <n v="1.7603068664934805E-2"/>
    <s v="N"/>
    <n v="1.7603068664934805E-2"/>
  </r>
  <r>
    <s v="Kittiwake"/>
    <s v="Adult"/>
    <x v="6"/>
    <s v="East Anglia TWO"/>
    <s v="Spring Migration"/>
    <s v="Displacement (matrix)"/>
    <n v="301"/>
    <s v="-"/>
    <n v="5.9252988023059715E-3"/>
    <n v="0.3"/>
    <n v="0.03"/>
    <n v="1.6051634455446877E-2"/>
    <s v="N"/>
    <n v="1.6051634455446877E-2"/>
  </r>
  <r>
    <s v="Kittiwake"/>
    <s v="Adult"/>
    <x v="6"/>
    <s v="East Anglia TWO"/>
    <s v="Spring Migration"/>
    <s v="Collision"/>
    <s v="-"/>
    <n v="5.3818181818181818"/>
    <n v="5.9252988023059715E-3"/>
    <s v="-"/>
    <s v="-"/>
    <n v="3.1888880826955776E-2"/>
    <s v="N"/>
    <n v="3.1888880826955776E-2"/>
  </r>
  <r>
    <s v="Kittiwake"/>
    <s v="Adult"/>
    <x v="6"/>
    <s v="Five Estuaries "/>
    <s v="Autumn Migration"/>
    <s v="Displacement (matrix)"/>
    <n v="238.215"/>
    <s v="-"/>
    <n v="4.4822628544972879E-3"/>
    <n v="0.3"/>
    <n v="0.03"/>
    <n v="9.6096802129566426E-3"/>
    <s v="N"/>
    <n v="9.6096802129566426E-3"/>
  </r>
  <r>
    <s v="Kittiwake"/>
    <s v="Adult"/>
    <x v="6"/>
    <s v="Five Estuaries "/>
    <s v="Autumn Migration"/>
    <s v="Collision"/>
    <s v="-"/>
    <n v="7.88"/>
    <n v="4.4822628544972879E-3"/>
    <s v="-"/>
    <s v="-"/>
    <n v="3.5320231293438628E-2"/>
    <s v="N"/>
    <n v="3.5320231293438628E-2"/>
  </r>
  <r>
    <s v="Kittiwake"/>
    <s v="Adult"/>
    <x v="6"/>
    <s v="Five Estuaries "/>
    <s v="Spring Migration"/>
    <s v="Displacement (matrix)"/>
    <n v="572.83500000000004"/>
    <s v="-"/>
    <n v="5.9252988023059715E-3"/>
    <n v="0.3"/>
    <n v="0.03"/>
    <n v="3.0547966854770472E-2"/>
    <s v="N"/>
    <n v="3.0547966854770472E-2"/>
  </r>
  <r>
    <s v="Kittiwake"/>
    <s v="Adult"/>
    <x v="6"/>
    <s v="Five Estuaries "/>
    <s v="Spring Migration"/>
    <s v="Collision"/>
    <s v="-"/>
    <n v="12.154999999999999"/>
    <n v="5.9252988023059715E-3"/>
    <s v="-"/>
    <s v="-"/>
    <n v="7.2022006942029079E-2"/>
    <s v="N"/>
    <n v="7.2022006942029079E-2"/>
  </r>
  <r>
    <s v="Kittiwake"/>
    <s v="Adult"/>
    <x v="6"/>
    <s v="Galloper"/>
    <s v="Autumn Migration"/>
    <s v="Collision"/>
    <s v="-"/>
    <n v="6.7732136294661327"/>
    <n v="4.4822628544972879E-3"/>
    <s v="-"/>
    <s v="-"/>
    <n v="3.0359323856930805E-2"/>
    <s v="N"/>
    <n v="3.0359323856930805E-2"/>
  </r>
  <r>
    <s v="Kittiwake"/>
    <s v="Adult"/>
    <x v="6"/>
    <s v="Galloper"/>
    <s v="Spring Migration"/>
    <s v="Collision"/>
    <s v="-"/>
    <n v="8.5060284177127876"/>
    <n v="5.9252988023059715E-3"/>
    <s v="-"/>
    <s v="-"/>
    <n v="5.0400759995854139E-2"/>
    <s v="N"/>
    <n v="5.0400759995854139E-2"/>
  </r>
  <r>
    <s v="Kittiwake"/>
    <s v="Adult"/>
    <x v="6"/>
    <s v="Greater Gabbard"/>
    <s v="Autumn Migration"/>
    <s v="Collision"/>
    <s v="-"/>
    <n v="8.6945454545454552"/>
    <n v="4.4822628544972879E-3"/>
    <s v="-"/>
    <s v="-"/>
    <n v="3.8971238127647329E-2"/>
    <s v="N"/>
    <n v="3.8971238127647329E-2"/>
  </r>
  <r>
    <s v="Kittiwake"/>
    <s v="Adult"/>
    <x v="6"/>
    <s v="Greater Gabbard"/>
    <s v="Spring Migration"/>
    <s v="Collision"/>
    <s v="-"/>
    <n v="7.254545454545454"/>
    <n v="5.9252988023059715E-3"/>
    <s v="-"/>
    <s v="-"/>
    <n v="4.2985349493092406E-2"/>
    <s v="N"/>
    <n v="4.2985349493092406E-2"/>
  </r>
  <r>
    <s v="Kittiwake"/>
    <s v="Adult"/>
    <x v="6"/>
    <s v="Green Volt"/>
    <s v="Autumn Migration"/>
    <s v="Displacement (matrix)"/>
    <n v="149"/>
    <s v="-"/>
    <n v="4.4822628544972879E-3"/>
    <n v="0.3"/>
    <n v="0.03"/>
    <n v="6.0107144878808628E-3"/>
    <s v="N"/>
    <n v="6.0107144878808628E-3"/>
  </r>
  <r>
    <s v="Kittiwake"/>
    <s v="Adult"/>
    <x v="6"/>
    <s v="Green Volt"/>
    <s v="Autumn Migration"/>
    <s v="Collision"/>
    <s v="-"/>
    <n v="5.95"/>
    <n v="4.4822628544972879E-3"/>
    <s v="-"/>
    <s v="-"/>
    <n v="2.6669463984258863E-2"/>
    <s v="N"/>
    <n v="2.6669463984258863E-2"/>
  </r>
  <r>
    <s v="Kittiwake"/>
    <s v="Adult"/>
    <x v="6"/>
    <s v="Green Volt"/>
    <s v="Spring Migration"/>
    <s v="Displacement (matrix)"/>
    <n v="83"/>
    <s v="-"/>
    <n v="5.9252988023059715E-3"/>
    <n v="0.3"/>
    <n v="0.03"/>
    <n v="4.4261982053225603E-3"/>
    <s v="N"/>
    <n v="4.4261982053225603E-3"/>
  </r>
  <r>
    <s v="Kittiwake"/>
    <s v="Adult"/>
    <x v="6"/>
    <s v="Green Volt"/>
    <s v="Spring Migration"/>
    <s v="Collision"/>
    <s v="-"/>
    <n v="3.55"/>
    <n v="5.9252988023059715E-3"/>
    <s v="-"/>
    <s v="-"/>
    <n v="2.1034810748186198E-2"/>
    <s v="N"/>
    <n v="2.1034810748186198E-2"/>
  </r>
  <r>
    <s v="Kittiwake"/>
    <s v="Adult"/>
    <x v="6"/>
    <s v="Hornsea Four"/>
    <s v="Autumn Migration"/>
    <s v="Displacement (matrix)"/>
    <n v="3608"/>
    <s v="-"/>
    <n v="4.4822628544972879E-3"/>
    <n v="0.3"/>
    <n v="0.03"/>
    <n v="0.14554803941123592"/>
    <s v="N"/>
    <n v="0.14554803941123592"/>
  </r>
  <r>
    <s v="Kittiwake"/>
    <s v="Adult"/>
    <x v="6"/>
    <s v="Hornsea FOUR"/>
    <s v="Autumn Migration"/>
    <s v="Collision"/>
    <s v="-"/>
    <n v="10.109090909090909"/>
    <n v="4.4822628544972879E-3"/>
    <s v="-"/>
    <s v="-"/>
    <n v="4.5311602674554405E-2"/>
    <s v="N"/>
    <n v="4.5311602674554405E-2"/>
  </r>
  <r>
    <s v="Kittiwake"/>
    <s v="Adult"/>
    <x v="6"/>
    <s v="Hornsea Four"/>
    <s v="Spring Migration"/>
    <s v="Displacement (matrix)"/>
    <n v="2626"/>
    <s v="-"/>
    <n v="5.9252988023059715E-3"/>
    <n v="0.3"/>
    <n v="0.03"/>
    <n v="0.14003851189369931"/>
    <s v="N"/>
    <n v="0.14003851189369931"/>
  </r>
  <r>
    <s v="Kittiwake"/>
    <s v="Adult"/>
    <x v="6"/>
    <s v="Hornsea FOUR"/>
    <s v="Spring Migration"/>
    <s v="Collision"/>
    <s v="-"/>
    <n v="3.3454545454545452"/>
    <n v="5.9252988023059715E-3"/>
    <s v="-"/>
    <s v="-"/>
    <n v="1.9822817811350885E-2"/>
    <s v="N"/>
    <n v="1.9822817811350885E-2"/>
  </r>
  <r>
    <s v="Kittiwake"/>
    <s v="Adult"/>
    <x v="6"/>
    <s v="Hornsea Project One"/>
    <s v="Autumn Migration"/>
    <s v="Displacement (matrix)"/>
    <n v="31481"/>
    <s v="-"/>
    <n v="4.4822628544972879E-3"/>
    <n v="0.3"/>
    <n v="0.03"/>
    <n v="1.2699550523018621"/>
    <s v="N"/>
    <n v="1.2699550523018621"/>
  </r>
  <r>
    <s v="Kittiwake"/>
    <s v="Adult"/>
    <x v="6"/>
    <s v="Hornsea Project ONE"/>
    <s v="Autumn Migration"/>
    <s v="Collision"/>
    <s v="-"/>
    <n v="5.6327411198073456"/>
    <n v="4.4822628544972879E-3"/>
    <s v="-"/>
    <s v="-"/>
    <n v="2.5247426290311924E-2"/>
    <s v="N"/>
    <n v="2.5247426290311924E-2"/>
  </r>
  <r>
    <s v="Kittiwake"/>
    <s v="Adult"/>
    <x v="6"/>
    <s v="Hornsea Project One"/>
    <s v="Spring Migration"/>
    <s v="Displacement (matrix)"/>
    <n v="767"/>
    <s v="-"/>
    <n v="5.9252988023059715E-3"/>
    <n v="0.3"/>
    <n v="0.03"/>
    <n v="4.0902337632318118E-2"/>
    <s v="N"/>
    <n v="4.0902337632318118E-2"/>
  </r>
  <r>
    <s v="Kittiwake"/>
    <s v="Adult"/>
    <x v="6"/>
    <s v="Hornsea Project ONE"/>
    <s v="Spring Migration"/>
    <s v="Collision"/>
    <s v="-"/>
    <n v="2.3120860927152314"/>
    <n v="5.9252988023059715E-3"/>
    <s v="-"/>
    <s v="-"/>
    <n v="1.3699800955993853E-2"/>
    <s v="N"/>
    <n v="1.3699800955993853E-2"/>
  </r>
  <r>
    <s v="Kittiwake"/>
    <s v="Adult"/>
    <x v="6"/>
    <s v="Hornsea Project Three"/>
    <s v="Autumn Migration"/>
    <s v="Displacement (matrix)"/>
    <n v="2550"/>
    <s v="-"/>
    <n v="4.4822628544972879E-3"/>
    <n v="0.3"/>
    <n v="0.03"/>
    <n v="0.10286793251071276"/>
    <s v="N"/>
    <n v="0.10286793251071276"/>
  </r>
  <r>
    <s v="Kittiwake"/>
    <s v="Adult"/>
    <x v="6"/>
    <s v="Hornsea Project THREE"/>
    <s v="Autumn Migration"/>
    <s v="Collision"/>
    <s v="-"/>
    <n v="27.978181818181817"/>
    <n v="4.4822628544972879E-3"/>
    <s v="-"/>
    <s v="-"/>
    <n v="0.12540556510000775"/>
    <s v="N"/>
    <n v="0.12540556510000775"/>
  </r>
  <r>
    <s v="Kittiwake"/>
    <s v="Adult"/>
    <x v="6"/>
    <s v="Hornsea Project Three"/>
    <s v="Spring Migration"/>
    <s v="Displacement (matrix)"/>
    <n v="3795"/>
    <s v="-"/>
    <n v="5.9252988023059715E-3"/>
    <n v="0.3"/>
    <n v="0.03"/>
    <n v="0.20237858059276045"/>
    <s v="N"/>
    <n v="0.20237858059276045"/>
  </r>
  <r>
    <s v="Kittiwake"/>
    <s v="Adult"/>
    <x v="6"/>
    <s v="Hornsea Project THREE"/>
    <s v="Spring Migration"/>
    <s v="Collision"/>
    <s v="-"/>
    <n v="22.298181818181817"/>
    <n v="5.9252988023059715E-3"/>
    <s v="-"/>
    <s v="-"/>
    <n v="0.1321233900208735"/>
    <s v="N"/>
    <n v="0.1321233900208735"/>
  </r>
  <r>
    <s v="Kittiwake"/>
    <s v="Adult"/>
    <x v="6"/>
    <s v="Hornsea Project Two"/>
    <s v="Autumn Migration"/>
    <s v="Displacement (matrix)"/>
    <n v="1449"/>
    <s v="-"/>
    <n v="4.4822628544972879E-3"/>
    <n v="0.3"/>
    <n v="0.03"/>
    <n v="5.8453189885499128E-2"/>
    <s v="N"/>
    <n v="5.8453189885499128E-2"/>
  </r>
  <r>
    <s v="Kittiwake"/>
    <s v="Adult"/>
    <x v="6"/>
    <s v="Hornsea Project TWO"/>
    <s v="Autumn Migration"/>
    <s v="Collision"/>
    <s v="-"/>
    <n v="5.2167272727272733"/>
    <n v="4.4822628544972879E-3"/>
    <s v="-"/>
    <s v="-"/>
    <n v="2.3382742876588401E-2"/>
    <s v="N"/>
    <n v="2.3382742876588401E-2"/>
  </r>
  <r>
    <s v="Kittiwake"/>
    <s v="Adult"/>
    <x v="6"/>
    <s v="Hornsea Project Two"/>
    <s v="Spring Migration"/>
    <s v="Displacement (matrix)"/>
    <n v="1975"/>
    <s v="-"/>
    <n v="5.9252988023059715E-3"/>
    <n v="0.3"/>
    <n v="0.03"/>
    <n v="0.10532218621098863"/>
    <s v="N"/>
    <n v="0.10532218621098863"/>
  </r>
  <r>
    <s v="Kittiwake"/>
    <s v="Adult"/>
    <x v="6"/>
    <s v="Hornsea Project TWO"/>
    <s v="Spring Migration"/>
    <s v="Collision"/>
    <s v="-"/>
    <n v="1.9090909090909092"/>
    <n v="5.9252988023059715E-3"/>
    <s v="-"/>
    <s v="-"/>
    <n v="1.1311934077129583E-2"/>
    <s v="N"/>
    <n v="1.1311934077129583E-2"/>
  </r>
  <r>
    <s v="Kittiwake"/>
    <s v="Adult"/>
    <x v="6"/>
    <s v="Humber Gateway"/>
    <s v="Autumn Migration"/>
    <s v="Collision"/>
    <s v="-"/>
    <n v="0.79492987012987015"/>
    <n v="4.4822628544972879E-3"/>
    <s v="-"/>
    <s v="-"/>
    <n v="3.5630846288134703E-3"/>
    <s v="N"/>
    <n v="3.5630846288134703E-3"/>
  </r>
  <r>
    <s v="Kittiwake"/>
    <s v="Adult"/>
    <x v="6"/>
    <s v="Humber Gateway"/>
    <s v="Spring Migration"/>
    <s v="Collision"/>
    <s v="-"/>
    <n v="0.51818181818181819"/>
    <n v="5.9252988023059715E-3"/>
    <s v="-"/>
    <s v="-"/>
    <n v="3.0703821066494579E-3"/>
    <s v="N"/>
    <n v="3.0703821066494579E-3"/>
  </r>
  <r>
    <s v="Kittiwake"/>
    <s v="Adult"/>
    <x v="6"/>
    <s v="Hywind"/>
    <s v="Autumn Migration"/>
    <s v="Collision"/>
    <s v="-"/>
    <n v="0.5216727272727274"/>
    <n v="4.4822628544972879E-3"/>
    <s v="-"/>
    <s v="-"/>
    <n v="2.3382742876588403E-3"/>
    <s v="N"/>
    <n v="2.3382742876588403E-3"/>
  </r>
  <r>
    <s v="Kittiwake"/>
    <s v="Adult"/>
    <x v="6"/>
    <s v="Hywind"/>
    <s v="Spring Migration"/>
    <s v="Collision"/>
    <s v="-"/>
    <n v="0.57272727272727264"/>
    <n v="5.9252988023059715E-3"/>
    <s v="-"/>
    <s v="-"/>
    <n v="3.3935802231388739E-3"/>
    <s v="N"/>
    <n v="3.3935802231388739E-3"/>
  </r>
  <r>
    <s v="Kittiwake"/>
    <s v="Adult"/>
    <x v="6"/>
    <s v="Inch Cape"/>
    <s v="Autumn Migration"/>
    <s v="Displacement (matrix)"/>
    <n v="1069"/>
    <s v="-"/>
    <n v="4.4822628544972879E-3"/>
    <n v="0.3"/>
    <n v="0.03"/>
    <n v="4.3123850923118399E-2"/>
    <s v="N"/>
    <n v="4.3123850923118399E-2"/>
  </r>
  <r>
    <s v="Kittiwake"/>
    <s v="Adult"/>
    <x v="6"/>
    <s v="Inch Cape"/>
    <s v="Autumn Migration"/>
    <s v="Collision"/>
    <s v="-"/>
    <n v="18.90909090909091"/>
    <n v="4.4822628544972879E-3"/>
    <s v="-"/>
    <s v="-"/>
    <n v="8.4755515794130543E-2"/>
    <s v="N"/>
    <n v="8.4755515794130543E-2"/>
  </r>
  <r>
    <s v="Kittiwake"/>
    <s v="Adult"/>
    <x v="6"/>
    <s v="Inch Cape"/>
    <s v="Spring Migration"/>
    <s v="Displacement (matrix)"/>
    <n v="1069"/>
    <s v="-"/>
    <n v="5.9252988023059715E-3"/>
    <n v="0.3"/>
    <n v="0.03"/>
    <n v="5.7007299776985744E-2"/>
    <s v="N"/>
    <n v="5.7007299776985744E-2"/>
  </r>
  <r>
    <s v="Kittiwake"/>
    <s v="Adult"/>
    <x v="6"/>
    <s v="Inch Cape"/>
    <s v="Spring Migration"/>
    <s v="Collision"/>
    <s v="-"/>
    <n v="4.3636363636363633"/>
    <n v="5.9252988023059715E-3"/>
    <s v="-"/>
    <s v="-"/>
    <n v="2.5855849319153329E-2"/>
    <s v="N"/>
    <n v="2.5855849319153329E-2"/>
  </r>
  <r>
    <s v="Kittiwake"/>
    <s v="Adult"/>
    <x v="6"/>
    <s v="Kentish Flats"/>
    <s v="Autumn Migration"/>
    <s v="Collision"/>
    <s v="-"/>
    <n v="0.5216727272727274"/>
    <n v="4.4822628544972879E-3"/>
    <s v="-"/>
    <s v="-"/>
    <n v="2.3382742876588403E-3"/>
    <s v="N"/>
    <n v="2.3382742876588403E-3"/>
  </r>
  <r>
    <s v="Kittiwake"/>
    <s v="Adult"/>
    <x v="6"/>
    <s v="Kentish Flats"/>
    <s v="Spring Migration"/>
    <s v="Collision"/>
    <s v="-"/>
    <n v="0.44545454545454538"/>
    <n v="5.9252988023059715E-3"/>
    <s v="-"/>
    <s v="-"/>
    <n v="2.6394512846635689E-3"/>
    <s v="N"/>
    <n v="2.6394512846635689E-3"/>
  </r>
  <r>
    <s v="Kittiwake"/>
    <s v="Adult"/>
    <x v="6"/>
    <s v="Kentish Flats Ext"/>
    <s v="Spring Migration"/>
    <s v="Collision"/>
    <s v="-"/>
    <n v="1.4000000000000001"/>
    <n v="5.9252988023059715E-3"/>
    <s v="-"/>
    <s v="-"/>
    <n v="8.2954183232283613E-3"/>
    <s v="N"/>
    <n v="8.2954183232283613E-3"/>
  </r>
  <r>
    <s v="Kittiwake"/>
    <s v="Adult"/>
    <x v="6"/>
    <s v="Kincardine"/>
    <s v="Autumn Migration"/>
    <s v="Collision"/>
    <s v="-"/>
    <n v="5.2167272727272733"/>
    <n v="4.4822628544972879E-3"/>
    <s v="-"/>
    <s v="-"/>
    <n v="2.3382742876588401E-2"/>
    <s v="N"/>
    <n v="2.3382742876588401E-2"/>
  </r>
  <r>
    <s v="Kittiwake"/>
    <s v="Adult"/>
    <x v="6"/>
    <s v="Kincardine"/>
    <s v="Spring Migration"/>
    <s v="Collision"/>
    <s v="-"/>
    <n v="0.63636363636363635"/>
    <n v="5.9252988023059715E-3"/>
    <s v="-"/>
    <s v="-"/>
    <n v="3.7706446923765273E-3"/>
    <s v="N"/>
    <n v="3.7706446923765273E-3"/>
  </r>
  <r>
    <s v="Kittiwake"/>
    <s v="Adult"/>
    <x v="6"/>
    <s v="Lincs"/>
    <s v="Autumn Migration"/>
    <s v="Collision"/>
    <s v="-"/>
    <n v="0.69556363636363638"/>
    <n v="4.4822628544972879E-3"/>
    <s v="-"/>
    <s v="-"/>
    <n v="3.1176990502117864E-3"/>
    <s v="N"/>
    <n v="3.1176990502117864E-3"/>
  </r>
  <r>
    <s v="Kittiwake"/>
    <s v="Adult"/>
    <x v="6"/>
    <s v="Lincs"/>
    <s v="Spring Migration"/>
    <s v="Collision"/>
    <s v="-"/>
    <n v="0.44545454545454538"/>
    <n v="5.9252988023059715E-3"/>
    <s v="-"/>
    <s v="-"/>
    <n v="2.6394512846635689E-3"/>
    <s v="N"/>
    <n v="2.6394512846635689E-3"/>
  </r>
  <r>
    <s v="Kittiwake"/>
    <s v="Adult"/>
    <x v="6"/>
    <s v="Lond Array"/>
    <s v="Autumn Migration"/>
    <s v="Collision"/>
    <s v="-"/>
    <n v="0.50902611570247935"/>
    <n v="4.4822628544972879E-3"/>
    <s v="-"/>
    <s v="-"/>
    <n v="2.2815888503822618E-3"/>
    <s v="N"/>
    <n v="2.2815888503822618E-3"/>
  </r>
  <r>
    <s v="Kittiwake"/>
    <s v="Adult"/>
    <x v="6"/>
    <s v="Lond Array"/>
    <s v="Spring Migration"/>
    <s v="Collision"/>
    <s v="-"/>
    <n v="0.43735537190082652"/>
    <n v="5.9252988023059715E-3"/>
    <s v="-"/>
    <s v="-"/>
    <n v="2.5914612613060499E-3"/>
    <s v="N"/>
    <n v="2.5914612613060499E-3"/>
  </r>
  <r>
    <s v="Kittiwake"/>
    <s v="Adult"/>
    <x v="6"/>
    <s v="Moray East"/>
    <s v="Autumn Migration"/>
    <s v="Collision"/>
    <s v="-"/>
    <n v="1.4545454545454544"/>
    <n v="4.4822628544972879E-3"/>
    <s v="-"/>
    <s v="-"/>
    <n v="6.5196550610869637E-3"/>
    <s v="N"/>
    <n v="6.5196550610869637E-3"/>
  </r>
  <r>
    <s v="Kittiwake"/>
    <s v="Adult"/>
    <x v="6"/>
    <s v="Moray East"/>
    <s v="Spring Migration"/>
    <s v="Collision"/>
    <s v="-"/>
    <n v="3.6363636363636367"/>
    <n v="5.9252988023059715E-3"/>
    <s v="-"/>
    <s v="-"/>
    <n v="2.1546541099294443E-2"/>
    <s v="N"/>
    <n v="2.1546541099294443E-2"/>
  </r>
  <r>
    <s v="Kittiwake"/>
    <s v="Adult"/>
    <x v="6"/>
    <s v="Moray West"/>
    <s v="Autumn Migration"/>
    <s v="Displacement (matrix)"/>
    <n v="1470"/>
    <s v="-"/>
    <n v="4.4822628544972879E-3"/>
    <n v="0.3"/>
    <n v="0.03"/>
    <n v="5.9300337564999112E-2"/>
    <s v="N"/>
    <n v="5.9300337564999112E-2"/>
  </r>
  <r>
    <s v="Kittiwake"/>
    <s v="Adult"/>
    <x v="6"/>
    <s v="Moray West"/>
    <s v="Autumn Migration"/>
    <s v="Collision"/>
    <s v="-"/>
    <n v="16.727272727272727"/>
    <n v="4.4822628544972879E-3"/>
    <s v="-"/>
    <s v="-"/>
    <n v="7.4976033202500084E-2"/>
    <s v="N"/>
    <n v="7.4976033202500084E-2"/>
  </r>
  <r>
    <s v="Kittiwake"/>
    <s v="Adult"/>
    <x v="6"/>
    <s v="Moray West"/>
    <s v="Spring Migration"/>
    <s v="Displacement (matrix)"/>
    <n v="1074"/>
    <s v="-"/>
    <n v="5.9252988023059715E-3"/>
    <n v="0.3"/>
    <n v="0.03"/>
    <n v="5.7273938223089509E-2"/>
    <s v="N"/>
    <n v="5.7273938223089509E-2"/>
  </r>
  <r>
    <s v="Kittiwake"/>
    <s v="Adult"/>
    <x v="6"/>
    <s v="Moray West"/>
    <s v="Spring Migration"/>
    <s v="Collision"/>
    <s v="-"/>
    <n v="5.0909090909090908"/>
    <n v="5.9252988023059715E-3"/>
    <s v="-"/>
    <s v="-"/>
    <n v="3.0165157539012218E-2"/>
    <s v="N"/>
    <n v="3.0165157539012218E-2"/>
  </r>
  <r>
    <s v="Kittiwake"/>
    <s v="Adult"/>
    <x v="6"/>
    <s v="Neart na Gaoithe"/>
    <s v="Autumn Migration"/>
    <s v="Displacement (matrix)"/>
    <n v="2016"/>
    <s v="-"/>
    <n v="4.4822628544972879E-3"/>
    <n v="0.3"/>
    <n v="0.03"/>
    <n v="8.1326177231998795E-2"/>
    <s v="N"/>
    <n v="8.1326177231998795E-2"/>
  </r>
  <r>
    <s v="Kittiwake"/>
    <s v="Adult"/>
    <x v="6"/>
    <s v="Neart na Gaoithe"/>
    <s v="Spring Migration"/>
    <s v="Displacement (matrix)"/>
    <n v="139"/>
    <s v="-"/>
    <n v="5.9252988023059715E-3"/>
    <n v="0.3"/>
    <n v="0.03"/>
    <n v="7.4125488016847695E-3"/>
    <s v="N"/>
    <n v="7.4125488016847695E-3"/>
  </r>
  <r>
    <s v="Kittiwake"/>
    <s v="Adult"/>
    <x v="6"/>
    <s v="NnG"/>
    <s v="Autumn Migration"/>
    <s v="Collision"/>
    <s v="-"/>
    <n v="12.363636363636363"/>
    <n v="4.4822628544972879E-3"/>
    <s v="-"/>
    <s v="-"/>
    <n v="5.5417068019239193E-2"/>
    <s v="N"/>
    <n v="5.5417068019239193E-2"/>
  </r>
  <r>
    <s v="Kittiwake"/>
    <s v="Adult"/>
    <x v="6"/>
    <s v="NnG"/>
    <s v="Spring Migration"/>
    <s v="Collision"/>
    <s v="-"/>
    <n v="1.4545454545454544"/>
    <n v="5.9252988023059715E-3"/>
    <s v="-"/>
    <s v="-"/>
    <n v="8.6186164397177752E-3"/>
    <s v="N"/>
    <n v="8.6186164397177752E-3"/>
  </r>
  <r>
    <s v="Kittiwake"/>
    <s v="Adult"/>
    <x v="6"/>
    <s v="Norfolk Boreas"/>
    <s v="Autumn Migration"/>
    <s v="Displacement (matrix)"/>
    <n v="2576"/>
    <s v="-"/>
    <n v="4.4822628544972879E-3"/>
    <n v="0.3"/>
    <n v="0.03"/>
    <n v="0.10391678201866512"/>
    <s v="N"/>
    <n v="0.10391678201866512"/>
  </r>
  <r>
    <s v="Kittiwake"/>
    <s v="Adult"/>
    <x v="6"/>
    <s v="Norfolk Boreas"/>
    <s v="Autumn Migration"/>
    <s v="Collision"/>
    <s v="-"/>
    <n v="23.418181818181818"/>
    <n v="4.4822628544972879E-3"/>
    <s v="-"/>
    <s v="-"/>
    <n v="0.10496644648350012"/>
    <s v="N"/>
    <n v="0.10496644648350012"/>
  </r>
  <r>
    <s v="Kittiwake"/>
    <s v="Adult"/>
    <x v="6"/>
    <s v="Norfolk Boreas"/>
    <s v="Spring Migration"/>
    <s v="Displacement (matrix)"/>
    <n v="949"/>
    <s v="-"/>
    <n v="5.9252988023059715E-3"/>
    <n v="0.3"/>
    <n v="0.03"/>
    <n v="5.0607977070495302E-2"/>
    <s v="N"/>
    <n v="5.0607977070495302E-2"/>
  </r>
  <r>
    <s v="Kittiwake"/>
    <s v="Adult"/>
    <x v="6"/>
    <s v="Norfolk Boreas"/>
    <s v="Spring Migration"/>
    <s v="Collision"/>
    <s v="-"/>
    <n v="8.6545454545454543"/>
    <n v="5.9252988023059715E-3"/>
    <s v="-"/>
    <s v="-"/>
    <n v="5.1280767816320773E-2"/>
    <s v="N"/>
    <n v="5.1280767816320773E-2"/>
  </r>
  <r>
    <s v="Kittiwake"/>
    <s v="Adult"/>
    <x v="6"/>
    <s v="Norfolk Vanguard"/>
    <s v="Autumn Migration"/>
    <s v="Collision"/>
    <s v="-"/>
    <n v="11.927272727272726"/>
    <n v="4.4822628544972879E-3"/>
    <s v="-"/>
    <s v="-"/>
    <n v="5.3461171500913097E-2"/>
    <s v="N"/>
    <n v="5.3461171500913097E-2"/>
  </r>
  <r>
    <s v="Kittiwake"/>
    <s v="Adult"/>
    <x v="6"/>
    <s v="Norfolk Vanguard"/>
    <s v="Spring Migration"/>
    <s v="Collision"/>
    <s v="-"/>
    <n v="14.036363636363637"/>
    <n v="5.9252988023059715E-3"/>
    <s v="-"/>
    <s v="-"/>
    <n v="8.3169648643276556E-2"/>
    <s v="N"/>
    <n v="8.3169648643276556E-2"/>
  </r>
  <r>
    <s v="Kittiwake"/>
    <s v="Adult"/>
    <x v="6"/>
    <s v="Norfolk Vanguard "/>
    <s v="Autumn Migration"/>
    <s v="Displacement (matrix)"/>
    <n v="916"/>
    <s v="-"/>
    <n v="4.4822628544972879E-3"/>
    <n v="0.3"/>
    <n v="0.03"/>
    <n v="3.6951774972475641E-2"/>
    <s v="N"/>
    <n v="3.6951774972475641E-2"/>
  </r>
  <r>
    <s v="Kittiwake"/>
    <s v="Adult"/>
    <x v="6"/>
    <s v="Norfolk Vanguard "/>
    <s v="Spring Migration"/>
    <s v="Displacement (matrix)"/>
    <n v="1294"/>
    <s v="-"/>
    <n v="5.9252988023059715E-3"/>
    <n v="0.3"/>
    <n v="0.03"/>
    <n v="6.900602985165534E-2"/>
    <s v="N"/>
    <n v="6.900602985165534E-2"/>
  </r>
  <r>
    <s v="Kittiwake"/>
    <s v="Adult"/>
    <x v="6"/>
    <s v="North Falls "/>
    <s v="Autumn Migration"/>
    <s v="Displacement (matrix)"/>
    <n v="467"/>
    <s v="-"/>
    <n v="4.4822628544972879E-3"/>
    <n v="0.3"/>
    <n v="0.03"/>
    <n v="1.8838950777452099E-2"/>
    <s v="N"/>
    <n v="1.8838950777452099E-2"/>
  </r>
  <r>
    <s v="Kittiwake"/>
    <s v="Adult"/>
    <x v="6"/>
    <s v="North Falls "/>
    <s v="Autumn Migration"/>
    <s v="Collision"/>
    <s v="-"/>
    <n v="3.64"/>
    <n v="4.4822628544972879E-3"/>
    <s v="-"/>
    <s v="-"/>
    <n v="1.631543679037013E-2"/>
    <s v="N"/>
    <n v="1.631543679037013E-2"/>
  </r>
  <r>
    <s v="Kittiwake"/>
    <s v="Adult"/>
    <x v="6"/>
    <s v="North Falls "/>
    <s v="Spring Migration"/>
    <s v="Displacement (matrix)"/>
    <n v="844.5"/>
    <s v="-"/>
    <n v="5.9252988023059715E-3"/>
    <n v="0.3"/>
    <n v="0.03"/>
    <n v="4.503523354692654E-2"/>
    <s v="N"/>
    <n v="4.503523354692654E-2"/>
  </r>
  <r>
    <s v="Kittiwake"/>
    <s v="Adult"/>
    <x v="6"/>
    <s v="North Falls "/>
    <s v="Spring Migration"/>
    <s v="Collision"/>
    <s v="-"/>
    <n v="11.2"/>
    <n v="5.9252988023059715E-3"/>
    <s v="-"/>
    <s v="-"/>
    <n v="6.6363346585826877E-2"/>
    <s v="N"/>
    <n v="6.6363346585826877E-2"/>
  </r>
  <r>
    <s v="Kittiwake"/>
    <s v="Adult"/>
    <x v="6"/>
    <s v="Outer Dowsing"/>
    <s v="Autumn Migration"/>
    <s v="Displacement (matrix)"/>
    <n v="5206.8"/>
    <s v="-"/>
    <n v="4.4822628544972879E-3"/>
    <n v="0.3"/>
    <n v="0.03"/>
    <n v="0.21004421607716831"/>
    <s v="N"/>
    <n v="0.21004421607716831"/>
  </r>
  <r>
    <s v="Kittiwake"/>
    <s v="Adult"/>
    <x v="6"/>
    <s v="Outer Dowsing"/>
    <s v="Spring Migration"/>
    <s v="Displacement (matrix)"/>
    <n v="1760.3"/>
    <s v="-"/>
    <n v="5.9252988023059715E-3"/>
    <n v="0.3"/>
    <n v="0.03"/>
    <n v="9.3872731335292808E-2"/>
    <s v="N"/>
    <n v="9.3872731335292808E-2"/>
  </r>
  <r>
    <s v="Kittiwake"/>
    <s v="Adult"/>
    <x v="6"/>
    <s v="Outer Dowsing "/>
    <s v="Autumn Migration"/>
    <s v="Collision"/>
    <s v="-"/>
    <n v="3.03"/>
    <n v="4.4822628544972879E-3"/>
    <s v="-"/>
    <s v="-"/>
    <n v="1.3581256449126781E-2"/>
    <s v="N"/>
    <n v="1.3581256449126781E-2"/>
  </r>
  <r>
    <s v="Kittiwake"/>
    <s v="Adult"/>
    <x v="6"/>
    <s v="Outer Dowsing "/>
    <s v="Spring Migration"/>
    <s v="Collision"/>
    <s v="-"/>
    <n v="13.81"/>
    <n v="5.9252988023059715E-3"/>
    <s v="-"/>
    <s v="-"/>
    <n v="8.1828376459845475E-2"/>
    <s v="N"/>
    <n v="8.1828376459845475E-2"/>
  </r>
  <r>
    <s v="Kittiwake"/>
    <s v="Adult"/>
    <x v="6"/>
    <s v="PFOWF"/>
    <s v="Autumn Migration"/>
    <s v="Displacement (matrix)"/>
    <n v="118"/>
    <s v="-"/>
    <n v="4.4822628544972879E-3"/>
    <n v="0.3"/>
    <n v="0.03"/>
    <n v="4.7601631514761194E-3"/>
    <s v="N"/>
    <n v="4.7601631514761194E-3"/>
  </r>
  <r>
    <s v="Kittiwake"/>
    <s v="Adult"/>
    <x v="6"/>
    <s v="PFOWF"/>
    <s v="Autumn Migration"/>
    <s v="Collision"/>
    <s v="-"/>
    <n v="0.72727272727272718"/>
    <n v="4.4822628544972879E-3"/>
    <s v="-"/>
    <s v="-"/>
    <n v="3.2598275305434818E-3"/>
    <s v="N"/>
    <n v="3.2598275305434818E-3"/>
  </r>
  <r>
    <s v="Kittiwake"/>
    <s v="Adult"/>
    <x v="6"/>
    <s v="PFOWF"/>
    <s v="Spring Migration"/>
    <s v="Displacement (matrix)"/>
    <n v="41"/>
    <s v="-"/>
    <n v="5.9252988023059715E-3"/>
    <n v="0.3"/>
    <n v="0.03"/>
    <n v="2.1864352580509036E-3"/>
    <s v="N"/>
    <n v="2.1864352580509036E-3"/>
  </r>
  <r>
    <s v="Kittiwake"/>
    <s v="Adult"/>
    <x v="6"/>
    <s v="Race Bank"/>
    <s v="Autumn Migration"/>
    <s v="Collision"/>
    <s v="-"/>
    <n v="8.1619814707585405"/>
    <n v="4.4822628544972879E-3"/>
    <s v="-"/>
    <s v="-"/>
    <n v="3.6584146365476147E-2"/>
    <s v="N"/>
    <n v="3.6584146365476147E-2"/>
  </r>
  <r>
    <s v="Kittiwake"/>
    <s v="Adult"/>
    <x v="6"/>
    <s v="Race Bank"/>
    <s v="Spring Migration"/>
    <s v="Collision"/>
    <s v="-"/>
    <n v="2.0995946728430805"/>
    <n v="5.9252988023059715E-3"/>
    <s v="-"/>
    <s v="-"/>
    <n v="1.2440725800325103E-2"/>
    <s v="N"/>
    <n v="1.2440725800325103E-2"/>
  </r>
  <r>
    <s v="Kittiwake"/>
    <s v="Adult"/>
    <x v="6"/>
    <s v="Rampion"/>
    <s v="Autumn Migration"/>
    <s v="Collision"/>
    <s v="-"/>
    <n v="14.844797366255143"/>
    <n v="4.4822628544972879E-3"/>
    <s v="-"/>
    <s v="-"/>
    <n v="6.6538283817304603E-2"/>
    <s v="N"/>
    <n v="6.6538283817304603E-2"/>
  </r>
  <r>
    <s v="Kittiwake"/>
    <s v="Adult"/>
    <x v="6"/>
    <s v="Rampion"/>
    <s v="Spring Migration"/>
    <s v="Collision"/>
    <s v="-"/>
    <n v="12.942222222222222"/>
    <n v="5.9252988023059715E-3"/>
    <s v="-"/>
    <s v="-"/>
    <n v="7.6686533832511061E-2"/>
    <s v="N"/>
    <n v="7.6686533832511061E-2"/>
  </r>
  <r>
    <s v="Kittiwake"/>
    <s v="Adult"/>
    <x v="6"/>
    <s v="Rampion 2"/>
    <s v="Autumn Migration"/>
    <s v="Displacement (matrix)"/>
    <n v="97"/>
    <s v="-"/>
    <n v="4.4822628544972879E-3"/>
    <n v="0.3"/>
    <n v="0.03"/>
    <n v="3.9130154719761324E-3"/>
    <s v="N"/>
    <n v="3.9130154719761324E-3"/>
  </r>
  <r>
    <s v="Kittiwake"/>
    <s v="Adult"/>
    <x v="6"/>
    <s v="Rampion 2"/>
    <s v="Autumn Migration"/>
    <s v="Collision"/>
    <s v="-"/>
    <n v="9.7799999999999994"/>
    <n v="4.4822628544972879E-3"/>
    <s v="-"/>
    <s v="-"/>
    <n v="4.3836530716983471E-2"/>
    <s v="N"/>
    <n v="4.3836530716983471E-2"/>
  </r>
  <r>
    <s v="Kittiwake"/>
    <s v="Adult"/>
    <x v="6"/>
    <s v="Rampion 2"/>
    <s v="Spring Migration"/>
    <s v="Displacement (matrix)"/>
    <n v="286"/>
    <s v="-"/>
    <n v="5.9252988023059715E-3"/>
    <n v="0.3"/>
    <n v="0.03"/>
    <n v="1.5251719117135571E-2"/>
    <s v="N"/>
    <n v="1.5251719117135571E-2"/>
  </r>
  <r>
    <s v="Kittiwake"/>
    <s v="Adult"/>
    <x v="6"/>
    <s v="Rampion 2"/>
    <s v="Spring Migration"/>
    <s v="Collision"/>
    <s v="-"/>
    <n v="17.25"/>
    <n v="5.9252988023059715E-3"/>
    <s v="-"/>
    <s v="-"/>
    <n v="0.102211404339778"/>
    <s v="N"/>
    <n v="0.102211404339778"/>
  </r>
  <r>
    <s v="Kittiwake"/>
    <s v="Adult"/>
    <x v="6"/>
    <s v="Salamander"/>
    <s v="Autumn Migration"/>
    <s v="Displacement (matrix)"/>
    <n v="141.5"/>
    <s v="-"/>
    <n v="4.4822628544972879E-3"/>
    <n v="0.3"/>
    <n v="0.03"/>
    <n v="5.7081617452022955E-3"/>
    <s v="Y"/>
    <n v="0"/>
  </r>
  <r>
    <s v="Kittiwake"/>
    <s v="Adult"/>
    <x v="6"/>
    <s v="Salamander"/>
    <s v="Spring Migration"/>
    <s v="Displacement (matrix)"/>
    <n v="154.5"/>
    <s v="-"/>
    <n v="5.9252988023059715E-3"/>
    <n v="0.3"/>
    <n v="0.03"/>
    <n v="8.2391279846064525E-3"/>
    <s v="Y"/>
    <n v="0"/>
  </r>
  <r>
    <s v="Kittiwake"/>
    <s v="Adult"/>
    <x v="6"/>
    <s v="Seagreen"/>
    <s v="Autumn Migration"/>
    <s v="Displacement (matrix)"/>
    <n v="2286"/>
    <s v="-"/>
    <n v="4.4822628544972879E-3"/>
    <n v="0.3"/>
    <n v="0.03"/>
    <n v="9.2218075968427196E-2"/>
    <s v="N"/>
    <n v="9.2218075968427196E-2"/>
  </r>
  <r>
    <s v="Kittiwake"/>
    <s v="Adult"/>
    <x v="6"/>
    <s v="Seagreen"/>
    <s v="Spring Migration"/>
    <s v="Displacement (matrix)"/>
    <n v="2286"/>
    <s v="-"/>
    <n v="5.9252988023059715E-3"/>
    <n v="0.3"/>
    <n v="0.03"/>
    <n v="0.12190709755864305"/>
    <s v="N"/>
    <n v="0.12190709755864305"/>
  </r>
  <r>
    <s v="Kittiwake"/>
    <s v="Adult"/>
    <x v="6"/>
    <s v="SeaGreen (Alpha &amp; Bravo)"/>
    <s v="Autumn Migration"/>
    <s v="Collision"/>
    <s v="-"/>
    <n v="103.50397989107665"/>
    <n v="4.4822628544972879E-3"/>
    <s v="-"/>
    <s v="-"/>
    <n v="0.46393204435840713"/>
    <s v="N"/>
    <n v="0.46393204435840713"/>
  </r>
  <r>
    <s v="Kittiwake"/>
    <s v="Adult"/>
    <x v="6"/>
    <s v="SeaGreen (Alpha &amp; Bravo)"/>
    <s v="Spring Migration"/>
    <s v="Collision"/>
    <s v="-"/>
    <n v="56.403854210305823"/>
    <n v="5.9252988023059715E-3"/>
    <s v="-"/>
    <s v="-"/>
    <n v="0.33420968979776572"/>
    <s v="N"/>
    <n v="0.33420968979776572"/>
  </r>
  <r>
    <s v="Kittiwake"/>
    <s v="Adult"/>
    <x v="6"/>
    <s v="SEP &amp; DEP"/>
    <s v="Autumn Migration"/>
    <s v="Collision"/>
    <s v="-"/>
    <n v="4.3"/>
    <n v="4.4822628544972879E-3"/>
    <s v="-"/>
    <s v="-"/>
    <n v="1.9273730274338336E-2"/>
    <s v="N"/>
    <n v="1.9273730274338336E-2"/>
  </r>
  <r>
    <s v="Kittiwake"/>
    <s v="Adult"/>
    <x v="6"/>
    <s v="SEP &amp; DEP"/>
    <s v="Spring Migration"/>
    <s v="Collision"/>
    <s v="-"/>
    <n v="0.9"/>
    <n v="5.9252988023059715E-3"/>
    <s v="-"/>
    <s v="-"/>
    <n v="5.3327689220753743E-3"/>
    <s v="N"/>
    <n v="5.3327689220753743E-3"/>
  </r>
  <r>
    <s v="Kittiwake"/>
    <s v="Adult"/>
    <x v="6"/>
    <s v="SEP / DEP"/>
    <s v="Autumn Migration"/>
    <s v="Displacement (matrix)"/>
    <n v="1481"/>
    <s v="-"/>
    <n v="4.4822628544972879E-3"/>
    <n v="0.3"/>
    <n v="0.03"/>
    <n v="5.9744081587594346E-2"/>
    <s v="N"/>
    <n v="5.9744081587594346E-2"/>
  </r>
  <r>
    <s v="Kittiwake"/>
    <s v="Adult"/>
    <x v="6"/>
    <s v="SEP / DEP"/>
    <s v="Spring Migration"/>
    <s v="Displacement (matrix)"/>
    <n v="1216.5"/>
    <s v="-"/>
    <n v="5.9252988023059715E-3"/>
    <n v="0.3"/>
    <n v="0.03"/>
    <n v="6.4873133937046926E-2"/>
    <s v="N"/>
    <n v="6.4873133937046926E-2"/>
  </r>
  <r>
    <s v="Kittiwake"/>
    <s v="Adult"/>
    <x v="6"/>
    <s v="Teesside"/>
    <s v="Autumn Migration"/>
    <s v="Collision"/>
    <s v="-"/>
    <n v="11.7463443059252"/>
    <n v="4.4822628544972879E-3"/>
    <s v="-"/>
    <s v="-"/>
    <n v="5.2650202758584251E-2"/>
    <s v="N"/>
    <n v="5.2650202758584251E-2"/>
  </r>
  <r>
    <s v="Kittiwake"/>
    <s v="Adult"/>
    <x v="6"/>
    <s v="Teesside"/>
    <s v="Spring Migration"/>
    <s v="Collision"/>
    <s v="-"/>
    <n v="1.3433253957136855"/>
    <n v="5.9252988023059715E-3"/>
    <s v="-"/>
    <s v="-"/>
    <n v="7.9596043583294966E-3"/>
    <s v="N"/>
    <n v="7.9596043583294966E-3"/>
  </r>
  <r>
    <s v="Kittiwake"/>
    <s v="Adult"/>
    <x v="6"/>
    <s v="Thanet"/>
    <s v="Autumn Migration"/>
    <s v="Collision"/>
    <s v="-"/>
    <n v="0.13173553719008266"/>
    <n v="4.4822628544972879E-3"/>
    <s v="-"/>
    <s v="-"/>
    <n v="5.9047330496435357E-4"/>
    <s v="N"/>
    <n v="5.9047330496435357E-4"/>
  </r>
  <r>
    <s v="Kittiwake"/>
    <s v="Adult"/>
    <x v="6"/>
    <s v="Thanet"/>
    <s v="Spring Migration"/>
    <s v="Collision"/>
    <s v="-"/>
    <n v="0.11570247933884298"/>
    <n v="5.9252988023059715E-3"/>
    <s v="-"/>
    <s v="-"/>
    <n v="6.8557176225027771E-4"/>
    <s v="N"/>
    <n v="6.8557176225027771E-4"/>
  </r>
  <r>
    <s v="Kittiwake"/>
    <s v="Adult"/>
    <x v="6"/>
    <s v="Triton Knoll"/>
    <s v="Autumn Migration"/>
    <s v="Displacement (matrix)"/>
    <n v="332"/>
    <s v="-"/>
    <n v="4.4822628544972879E-3"/>
    <n v="0.3"/>
    <n v="0.03"/>
    <n v="1.3393001409237897E-2"/>
    <s v="N"/>
    <n v="1.3393001409237897E-2"/>
  </r>
  <r>
    <s v="Kittiwake"/>
    <s v="Adult"/>
    <x v="6"/>
    <s v="Triton Knoll"/>
    <s v="Autumn Migration"/>
    <s v="Collision"/>
    <s v="-"/>
    <n v="29.259433492822971"/>
    <n v="4.4822628544972879E-3"/>
    <s v="-"/>
    <s v="-"/>
    <n v="0.13114847188851425"/>
    <s v="N"/>
    <n v="0.13114847188851425"/>
  </r>
  <r>
    <s v="Kittiwake"/>
    <s v="Adult"/>
    <x v="6"/>
    <s v="Triton Knoll"/>
    <s v="Spring Migration"/>
    <s v="Displacement (matrix)"/>
    <n v="226"/>
    <s v="-"/>
    <n v="5.9252988023059715E-3"/>
    <n v="0.3"/>
    <n v="0.03"/>
    <n v="1.2052057763890343E-2"/>
    <s v="N"/>
    <n v="1.2052057763890343E-2"/>
  </r>
  <r>
    <s v="Kittiwake"/>
    <s v="Adult"/>
    <x v="6"/>
    <s v="Triton Knoll"/>
    <s v="Spring Migration"/>
    <s v="Collision"/>
    <s v="-"/>
    <n v="10.491961722488039"/>
    <n v="5.9252988023059715E-3"/>
    <s v="-"/>
    <s v="-"/>
    <n v="6.2168008228098474E-2"/>
    <s v="N"/>
    <n v="6.2168008228098474E-2"/>
  </r>
  <r>
    <s v="Kittiwake"/>
    <s v="Adult"/>
    <x v="6"/>
    <s v="West of Orkney"/>
    <s v="Autumn Migration"/>
    <s v="Displacement (matrix)"/>
    <n v="798.7"/>
    <s v="-"/>
    <n v="4.4822628544972879E-3"/>
    <n v="0.3"/>
    <n v="0.03"/>
    <n v="3.2219850076982852E-2"/>
    <s v="Y"/>
    <n v="0"/>
  </r>
  <r>
    <s v="Kittiwake"/>
    <s v="Adult"/>
    <x v="6"/>
    <s v="West of Orkney"/>
    <s v="Autumn Migration"/>
    <s v="Collision"/>
    <s v="-"/>
    <n v="16.309999999999999"/>
    <n v="4.4822628544972879E-3"/>
    <s v="-"/>
    <s v="-"/>
    <n v="7.310570715685076E-2"/>
    <s v="Y"/>
    <n v="0"/>
  </r>
  <r>
    <s v="Kittiwake"/>
    <s v="Adult"/>
    <x v="6"/>
    <s v="West of Orkney"/>
    <s v="Spring Migration"/>
    <s v="Displacement (matrix)"/>
    <n v="1216.8"/>
    <s v="-"/>
    <n v="5.9252988023059715E-3"/>
    <n v="0.3"/>
    <n v="0.03"/>
    <n v="6.4889132243813138E-2"/>
    <s v="Y"/>
    <n v="0"/>
  </r>
  <r>
    <s v="Kittiwake"/>
    <s v="Adult"/>
    <x v="6"/>
    <s v="West of Orkney"/>
    <s v="Spring Migration"/>
    <s v="Collision"/>
    <s v="-"/>
    <n v="21.87"/>
    <n v="5.9252988023059715E-3"/>
    <s v="-"/>
    <s v="-"/>
    <n v="0.12958628480643161"/>
    <s v="Y"/>
    <n v="0"/>
  </r>
  <r>
    <s v="Kittiwake"/>
    <s v="Adult"/>
    <x v="6"/>
    <s v="Westermost Rough"/>
    <s v="Autumn Migration"/>
    <s v="Collision"/>
    <s v="-"/>
    <n v="0.11592727272727274"/>
    <n v="4.4822628544972879E-3"/>
    <s v="-"/>
    <s v="-"/>
    <n v="5.1961650836863113E-4"/>
    <s v="N"/>
    <n v="5.1961650836863113E-4"/>
  </r>
  <r>
    <s v="Kittiwake"/>
    <s v="Adult"/>
    <x v="6"/>
    <s v="Westermost Rough"/>
    <s v="Spring Migration"/>
    <s v="Collision"/>
    <s v="-"/>
    <n v="6.3636363636363644E-2"/>
    <n v="5.9252988023059715E-3"/>
    <s v="-"/>
    <s v="-"/>
    <n v="3.7706446923765278E-4"/>
    <s v="N"/>
    <n v="3.7706446923765278E-4"/>
  </r>
  <r>
    <s v="Kittiwake"/>
    <s v="Adult"/>
    <x v="7"/>
    <s v="Aberdeen "/>
    <s v="Autumn Migration"/>
    <s v="Displacement (matrix)"/>
    <n v="14"/>
    <s v="-"/>
    <n v="1.3500286539497156E-2"/>
    <n v="0.3"/>
    <n v="0.03"/>
    <n v="1.7010361039766415E-3"/>
    <s v="N"/>
    <n v="1.7010361039766415E-3"/>
  </r>
  <r>
    <s v="Kittiwake"/>
    <s v="Adult"/>
    <x v="7"/>
    <s v="Aberdeen "/>
    <s v="Autumn Migration"/>
    <s v="Collision"/>
    <s v="-"/>
    <n v="2.5708577540106954"/>
    <n v="1.3500286539497156E-2"/>
    <s v="-"/>
    <s v="-"/>
    <n v="3.4707316331432481E-2"/>
    <s v="N"/>
    <n v="3.4707316331432481E-2"/>
  </r>
  <r>
    <s v="Kittiwake"/>
    <s v="Adult"/>
    <x v="7"/>
    <s v="Aberdeen "/>
    <s v="Spring Migration"/>
    <s v="Displacement (matrix)"/>
    <n v="23"/>
    <s v="-"/>
    <n v="1.7846617715203503E-2"/>
    <n v="0.3"/>
    <n v="0.03"/>
    <n v="3.6942498670471248E-3"/>
    <s v="N"/>
    <n v="3.6942498670471248E-3"/>
  </r>
  <r>
    <s v="Kittiwake"/>
    <s v="Adult"/>
    <x v="7"/>
    <s v="Aberdeen "/>
    <s v="Spring Migration"/>
    <s v="Collision"/>
    <s v="-"/>
    <n v="0.53529411764705881"/>
    <n v="1.7846617715203503E-2"/>
    <s v="-"/>
    <s v="-"/>
    <n v="9.5531894828442283E-3"/>
    <s v="N"/>
    <n v="9.5531894828442283E-3"/>
  </r>
  <r>
    <s v="Kittiwake"/>
    <s v="Adult"/>
    <x v="7"/>
    <s v="Beatrice"/>
    <s v="Autumn Migration"/>
    <s v="Displacement (matrix)"/>
    <n v="1112"/>
    <s v="-"/>
    <n v="1.3500286539497156E-2"/>
    <n v="0.3"/>
    <n v="0.03"/>
    <n v="0.1351108676872875"/>
    <s v="N"/>
    <n v="0.1351108676872875"/>
  </r>
  <r>
    <s v="Kittiwake"/>
    <s v="Adult"/>
    <x v="7"/>
    <s v="Beatrice"/>
    <s v="Autumn Migration"/>
    <s v="Collision"/>
    <s v="-"/>
    <n v="3.4128685699974954"/>
    <n v="1.3500286539497156E-2"/>
    <s v="-"/>
    <s v="-"/>
    <n v="4.6074703616610091E-2"/>
    <s v="N"/>
    <n v="4.6074703616610091E-2"/>
  </r>
  <r>
    <s v="Kittiwake"/>
    <s v="Adult"/>
    <x v="7"/>
    <s v="Beatrice"/>
    <s v="Spring Migration"/>
    <s v="Displacement (matrix)"/>
    <n v="1112"/>
    <s v="-"/>
    <n v="1.7846617715203503E-2"/>
    <n v="0.3"/>
    <n v="0.03"/>
    <n v="0.17860895009375663"/>
    <s v="N"/>
    <n v="0.17860895009375663"/>
  </r>
  <r>
    <s v="Kittiwake"/>
    <s v="Adult"/>
    <x v="7"/>
    <s v="Beatrice"/>
    <s v="Spring Migration"/>
    <s v="Collision"/>
    <s v="-"/>
    <n v="13.936977210117705"/>
    <n v="1.7846617715203503E-2"/>
    <s v="-"/>
    <s v="-"/>
    <n v="0.24872790437447412"/>
    <s v="N"/>
    <n v="0.24872790437447412"/>
  </r>
  <r>
    <s v="Kittiwake"/>
    <s v="Adult"/>
    <x v="7"/>
    <s v="Berwick Bank"/>
    <s v="Autumn Migration"/>
    <s v="Displacement (matrix)"/>
    <n v="11190"/>
    <s v="-"/>
    <n v="1.3500286539497156E-2"/>
    <n v="0.3"/>
    <n v="0.03"/>
    <n v="1.3596138573927583"/>
    <s v="Y"/>
    <n v="0"/>
  </r>
  <r>
    <s v="Kittiwake"/>
    <s v="Adult"/>
    <x v="7"/>
    <s v="Berwick Bank"/>
    <s v="Autumn Migration"/>
    <s v="Collision"/>
    <s v="-"/>
    <n v="138.18181818181819"/>
    <n v="1.3500286539497156E-2"/>
    <s v="-"/>
    <s v="-"/>
    <n v="1.8654941400032434"/>
    <s v="Y"/>
    <n v="0"/>
  </r>
  <r>
    <s v="Kittiwake"/>
    <s v="Adult"/>
    <x v="7"/>
    <s v="Berwick Bank"/>
    <s v="Spring Migration"/>
    <s v="Displacement (matrix)"/>
    <n v="13766"/>
    <s v="-"/>
    <n v="1.7846617715203503E-2"/>
    <n v="0.3"/>
    <n v="0.03"/>
    <n v="2.2110888552074228"/>
    <s v="Y"/>
    <n v="0"/>
  </r>
  <r>
    <s v="Kittiwake"/>
    <s v="Adult"/>
    <x v="7"/>
    <s v="Berwick Bank"/>
    <s v="Spring Migration"/>
    <s v="Collision"/>
    <s v="-"/>
    <n v="130.18181818181819"/>
    <n v="1.7846617715203503E-2"/>
    <s v="-"/>
    <s v="-"/>
    <n v="2.323305142561038"/>
    <s v="Y"/>
    <n v="0"/>
  </r>
  <r>
    <s v="Kittiwake"/>
    <s v="Adult"/>
    <x v="7"/>
    <s v="Blyth Demo"/>
    <s v="Autumn Migration"/>
    <s v="Displacement (matrix)"/>
    <n v="740"/>
    <s v="-"/>
    <n v="1.3500286539497156E-2"/>
    <n v="0.3"/>
    <n v="0.03"/>
    <n v="8.9911908353051059E-2"/>
    <s v="N"/>
    <n v="8.9911908353051059E-2"/>
  </r>
  <r>
    <s v="Kittiwake"/>
    <s v="Adult"/>
    <x v="7"/>
    <s v="Blyth Demo"/>
    <s v="Autumn Migration"/>
    <s v="Collision"/>
    <s v="-"/>
    <n v="1.3331636363636363"/>
    <n v="1.3500286539497156E-2"/>
    <s v="-"/>
    <s v="-"/>
    <n v="1.7998091094947079E-2"/>
    <s v="N"/>
    <n v="1.7998091094947079E-2"/>
  </r>
  <r>
    <s v="Kittiwake"/>
    <s v="Adult"/>
    <x v="7"/>
    <s v="Blyth Demo"/>
    <s v="Spring Migration"/>
    <s v="Displacement (matrix)"/>
    <n v="740"/>
    <s v="-"/>
    <n v="1.7846617715203503E-2"/>
    <n v="0.3"/>
    <n v="0.03"/>
    <n v="0.11885847398325532"/>
    <s v="N"/>
    <n v="0.11885847398325532"/>
  </r>
  <r>
    <s v="Kittiwake"/>
    <s v="Adult"/>
    <x v="7"/>
    <s v="Blyth Demo"/>
    <s v="Spring Migration"/>
    <s v="Collision"/>
    <s v="-"/>
    <n v="0.89090909090909076"/>
    <n v="1.7846617715203503E-2"/>
    <s v="-"/>
    <s v="-"/>
    <n v="1.5899713964454026E-2"/>
    <s v="N"/>
    <n v="1.5899713964454026E-2"/>
  </r>
  <r>
    <s v="Kittiwake"/>
    <s v="Adult"/>
    <x v="7"/>
    <s v="Cenos"/>
    <s v="Autumn Migration"/>
    <s v="Displacement (matrix)"/>
    <n v="97"/>
    <s v="-"/>
    <n v="1.3500286539497156E-2"/>
    <n v="0.3"/>
    <n v="0.03"/>
    <n v="1.1785750148981014E-2"/>
    <s v="N"/>
    <n v="1.1785750148981014E-2"/>
  </r>
  <r>
    <s v="Kittiwake"/>
    <s v="Adult"/>
    <x v="7"/>
    <s v="Cenos"/>
    <s v="Autumn Migration"/>
    <s v="Collision"/>
    <s v="-"/>
    <n v="3"/>
    <n v="1.3500286539497156E-2"/>
    <s v="-"/>
    <s v="-"/>
    <n v="4.0500859618491467E-2"/>
    <s v="N"/>
    <n v="4.0500859618491467E-2"/>
  </r>
  <r>
    <s v="Kittiwake"/>
    <s v="Adult"/>
    <x v="7"/>
    <s v="Cenos"/>
    <s v="Spring Migration"/>
    <s v="Displacement (matrix)"/>
    <n v="49"/>
    <s v="-"/>
    <n v="1.7846617715203503E-2"/>
    <n v="0.3"/>
    <n v="0.03"/>
    <n v="7.8703584124047432E-3"/>
    <s v="N"/>
    <n v="7.8703584124047432E-3"/>
  </r>
  <r>
    <s v="Kittiwake"/>
    <s v="Adult"/>
    <x v="7"/>
    <s v="Cenos"/>
    <s v="Spring Migration"/>
    <s v="Collision"/>
    <s v="-"/>
    <n v="2.0499999999999998"/>
    <n v="1.7846617715203503E-2"/>
    <s v="-"/>
    <s v="-"/>
    <n v="3.6585566316167176E-2"/>
    <s v="N"/>
    <n v="3.6585566316167176E-2"/>
  </r>
  <r>
    <s v="Kittiwake"/>
    <s v="Adult"/>
    <x v="7"/>
    <s v="Dogger Bank A + B"/>
    <s v="Autumn Migration"/>
    <s v="Collision"/>
    <s v="-"/>
    <n v="78.25090909090909"/>
    <n v="1.3500286539497156E-2"/>
    <s v="-"/>
    <s v="-"/>
    <n v="1.0564096947034156"/>
    <s v="N"/>
    <n v="1.0564096947034156"/>
  </r>
  <r>
    <s v="Kittiwake"/>
    <s v="Adult"/>
    <x v="7"/>
    <s v="Dogger Bank A + B"/>
    <s v="Spring Migration"/>
    <s v="Collision"/>
    <s v="-"/>
    <n v="187.98181818181817"/>
    <n v="1.7846617715203503E-2"/>
    <s v="-"/>
    <s v="-"/>
    <n v="3.3548396464998"/>
    <s v="N"/>
    <n v="3.3548396464998"/>
  </r>
  <r>
    <s v="Kittiwake"/>
    <s v="Adult"/>
    <x v="7"/>
    <s v="Dogger Bank A and B"/>
    <s v="Autumn Migration"/>
    <s v="Displacement (matrix)"/>
    <n v="3450"/>
    <s v="-"/>
    <n v="1.3500286539497156E-2"/>
    <n v="0.3"/>
    <n v="0.03"/>
    <n v="0.41918389705138664"/>
    <s v="N"/>
    <n v="0.41918389705138664"/>
  </r>
  <r>
    <s v="Kittiwake"/>
    <s v="Adult"/>
    <x v="7"/>
    <s v="Dogger Bank A and B"/>
    <s v="Spring Migration"/>
    <s v="Displacement (matrix)"/>
    <n v="15482"/>
    <s v="-"/>
    <n v="1.7846617715203503E-2"/>
    <n v="0.3"/>
    <n v="0.03"/>
    <n v="2.4867120192010255"/>
    <s v="N"/>
    <n v="2.4867120192010255"/>
  </r>
  <r>
    <s v="Kittiwake"/>
    <s v="Adult"/>
    <x v="7"/>
    <s v="Dogger Bank C + Sofia"/>
    <s v="Autumn Migration"/>
    <s v="Collision"/>
    <s v="-"/>
    <n v="52.573018181818185"/>
    <n v="1.3500286539497156E-2"/>
    <s v="-"/>
    <s v="-"/>
    <n v="0.70975080970073923"/>
    <s v="N"/>
    <n v="0.70975080970073923"/>
  </r>
  <r>
    <s v="Kittiwake"/>
    <s v="Adult"/>
    <x v="7"/>
    <s v="Dogger Bank C + Sofia"/>
    <s v="Spring Migration"/>
    <s v="Collision"/>
    <s v="-"/>
    <n v="138.0272727272727"/>
    <n v="1.7846617715203503E-2"/>
    <s v="-"/>
    <s v="-"/>
    <n v="2.4633199706357702"/>
    <s v="N"/>
    <n v="2.4633199706357702"/>
  </r>
  <r>
    <s v="Kittiwake"/>
    <s v="Adult"/>
    <x v="7"/>
    <s v="Dogger Bank C and Sofia "/>
    <s v="Autumn Migration"/>
    <s v="Displacement (matrix)"/>
    <n v="2181"/>
    <s v="-"/>
    <n v="1.3500286539497156E-2"/>
    <n v="0.3"/>
    <n v="0.03"/>
    <n v="0.26499712448378965"/>
    <s v="N"/>
    <n v="0.26499712448378965"/>
  </r>
  <r>
    <s v="Kittiwake"/>
    <s v="Adult"/>
    <x v="7"/>
    <s v="Dogger Bank C and Sofia "/>
    <s v="Spring Migration"/>
    <s v="Displacement (matrix)"/>
    <n v="11805"/>
    <s v="-"/>
    <n v="1.7846617715203503E-2"/>
    <n v="0.3"/>
    <n v="0.03"/>
    <n v="1.8961138991517958"/>
    <s v="N"/>
    <n v="1.8961138991517958"/>
  </r>
  <r>
    <s v="Kittiwake"/>
    <s v="Adult"/>
    <x v="7"/>
    <s v="Dogger Bank South"/>
    <s v="Autumn Migration"/>
    <s v="Displacement (matrix)"/>
    <n v="7352.84"/>
    <s v="-"/>
    <n v="1.3500286539497156E-2"/>
    <n v="0.3"/>
    <n v="0.03"/>
    <n v="0.89338902191168634"/>
    <s v="N"/>
    <n v="0.89338902191168634"/>
  </r>
  <r>
    <s v="Kittiwake"/>
    <s v="Adult"/>
    <x v="7"/>
    <s v="Dogger Bank South"/>
    <s v="Autumn Migration"/>
    <s v="Collision"/>
    <s v="-"/>
    <n v="79.319999999999993"/>
    <n v="1.3500286539497156E-2"/>
    <s v="-"/>
    <s v="-"/>
    <n v="1.0708427283129143"/>
    <s v="N"/>
    <n v="1.0708427283129143"/>
  </r>
  <r>
    <s v="Kittiwake"/>
    <s v="Adult"/>
    <x v="7"/>
    <s v="Dogger Bank South"/>
    <s v="Spring Migration"/>
    <s v="Displacement (matrix)"/>
    <n v="11306.91"/>
    <s v="-"/>
    <n v="1.7846617715203503E-2"/>
    <n v="0.3"/>
    <n v="0.03"/>
    <n v="1.8161109027919047"/>
    <s v="N"/>
    <n v="1.8161109027919047"/>
  </r>
  <r>
    <s v="Kittiwake"/>
    <s v="Adult"/>
    <x v="7"/>
    <s v="Dogger Bank South"/>
    <s v="Spring Migration"/>
    <s v="Collision"/>
    <s v="-"/>
    <n v="99.84"/>
    <n v="1.7846617715203503E-2"/>
    <s v="-"/>
    <s v="-"/>
    <n v="1.7818063126859178"/>
    <s v="N"/>
    <n v="1.7818063126859178"/>
  </r>
  <r>
    <s v="Kittiwake"/>
    <s v="Adult"/>
    <x v="7"/>
    <s v="Eaast Anglia THREE"/>
    <s v="Autumn Migration"/>
    <s v="Displacement (matrix)"/>
    <n v="3419"/>
    <s v="-"/>
    <n v="1.3500286539497156E-2"/>
    <n v="0.3"/>
    <n v="0.03"/>
    <n v="0.41541731710686697"/>
    <s v="N"/>
    <n v="0.41541731710686697"/>
  </r>
  <r>
    <s v="Kittiwake"/>
    <s v="Adult"/>
    <x v="7"/>
    <s v="Eaast Anglia THREE"/>
    <s v="Spring Migration"/>
    <s v="Displacement (matrix)"/>
    <n v="1309"/>
    <s v="-"/>
    <n v="1.7846617715203503E-2"/>
    <n v="0.3"/>
    <n v="0.03"/>
    <n v="0.21025100330281246"/>
    <s v="N"/>
    <n v="0.21025100330281246"/>
  </r>
  <r>
    <s v="Kittiwake"/>
    <s v="Adult"/>
    <x v="7"/>
    <s v="East Anglia ONE"/>
    <s v="Autumn Migration"/>
    <s v="Displacement (matrix)"/>
    <n v="1158"/>
    <s v="-"/>
    <n v="1.3500286539497156E-2"/>
    <n v="0.3"/>
    <n v="0.03"/>
    <n v="0.14069998631463934"/>
    <s v="N"/>
    <n v="0.14069998631463934"/>
  </r>
  <r>
    <s v="Kittiwake"/>
    <s v="Adult"/>
    <x v="7"/>
    <s v="East Anglia One"/>
    <s v="Autumn Migration"/>
    <s v="Collision"/>
    <s v="-"/>
    <n v="62.723865332753363"/>
    <n v="1.3500286539497156E-2"/>
    <s v="-"/>
    <s v="-"/>
    <n v="0.84679015485700249"/>
    <s v="N"/>
    <n v="0.84679015485700249"/>
  </r>
  <r>
    <s v="Kittiwake"/>
    <s v="Adult"/>
    <x v="7"/>
    <s v="East Anglia ONE"/>
    <s v="Spring Migration"/>
    <s v="Displacement (matrix)"/>
    <n v="758"/>
    <s v="-"/>
    <n v="1.7846617715203503E-2"/>
    <n v="0.3"/>
    <n v="0.03"/>
    <n v="0.12174962605311827"/>
    <s v="N"/>
    <n v="0.12174962605311827"/>
  </r>
  <r>
    <s v="Kittiwake"/>
    <s v="Adult"/>
    <x v="7"/>
    <s v="East Anglia One"/>
    <s v="Spring Migration"/>
    <s v="Collision"/>
    <s v="-"/>
    <n v="20.092040017398865"/>
    <n v="1.7846617715203503E-2"/>
    <s v="-"/>
    <s v="-"/>
    <n v="0.35857495730908828"/>
    <s v="N"/>
    <n v="0.35857495730908828"/>
  </r>
  <r>
    <s v="Kittiwake"/>
    <s v="Adult"/>
    <x v="7"/>
    <s v="East Anglia ONE North"/>
    <s v="Autumn Migration"/>
    <s v="Displacement (matrix)"/>
    <n v="159"/>
    <s v="-"/>
    <n v="1.3500286539497156E-2"/>
    <n v="0.3"/>
    <n v="0.03"/>
    <n v="1.9318910038020429E-2"/>
    <s v="N"/>
    <n v="1.9318910038020429E-2"/>
  </r>
  <r>
    <s v="Kittiwake"/>
    <s v="Adult"/>
    <x v="7"/>
    <s v="East Anglia ONE North"/>
    <s v="Autumn Migration"/>
    <s v="Collision"/>
    <s v="-"/>
    <n v="5.8909090909090907"/>
    <n v="1.3500286539497156E-2"/>
    <s v="-"/>
    <s v="-"/>
    <n v="7.9528960705401427E-2"/>
    <s v="N"/>
    <n v="7.9528960705401427E-2"/>
  </r>
  <r>
    <s v="Kittiwake"/>
    <s v="Adult"/>
    <x v="7"/>
    <s v="East Anglia ONE North"/>
    <s v="Spring Migration"/>
    <s v="Displacement (matrix)"/>
    <n v="435"/>
    <s v="-"/>
    <n v="1.7846617715203503E-2"/>
    <n v="0.3"/>
    <n v="0.03"/>
    <n v="6.9869508355021717E-2"/>
    <s v="N"/>
    <n v="6.9869508355021717E-2"/>
  </r>
  <r>
    <s v="Kittiwake"/>
    <s v="Adult"/>
    <x v="7"/>
    <s v="East Anglia ONE North"/>
    <s v="Spring Migration"/>
    <s v="Collision"/>
    <s v="-"/>
    <n v="2.5454545454545454"/>
    <n v="1.7846617715203503E-2"/>
    <s v="-"/>
    <s v="-"/>
    <n v="4.5427754184154373E-2"/>
    <s v="N"/>
    <n v="4.5427754184154373E-2"/>
  </r>
  <r>
    <s v="Kittiwake"/>
    <s v="Adult"/>
    <x v="7"/>
    <s v="East Anglia THREE"/>
    <s v="Autumn Migration"/>
    <s v="Collision"/>
    <s v="-"/>
    <n v="32.807418181818193"/>
    <n v="1.3500286539497156E-2"/>
    <s v="-"/>
    <s v="-"/>
    <n v="0.44290954607565441"/>
    <s v="N"/>
    <n v="0.44290954607565441"/>
  </r>
  <r>
    <s v="Kittiwake"/>
    <s v="Adult"/>
    <x v="7"/>
    <s v="East Anglia THREE"/>
    <s v="Spring Migration"/>
    <s v="Collision"/>
    <s v="-"/>
    <n v="19.536363636363635"/>
    <n v="1.7846617715203503E-2"/>
    <s v="-"/>
    <s v="-"/>
    <n v="0.34865801336338476"/>
    <s v="N"/>
    <n v="0.34865801336338476"/>
  </r>
  <r>
    <s v="Kittiwake"/>
    <s v="Adult"/>
    <x v="7"/>
    <s v="East Anglia TWO"/>
    <s v="Autumn Migration"/>
    <s v="Displacement (matrix)"/>
    <n v="127"/>
    <s v="-"/>
    <n v="1.3500286539497156E-2"/>
    <n v="0.3"/>
    <n v="0.03"/>
    <n v="1.5430827514645249E-2"/>
    <s v="N"/>
    <n v="1.5430827514645249E-2"/>
  </r>
  <r>
    <s v="Kittiwake"/>
    <s v="Adult"/>
    <x v="7"/>
    <s v="East Anglia TWO"/>
    <s v="Autumn Migration"/>
    <s v="Collision"/>
    <s v="-"/>
    <n v="3.9272727272727272"/>
    <n v="1.3500286539497156E-2"/>
    <s v="-"/>
    <s v="-"/>
    <n v="5.3019307136934285E-2"/>
    <s v="N"/>
    <n v="5.3019307136934285E-2"/>
  </r>
  <r>
    <s v="Kittiwake"/>
    <s v="Adult"/>
    <x v="7"/>
    <s v="East Anglia TWO"/>
    <s v="Spring Migration"/>
    <s v="Displacement (matrix)"/>
    <n v="301"/>
    <s v="-"/>
    <n v="1.7846617715203503E-2"/>
    <n v="0.3"/>
    <n v="0.03"/>
    <n v="4.834648739048629E-2"/>
    <s v="N"/>
    <n v="4.834648739048629E-2"/>
  </r>
  <r>
    <s v="Kittiwake"/>
    <s v="Adult"/>
    <x v="7"/>
    <s v="East Anglia TWO"/>
    <s v="Spring Migration"/>
    <s v="Collision"/>
    <s v="-"/>
    <n v="5.3818181818181818"/>
    <n v="1.7846617715203503E-2"/>
    <s v="-"/>
    <s v="-"/>
    <n v="9.6047251703640674E-2"/>
    <s v="N"/>
    <n v="9.6047251703640674E-2"/>
  </r>
  <r>
    <s v="Kittiwake"/>
    <s v="Adult"/>
    <x v="7"/>
    <s v="Five Estuaries "/>
    <s v="Autumn Migration"/>
    <s v="Displacement (matrix)"/>
    <n v="238.215"/>
    <s v="-"/>
    <n v="1.3500286539497156E-2"/>
    <n v="0.3"/>
    <n v="0.03"/>
    <n v="2.8943736822056833E-2"/>
    <s v="N"/>
    <n v="2.8943736822056833E-2"/>
  </r>
  <r>
    <s v="Kittiwake"/>
    <s v="Adult"/>
    <x v="7"/>
    <s v="Five Estuaries "/>
    <s v="Autumn Migration"/>
    <s v="Collision"/>
    <s v="-"/>
    <n v="7.88"/>
    <n v="1.3500286539497156E-2"/>
    <s v="-"/>
    <s v="-"/>
    <n v="0.10638225793123758"/>
    <s v="N"/>
    <n v="0.10638225793123758"/>
  </r>
  <r>
    <s v="Kittiwake"/>
    <s v="Adult"/>
    <x v="7"/>
    <s v="Five Estuaries "/>
    <s v="Spring Migration"/>
    <s v="Displacement (matrix)"/>
    <n v="572.83500000000004"/>
    <s v="-"/>
    <n v="1.7846617715203503E-2"/>
    <n v="0.3"/>
    <n v="0.03"/>
    <n v="9.2008505329997395E-2"/>
    <s v="N"/>
    <n v="9.2008505329997395E-2"/>
  </r>
  <r>
    <s v="Kittiwake"/>
    <s v="Adult"/>
    <x v="7"/>
    <s v="Five Estuaries "/>
    <s v="Spring Migration"/>
    <s v="Collision"/>
    <s v="-"/>
    <n v="12.154999999999999"/>
    <n v="1.7846617715203503E-2"/>
    <s v="-"/>
    <s v="-"/>
    <n v="0.21692563832829856"/>
    <s v="N"/>
    <n v="0.21692563832829856"/>
  </r>
  <r>
    <s v="Kittiwake"/>
    <s v="Adult"/>
    <x v="7"/>
    <s v="Galloper"/>
    <s v="Autumn Migration"/>
    <s v="Collision"/>
    <s v="-"/>
    <n v="6.7732136294661327"/>
    <n v="1.3500286539497156E-2"/>
    <s v="-"/>
    <s v="-"/>
    <n v="9.1440324791020308E-2"/>
    <s v="N"/>
    <n v="9.1440324791020308E-2"/>
  </r>
  <r>
    <s v="Kittiwake"/>
    <s v="Adult"/>
    <x v="7"/>
    <s v="Galloper"/>
    <s v="Spring Migration"/>
    <s v="Collision"/>
    <s v="-"/>
    <n v="8.5060284177127876"/>
    <n v="1.7846617715203503E-2"/>
    <s v="-"/>
    <s v="-"/>
    <n v="0.15180383744557746"/>
    <s v="N"/>
    <n v="0.15180383744557746"/>
  </r>
  <r>
    <s v="Kittiwake"/>
    <s v="Adult"/>
    <x v="7"/>
    <s v="Greater Gabbard"/>
    <s v="Autumn Migration"/>
    <s v="Collision"/>
    <s v="-"/>
    <n v="8.6945454545454552"/>
    <n v="1.3500286539497156E-2"/>
    <s v="-"/>
    <s v="-"/>
    <n v="0.11737885496704618"/>
    <s v="N"/>
    <n v="0.11737885496704618"/>
  </r>
  <r>
    <s v="Kittiwake"/>
    <s v="Adult"/>
    <x v="7"/>
    <s v="Greater Gabbard"/>
    <s v="Spring Migration"/>
    <s v="Collision"/>
    <s v="-"/>
    <n v="7.254545454545454"/>
    <n v="1.7846617715203503E-2"/>
    <s v="-"/>
    <s v="-"/>
    <n v="0.12946909942483995"/>
    <s v="N"/>
    <n v="0.12946909942483995"/>
  </r>
  <r>
    <s v="Kittiwake"/>
    <s v="Adult"/>
    <x v="7"/>
    <s v="Green Volt"/>
    <s v="Autumn Migration"/>
    <s v="Displacement (matrix)"/>
    <n v="149"/>
    <s v="-"/>
    <n v="1.3500286539497156E-2"/>
    <n v="0.3"/>
    <n v="0.03"/>
    <n v="1.8103884249465681E-2"/>
    <s v="Y"/>
    <n v="0"/>
  </r>
  <r>
    <s v="Kittiwake"/>
    <s v="Adult"/>
    <x v="7"/>
    <s v="Green Volt"/>
    <s v="Autumn Migration"/>
    <s v="Collision"/>
    <s v="-"/>
    <n v="5.95"/>
    <n v="1.3500286539497156E-2"/>
    <s v="-"/>
    <s v="-"/>
    <n v="8.0326704910008082E-2"/>
    <s v="Y"/>
    <n v="0"/>
  </r>
  <r>
    <s v="Kittiwake"/>
    <s v="Adult"/>
    <x v="7"/>
    <s v="Green Volt"/>
    <s v="Spring Migration"/>
    <s v="Displacement (matrix)"/>
    <n v="83"/>
    <s v="-"/>
    <n v="1.7846617715203503E-2"/>
    <n v="0.3"/>
    <n v="0.03"/>
    <n v="1.3331423433257016E-2"/>
    <s v="Y"/>
    <n v="0"/>
  </r>
  <r>
    <s v="Kittiwake"/>
    <s v="Adult"/>
    <x v="7"/>
    <s v="Green Volt"/>
    <s v="Spring Migration"/>
    <s v="Collision"/>
    <s v="-"/>
    <n v="3.55"/>
    <n v="1.7846617715203503E-2"/>
    <s v="-"/>
    <s v="-"/>
    <n v="6.3355492888972437E-2"/>
    <s v="Y"/>
    <n v="0"/>
  </r>
  <r>
    <s v="Kittiwake"/>
    <s v="Adult"/>
    <x v="7"/>
    <s v="Hornsea Four"/>
    <s v="Autumn Migration"/>
    <s v="Displacement (matrix)"/>
    <n v="3608"/>
    <s v="-"/>
    <n v="1.3500286539497156E-2"/>
    <n v="0.3"/>
    <n v="0.03"/>
    <n v="0.43838130451055157"/>
    <s v="N"/>
    <n v="0.43838130451055157"/>
  </r>
  <r>
    <s v="Kittiwake"/>
    <s v="Adult"/>
    <x v="7"/>
    <s v="Hornsea FOUR"/>
    <s v="Autumn Migration"/>
    <s v="Collision"/>
    <s v="-"/>
    <n v="10.109090909090909"/>
    <n v="1.3500286539497156E-2"/>
    <s v="-"/>
    <s v="-"/>
    <n v="0.13647562392655307"/>
    <s v="N"/>
    <n v="0.13647562392655307"/>
  </r>
  <r>
    <s v="Kittiwake"/>
    <s v="Adult"/>
    <x v="7"/>
    <s v="Hornsea Four"/>
    <s v="Spring Migration"/>
    <s v="Displacement (matrix)"/>
    <n v="2626"/>
    <s v="-"/>
    <n v="1.7846617715203503E-2"/>
    <n v="0.3"/>
    <n v="0.03"/>
    <n v="0.42178696308111957"/>
    <s v="N"/>
    <n v="0.42178696308111957"/>
  </r>
  <r>
    <s v="Kittiwake"/>
    <s v="Adult"/>
    <x v="7"/>
    <s v="Hornsea FOUR"/>
    <s v="Spring Migration"/>
    <s v="Collision"/>
    <s v="-"/>
    <n v="3.3454545454545452"/>
    <n v="1.7846617715203503E-2"/>
    <s v="-"/>
    <s v="-"/>
    <n v="5.9705048356317167E-2"/>
    <s v="N"/>
    <n v="5.9705048356317167E-2"/>
  </r>
  <r>
    <s v="Kittiwake"/>
    <s v="Adult"/>
    <x v="7"/>
    <s v="Hornsea Project One"/>
    <s v="Autumn Migration"/>
    <s v="Displacement (matrix)"/>
    <n v="31481"/>
    <s v="-"/>
    <n v="1.3500286539497156E-2"/>
    <n v="0.3"/>
    <n v="0.03"/>
    <n v="3.8250226849491895"/>
    <s v="N"/>
    <n v="3.8250226849491895"/>
  </r>
  <r>
    <s v="Kittiwake"/>
    <s v="Adult"/>
    <x v="7"/>
    <s v="Hornsea Project ONE"/>
    <s v="Autumn Migration"/>
    <s v="Collision"/>
    <s v="-"/>
    <n v="5.6327411198073456"/>
    <n v="1.3500286539497156E-2"/>
    <s v="-"/>
    <s v="-"/>
    <n v="7.604361912020724E-2"/>
    <s v="N"/>
    <n v="7.604361912020724E-2"/>
  </r>
  <r>
    <s v="Kittiwake"/>
    <s v="Adult"/>
    <x v="7"/>
    <s v="Hornsea Project One"/>
    <s v="Spring Migration"/>
    <s v="Displacement (matrix)"/>
    <n v="767"/>
    <s v="-"/>
    <n v="1.7846617715203503E-2"/>
    <n v="0.3"/>
    <n v="0.03"/>
    <n v="0.12319520208804977"/>
    <s v="N"/>
    <n v="0.12319520208804977"/>
  </r>
  <r>
    <s v="Kittiwake"/>
    <s v="Adult"/>
    <x v="7"/>
    <s v="Hornsea Project ONE"/>
    <s v="Spring Migration"/>
    <s v="Collision"/>
    <s v="-"/>
    <n v="2.3120860927152314"/>
    <n v="1.7846617715203503E-2"/>
    <s v="-"/>
    <s v="-"/>
    <n v="4.1262916621327299E-2"/>
    <s v="N"/>
    <n v="4.1262916621327299E-2"/>
  </r>
  <r>
    <s v="Kittiwake"/>
    <s v="Adult"/>
    <x v="7"/>
    <s v="Hornsea Project Three"/>
    <s v="Autumn Migration"/>
    <s v="Displacement (matrix)"/>
    <n v="2550"/>
    <s v="-"/>
    <n v="1.3500286539497156E-2"/>
    <n v="0.3"/>
    <n v="0.03"/>
    <n v="0.30983157608145973"/>
    <s v="N"/>
    <n v="0.30983157608145973"/>
  </r>
  <r>
    <s v="Kittiwake"/>
    <s v="Adult"/>
    <x v="7"/>
    <s v="Hornsea Project THREE"/>
    <s v="Autumn Migration"/>
    <s v="Collision"/>
    <s v="-"/>
    <n v="27.978181818181817"/>
    <n v="1.3500286539497156E-2"/>
    <s v="-"/>
    <s v="-"/>
    <n v="0.37771347139960404"/>
    <s v="N"/>
    <n v="0.37771347139960404"/>
  </r>
  <r>
    <s v="Kittiwake"/>
    <s v="Adult"/>
    <x v="7"/>
    <s v="Hornsea Project Three"/>
    <s v="Spring Migration"/>
    <s v="Displacement (matrix)"/>
    <n v="3795"/>
    <s v="-"/>
    <n v="1.7846617715203503E-2"/>
    <n v="0.3"/>
    <n v="0.03"/>
    <n v="0.60955122806277562"/>
    <s v="N"/>
    <n v="0.60955122806277562"/>
  </r>
  <r>
    <s v="Kittiwake"/>
    <s v="Adult"/>
    <x v="7"/>
    <s v="Hornsea Project THREE"/>
    <s v="Spring Migration"/>
    <s v="Collision"/>
    <s v="-"/>
    <n v="22.298181818181817"/>
    <n v="1.7846617715203503E-2"/>
    <s v="-"/>
    <s v="-"/>
    <n v="0.39794712665319226"/>
    <s v="N"/>
    <n v="0.39794712665319226"/>
  </r>
  <r>
    <s v="Kittiwake"/>
    <s v="Adult"/>
    <x v="7"/>
    <s v="Hornsea Project Two"/>
    <s v="Autumn Migration"/>
    <s v="Displacement (matrix)"/>
    <n v="1449"/>
    <s v="-"/>
    <n v="1.3500286539497156E-2"/>
    <n v="0.3"/>
    <n v="0.03"/>
    <n v="0.17605723676158239"/>
    <s v="N"/>
    <n v="0.17605723676158239"/>
  </r>
  <r>
    <s v="Kittiwake"/>
    <s v="Adult"/>
    <x v="7"/>
    <s v="Hornsea Project TWO"/>
    <s v="Autumn Migration"/>
    <s v="Collision"/>
    <s v="-"/>
    <n v="5.2167272727272733"/>
    <n v="1.3500286539497156E-2"/>
    <s v="-"/>
    <s v="-"/>
    <n v="7.042731298022771E-2"/>
    <s v="N"/>
    <n v="7.042731298022771E-2"/>
  </r>
  <r>
    <s v="Kittiwake"/>
    <s v="Adult"/>
    <x v="7"/>
    <s v="Hornsea Project Two"/>
    <s v="Spring Migration"/>
    <s v="Displacement (matrix)"/>
    <n v="1975"/>
    <s v="-"/>
    <n v="1.7846617715203503E-2"/>
    <n v="0.3"/>
    <n v="0.03"/>
    <n v="0.31722362988774228"/>
    <s v="N"/>
    <n v="0.31722362988774228"/>
  </r>
  <r>
    <s v="Kittiwake"/>
    <s v="Adult"/>
    <x v="7"/>
    <s v="Hornsea Project TWO"/>
    <s v="Spring Migration"/>
    <s v="Collision"/>
    <s v="-"/>
    <n v="1.9090909090909092"/>
    <n v="1.7846617715203503E-2"/>
    <s v="-"/>
    <s v="-"/>
    <n v="3.407081563811578E-2"/>
    <s v="N"/>
    <n v="3.407081563811578E-2"/>
  </r>
  <r>
    <s v="Kittiwake"/>
    <s v="Adult"/>
    <x v="7"/>
    <s v="Humber Gateway"/>
    <s v="Autumn Migration"/>
    <s v="Collision"/>
    <s v="-"/>
    <n v="0.79492987012987015"/>
    <n v="1.3500286539497156E-2"/>
    <s v="-"/>
    <s v="-"/>
    <n v="1.0731781025558508E-2"/>
    <s v="N"/>
    <n v="1.0731781025558508E-2"/>
  </r>
  <r>
    <s v="Kittiwake"/>
    <s v="Adult"/>
    <x v="7"/>
    <s v="Humber Gateway"/>
    <s v="Spring Migration"/>
    <s v="Collision"/>
    <s v="-"/>
    <n v="0.51818181818181819"/>
    <n v="1.7846617715203503E-2"/>
    <s v="-"/>
    <s v="-"/>
    <n v="9.2477928160599968E-3"/>
    <s v="N"/>
    <n v="9.2477928160599968E-3"/>
  </r>
  <r>
    <s v="Kittiwake"/>
    <s v="Adult"/>
    <x v="7"/>
    <s v="Hywind"/>
    <s v="Autumn Migration"/>
    <s v="Collision"/>
    <s v="-"/>
    <n v="0.5216727272727274"/>
    <n v="1.3500286539497156E-2"/>
    <s v="-"/>
    <s v="-"/>
    <n v="7.0427312980227723E-3"/>
    <s v="N"/>
    <n v="7.0427312980227723E-3"/>
  </r>
  <r>
    <s v="Kittiwake"/>
    <s v="Adult"/>
    <x v="7"/>
    <s v="Hywind"/>
    <s v="Spring Migration"/>
    <s v="Collision"/>
    <s v="-"/>
    <n v="0.57272727272727264"/>
    <n v="1.7846617715203503E-2"/>
    <s v="-"/>
    <s v="-"/>
    <n v="1.0221244691434732E-2"/>
    <s v="N"/>
    <n v="1.0221244691434732E-2"/>
  </r>
  <r>
    <s v="Kittiwake"/>
    <s v="Adult"/>
    <x v="7"/>
    <s v="Inch Cape"/>
    <s v="Autumn Migration"/>
    <s v="Displacement (matrix)"/>
    <n v="1069"/>
    <s v="-"/>
    <n v="1.3500286539497156E-2"/>
    <n v="0.3"/>
    <n v="0.03"/>
    <n v="0.12988625679650212"/>
    <s v="N"/>
    <n v="0.12988625679650212"/>
  </r>
  <r>
    <s v="Kittiwake"/>
    <s v="Adult"/>
    <x v="7"/>
    <s v="Inch Cape"/>
    <s v="Autumn Migration"/>
    <s v="Collision"/>
    <s v="-"/>
    <n v="18.90909090909091"/>
    <n v="1.3500286539497156E-2"/>
    <s v="-"/>
    <s v="-"/>
    <n v="0.25527814547412803"/>
    <s v="N"/>
    <n v="0.25527814547412803"/>
  </r>
  <r>
    <s v="Kittiwake"/>
    <s v="Adult"/>
    <x v="7"/>
    <s v="Inch Cape"/>
    <s v="Spring Migration"/>
    <s v="Displacement (matrix)"/>
    <n v="1069"/>
    <s v="-"/>
    <n v="1.7846617715203503E-2"/>
    <n v="0.3"/>
    <n v="0.03"/>
    <n v="0.17170230903797287"/>
    <s v="N"/>
    <n v="0.17170230903797287"/>
  </r>
  <r>
    <s v="Kittiwake"/>
    <s v="Adult"/>
    <x v="7"/>
    <s v="Inch Cape"/>
    <s v="Spring Migration"/>
    <s v="Collision"/>
    <s v="-"/>
    <n v="4.3636363636363633"/>
    <n v="1.7846617715203503E-2"/>
    <s v="-"/>
    <s v="-"/>
    <n v="7.7876150029978913E-2"/>
    <s v="N"/>
    <n v="7.7876150029978913E-2"/>
  </r>
  <r>
    <s v="Kittiwake"/>
    <s v="Adult"/>
    <x v="7"/>
    <s v="Kentish Flats"/>
    <s v="Autumn Migration"/>
    <s v="Collision"/>
    <s v="-"/>
    <n v="0.5216727272727274"/>
    <n v="1.3500286539497156E-2"/>
    <s v="-"/>
    <s v="-"/>
    <n v="7.0427312980227723E-3"/>
    <s v="N"/>
    <n v="7.0427312980227723E-3"/>
  </r>
  <r>
    <s v="Kittiwake"/>
    <s v="Adult"/>
    <x v="7"/>
    <s v="Kentish Flats"/>
    <s v="Spring Migration"/>
    <s v="Collision"/>
    <s v="-"/>
    <n v="0.44545454545454538"/>
    <n v="1.7846617715203503E-2"/>
    <s v="-"/>
    <s v="-"/>
    <n v="7.9498569822270132E-3"/>
    <s v="N"/>
    <n v="7.9498569822270132E-3"/>
  </r>
  <r>
    <s v="Kittiwake"/>
    <s v="Adult"/>
    <x v="7"/>
    <s v="Kentish Flats Ext"/>
    <s v="Spring Migration"/>
    <s v="Collision"/>
    <s v="-"/>
    <n v="1.4000000000000001"/>
    <n v="1.7846617715203503E-2"/>
    <s v="-"/>
    <s v="-"/>
    <n v="2.4985264801284907E-2"/>
    <s v="N"/>
    <n v="2.4985264801284907E-2"/>
  </r>
  <r>
    <s v="Kittiwake"/>
    <s v="Adult"/>
    <x v="7"/>
    <s v="Kincardine"/>
    <s v="Autumn Migration"/>
    <s v="Collision"/>
    <s v="-"/>
    <n v="5.2167272727272733"/>
    <n v="1.3500286539497156E-2"/>
    <s v="-"/>
    <s v="-"/>
    <n v="7.042731298022771E-2"/>
    <s v="N"/>
    <n v="7.042731298022771E-2"/>
  </r>
  <r>
    <s v="Kittiwake"/>
    <s v="Adult"/>
    <x v="7"/>
    <s v="Kincardine"/>
    <s v="Spring Migration"/>
    <s v="Collision"/>
    <s v="-"/>
    <n v="0.63636363636363635"/>
    <n v="1.7846617715203503E-2"/>
    <s v="-"/>
    <s v="-"/>
    <n v="1.1356938546038593E-2"/>
    <s v="N"/>
    <n v="1.1356938546038593E-2"/>
  </r>
  <r>
    <s v="Kittiwake"/>
    <s v="Adult"/>
    <x v="7"/>
    <s v="Lincs"/>
    <s v="Autumn Migration"/>
    <s v="Collision"/>
    <s v="-"/>
    <n v="0.69556363636363638"/>
    <n v="1.3500286539497156E-2"/>
    <s v="-"/>
    <s v="-"/>
    <n v="9.390308397363694E-3"/>
    <s v="N"/>
    <n v="9.390308397363694E-3"/>
  </r>
  <r>
    <s v="Kittiwake"/>
    <s v="Adult"/>
    <x v="7"/>
    <s v="Lincs"/>
    <s v="Spring Migration"/>
    <s v="Collision"/>
    <s v="-"/>
    <n v="0.44545454545454538"/>
    <n v="1.7846617715203503E-2"/>
    <s v="-"/>
    <s v="-"/>
    <n v="7.9498569822270132E-3"/>
    <s v="N"/>
    <n v="7.9498569822270132E-3"/>
  </r>
  <r>
    <s v="Kittiwake"/>
    <s v="Adult"/>
    <x v="7"/>
    <s v="Lond Array"/>
    <s v="Autumn Migration"/>
    <s v="Collision"/>
    <s v="-"/>
    <n v="0.50902611570247935"/>
    <n v="1.3500286539497156E-2"/>
    <s v="-"/>
    <s v="-"/>
    <n v="6.8719984180707037E-3"/>
    <s v="N"/>
    <n v="6.8719984180707037E-3"/>
  </r>
  <r>
    <s v="Kittiwake"/>
    <s v="Adult"/>
    <x v="7"/>
    <s v="Lond Array"/>
    <s v="Spring Migration"/>
    <s v="Collision"/>
    <s v="-"/>
    <n v="0.43735537190082652"/>
    <n v="1.7846617715203503E-2"/>
    <s v="-"/>
    <s v="-"/>
    <n v="7.8053141280047065E-3"/>
    <s v="N"/>
    <n v="7.8053141280047065E-3"/>
  </r>
  <r>
    <s v="Kittiwake"/>
    <s v="Adult"/>
    <x v="7"/>
    <s v="Moray East"/>
    <s v="Autumn Migration"/>
    <s v="Collision"/>
    <s v="-"/>
    <n v="1.4545454545454544"/>
    <n v="1.3500286539497156E-2"/>
    <s v="-"/>
    <s v="-"/>
    <n v="1.9636780421086769E-2"/>
    <s v="N"/>
    <n v="1.9636780421086769E-2"/>
  </r>
  <r>
    <s v="Kittiwake"/>
    <s v="Adult"/>
    <x v="7"/>
    <s v="Moray East"/>
    <s v="Spring Migration"/>
    <s v="Collision"/>
    <s v="-"/>
    <n v="3.6363636363636367"/>
    <n v="1.7846617715203503E-2"/>
    <s v="-"/>
    <s v="-"/>
    <n v="6.4896791691649108E-2"/>
    <s v="N"/>
    <n v="6.4896791691649108E-2"/>
  </r>
  <r>
    <s v="Kittiwake"/>
    <s v="Adult"/>
    <x v="7"/>
    <s v="Moray West"/>
    <s v="Autumn Migration"/>
    <s v="Displacement (matrix)"/>
    <n v="1470"/>
    <s v="-"/>
    <n v="1.3500286539497156E-2"/>
    <n v="0.3"/>
    <n v="0.03"/>
    <n v="0.17860879091754733"/>
    <s v="N"/>
    <n v="0.17860879091754733"/>
  </r>
  <r>
    <s v="Kittiwake"/>
    <s v="Adult"/>
    <x v="7"/>
    <s v="Moray West"/>
    <s v="Autumn Migration"/>
    <s v="Collision"/>
    <s v="-"/>
    <n v="16.727272727272727"/>
    <n v="1.3500286539497156E-2"/>
    <s v="-"/>
    <s v="-"/>
    <n v="0.22582297484249786"/>
    <s v="N"/>
    <n v="0.22582297484249786"/>
  </r>
  <r>
    <s v="Kittiwake"/>
    <s v="Adult"/>
    <x v="7"/>
    <s v="Moray West"/>
    <s v="Spring Migration"/>
    <s v="Displacement (matrix)"/>
    <n v="1074"/>
    <s v="-"/>
    <n v="1.7846617715203503E-2"/>
    <n v="0.3"/>
    <n v="0.03"/>
    <n v="0.17250540683515703"/>
    <s v="N"/>
    <n v="0.17250540683515703"/>
  </r>
  <r>
    <s v="Kittiwake"/>
    <s v="Adult"/>
    <x v="7"/>
    <s v="Moray West"/>
    <s v="Spring Migration"/>
    <s v="Collision"/>
    <s v="-"/>
    <n v="5.0909090909090908"/>
    <n v="1.7846617715203503E-2"/>
    <s v="-"/>
    <s v="-"/>
    <n v="9.0855508368308746E-2"/>
    <s v="N"/>
    <n v="9.0855508368308746E-2"/>
  </r>
  <r>
    <s v="Kittiwake"/>
    <s v="Adult"/>
    <x v="7"/>
    <s v="Neart na Gaoithe"/>
    <s v="Autumn Migration"/>
    <s v="Displacement (matrix)"/>
    <n v="2016"/>
    <s v="-"/>
    <n v="1.3500286539497156E-2"/>
    <n v="0.3"/>
    <n v="0.03"/>
    <n v="0.24494919897263637"/>
    <s v="N"/>
    <n v="0.24494919897263637"/>
  </r>
  <r>
    <s v="Kittiwake"/>
    <s v="Adult"/>
    <x v="7"/>
    <s v="Neart na Gaoithe"/>
    <s v="Spring Migration"/>
    <s v="Displacement (matrix)"/>
    <n v="139"/>
    <s v="-"/>
    <n v="1.7846617715203503E-2"/>
    <n v="0.3"/>
    <n v="0.03"/>
    <n v="2.2326118761719579E-2"/>
    <s v="N"/>
    <n v="2.2326118761719579E-2"/>
  </r>
  <r>
    <s v="Kittiwake"/>
    <s v="Adult"/>
    <x v="7"/>
    <s v="NnG"/>
    <s v="Autumn Migration"/>
    <s v="Collision"/>
    <s v="-"/>
    <n v="12.363636363636363"/>
    <n v="1.3500286539497156E-2"/>
    <s v="-"/>
    <s v="-"/>
    <n v="0.16691263357923755"/>
    <s v="N"/>
    <n v="0.16691263357923755"/>
  </r>
  <r>
    <s v="Kittiwake"/>
    <s v="Adult"/>
    <x v="7"/>
    <s v="NnG"/>
    <s v="Spring Migration"/>
    <s v="Collision"/>
    <s v="-"/>
    <n v="1.4545454545454544"/>
    <n v="1.7846617715203503E-2"/>
    <s v="-"/>
    <s v="-"/>
    <n v="2.5958716676659638E-2"/>
    <s v="N"/>
    <n v="2.5958716676659638E-2"/>
  </r>
  <r>
    <s v="Kittiwake"/>
    <s v="Adult"/>
    <x v="7"/>
    <s v="Norfolk Boreas"/>
    <s v="Autumn Migration"/>
    <s v="Displacement (matrix)"/>
    <n v="2576"/>
    <s v="-"/>
    <n v="1.3500286539497156E-2"/>
    <n v="0.3"/>
    <n v="0.03"/>
    <n v="0.312990643131702"/>
    <s v="N"/>
    <n v="0.312990643131702"/>
  </r>
  <r>
    <s v="Kittiwake"/>
    <s v="Adult"/>
    <x v="7"/>
    <s v="Norfolk Boreas"/>
    <s v="Autumn Migration"/>
    <s v="Collision"/>
    <s v="-"/>
    <n v="23.418181818181818"/>
    <n v="1.3500286539497156E-2"/>
    <s v="-"/>
    <s v="-"/>
    <n v="0.31615216477949704"/>
    <s v="N"/>
    <n v="0.31615216477949704"/>
  </r>
  <r>
    <s v="Kittiwake"/>
    <s v="Adult"/>
    <x v="7"/>
    <s v="Norfolk Boreas"/>
    <s v="Spring Migration"/>
    <s v="Displacement (matrix)"/>
    <n v="949"/>
    <s v="-"/>
    <n v="1.7846617715203503E-2"/>
    <n v="0.3"/>
    <n v="0.03"/>
    <n v="0.15242796190555308"/>
    <s v="N"/>
    <n v="0.15242796190555308"/>
  </r>
  <r>
    <s v="Kittiwake"/>
    <s v="Adult"/>
    <x v="7"/>
    <s v="Norfolk Boreas"/>
    <s v="Spring Migration"/>
    <s v="Collision"/>
    <s v="-"/>
    <n v="8.6545454545454543"/>
    <n v="1.7846617715203503E-2"/>
    <s v="-"/>
    <s v="-"/>
    <n v="0.15445436422612485"/>
    <s v="N"/>
    <n v="0.15445436422612485"/>
  </r>
  <r>
    <s v="Kittiwake"/>
    <s v="Adult"/>
    <x v="7"/>
    <s v="Norfolk Vanguard"/>
    <s v="Autumn Migration"/>
    <s v="Collision"/>
    <s v="-"/>
    <n v="11.927272727272726"/>
    <n v="1.3500286539497156E-2"/>
    <s v="-"/>
    <s v="-"/>
    <n v="0.1610215994529115"/>
    <s v="N"/>
    <n v="0.1610215994529115"/>
  </r>
  <r>
    <s v="Kittiwake"/>
    <s v="Adult"/>
    <x v="7"/>
    <s v="Norfolk Vanguard"/>
    <s v="Spring Migration"/>
    <s v="Collision"/>
    <s v="-"/>
    <n v="14.036363636363637"/>
    <n v="1.7846617715203503E-2"/>
    <s v="-"/>
    <s v="-"/>
    <n v="0.25050161592976555"/>
    <s v="N"/>
    <n v="0.25050161592976555"/>
  </r>
  <r>
    <s v="Kittiwake"/>
    <s v="Adult"/>
    <x v="7"/>
    <s v="Norfolk Vanguard "/>
    <s v="Autumn Migration"/>
    <s v="Displacement (matrix)"/>
    <n v="916"/>
    <s v="-"/>
    <n v="1.3500286539497156E-2"/>
    <n v="0.3"/>
    <n v="0.03"/>
    <n v="0.11129636223161454"/>
    <s v="N"/>
    <n v="0.11129636223161454"/>
  </r>
  <r>
    <s v="Kittiwake"/>
    <s v="Adult"/>
    <x v="7"/>
    <s v="Norfolk Vanguard "/>
    <s v="Spring Migration"/>
    <s v="Displacement (matrix)"/>
    <n v="1294"/>
    <s v="-"/>
    <n v="1.7846617715203503E-2"/>
    <n v="0.3"/>
    <n v="0.03"/>
    <n v="0.20784170991125997"/>
    <s v="N"/>
    <n v="0.20784170991125997"/>
  </r>
  <r>
    <s v="Kittiwake"/>
    <s v="Adult"/>
    <x v="7"/>
    <s v="North Falls "/>
    <s v="Autumn Migration"/>
    <s v="Displacement (matrix)"/>
    <n v="467"/>
    <s v="-"/>
    <n v="1.3500286539497156E-2"/>
    <n v="0.3"/>
    <n v="0.03"/>
    <n v="5.6741704325506542E-2"/>
    <s v="N"/>
    <n v="5.6741704325506542E-2"/>
  </r>
  <r>
    <s v="Kittiwake"/>
    <s v="Adult"/>
    <x v="7"/>
    <s v="North Falls "/>
    <s v="Autumn Migration"/>
    <s v="Collision"/>
    <s v="-"/>
    <n v="3.64"/>
    <n v="1.3500286539497156E-2"/>
    <s v="-"/>
    <s v="-"/>
    <n v="4.9141043003769647E-2"/>
    <s v="N"/>
    <n v="4.9141043003769647E-2"/>
  </r>
  <r>
    <s v="Kittiwake"/>
    <s v="Adult"/>
    <x v="7"/>
    <s v="North Falls "/>
    <s v="Spring Migration"/>
    <s v="Displacement (matrix)"/>
    <n v="844.5"/>
    <s v="-"/>
    <n v="1.7846617715203503E-2"/>
    <n v="0.3"/>
    <n v="0.03"/>
    <n v="0.13564321794440423"/>
    <s v="N"/>
    <n v="0.13564321794440423"/>
  </r>
  <r>
    <s v="Kittiwake"/>
    <s v="Adult"/>
    <x v="7"/>
    <s v="North Falls "/>
    <s v="Spring Migration"/>
    <s v="Collision"/>
    <s v="-"/>
    <n v="11.2"/>
    <n v="1.7846617715203503E-2"/>
    <s v="-"/>
    <s v="-"/>
    <n v="0.19988211841027922"/>
    <s v="N"/>
    <n v="0.19988211841027922"/>
  </r>
  <r>
    <s v="Kittiwake"/>
    <s v="Adult"/>
    <x v="7"/>
    <s v="Outer Dowsing"/>
    <s v="Autumn Migration"/>
    <s v="Displacement (matrix)"/>
    <n v="5206.8"/>
    <s v="-"/>
    <n v="1.3500286539497156E-2"/>
    <n v="0.3"/>
    <n v="0.03"/>
    <n v="0.63263962758468417"/>
    <s v="N"/>
    <n v="0.63263962758468417"/>
  </r>
  <r>
    <s v="Kittiwake"/>
    <s v="Adult"/>
    <x v="7"/>
    <s v="Outer Dowsing"/>
    <s v="Spring Migration"/>
    <s v="Displacement (matrix)"/>
    <n v="1760.3"/>
    <s v="-"/>
    <n v="1.7846617715203503E-2"/>
    <n v="0.3"/>
    <n v="0.03"/>
    <n v="0.28273861047665449"/>
    <s v="N"/>
    <n v="0.28273861047665449"/>
  </r>
  <r>
    <s v="Kittiwake"/>
    <s v="Adult"/>
    <x v="7"/>
    <s v="Outer Dowsing "/>
    <s v="Autumn Migration"/>
    <s v="Collision"/>
    <s v="-"/>
    <n v="3.03"/>
    <n v="1.3500286539497156E-2"/>
    <s v="-"/>
    <s v="-"/>
    <n v="4.0905868214676379E-2"/>
    <s v="N"/>
    <n v="4.0905868214676379E-2"/>
  </r>
  <r>
    <s v="Kittiwake"/>
    <s v="Adult"/>
    <x v="7"/>
    <s v="Outer Dowsing "/>
    <s v="Spring Migration"/>
    <s v="Collision"/>
    <s v="-"/>
    <n v="13.81"/>
    <n v="1.7846617715203503E-2"/>
    <s v="-"/>
    <s v="-"/>
    <n v="0.24646179064696039"/>
    <s v="N"/>
    <n v="0.24646179064696039"/>
  </r>
  <r>
    <s v="Kittiwake"/>
    <s v="Adult"/>
    <x v="7"/>
    <s v="PFOWF"/>
    <s v="Autumn Migration"/>
    <s v="Displacement (matrix)"/>
    <n v="118"/>
    <s v="-"/>
    <n v="1.3500286539497156E-2"/>
    <n v="0.3"/>
    <n v="0.03"/>
    <n v="1.4337304304945977E-2"/>
    <s v="N"/>
    <n v="1.4337304304945977E-2"/>
  </r>
  <r>
    <s v="Kittiwake"/>
    <s v="Adult"/>
    <x v="7"/>
    <s v="PFOWF"/>
    <s v="Autumn Migration"/>
    <s v="Collision"/>
    <s v="-"/>
    <n v="0.72727272727272718"/>
    <n v="1.3500286539497156E-2"/>
    <s v="-"/>
    <s v="-"/>
    <n v="9.8183902105433846E-3"/>
    <s v="N"/>
    <n v="9.8183902105433846E-3"/>
  </r>
  <r>
    <s v="Kittiwake"/>
    <s v="Adult"/>
    <x v="7"/>
    <s v="PFOWF"/>
    <s v="Spring Migration"/>
    <s v="Displacement (matrix)"/>
    <n v="41"/>
    <s v="-"/>
    <n v="1.7846617715203503E-2"/>
    <n v="0.3"/>
    <n v="0.03"/>
    <n v="6.5854019369100915E-3"/>
    <s v="N"/>
    <n v="6.5854019369100915E-3"/>
  </r>
  <r>
    <s v="Kittiwake"/>
    <s v="Adult"/>
    <x v="7"/>
    <s v="Race Bank"/>
    <s v="Autumn Migration"/>
    <s v="Collision"/>
    <s v="-"/>
    <n v="8.1619814707585405"/>
    <n v="1.3500286539497156E-2"/>
    <s v="-"/>
    <s v="-"/>
    <n v="0.11018908858530672"/>
    <s v="N"/>
    <n v="0.11018908858530672"/>
  </r>
  <r>
    <s v="Kittiwake"/>
    <s v="Adult"/>
    <x v="7"/>
    <s v="Race Bank"/>
    <s v="Spring Migration"/>
    <s v="Collision"/>
    <s v="-"/>
    <n v="2.0995946728430805"/>
    <n v="1.7846617715203503E-2"/>
    <s v="-"/>
    <s v="-"/>
    <n v="3.7470663483108221E-2"/>
    <s v="N"/>
    <n v="3.7470663483108221E-2"/>
  </r>
  <r>
    <s v="Kittiwake"/>
    <s v="Adult"/>
    <x v="7"/>
    <s v="Rampion"/>
    <s v="Autumn Migration"/>
    <s v="Collision"/>
    <s v="-"/>
    <n v="14.844797366255143"/>
    <n v="1.3500286539497156E-2"/>
    <s v="-"/>
    <s v="-"/>
    <n v="0.20040901806521713"/>
    <s v="N"/>
    <n v="0.20040901806521713"/>
  </r>
  <r>
    <s v="Kittiwake"/>
    <s v="Adult"/>
    <x v="7"/>
    <s v="Rampion"/>
    <s v="Spring Migration"/>
    <s v="Collision"/>
    <s v="-"/>
    <n v="12.942222222222222"/>
    <n v="1.7846617715203503E-2"/>
    <s v="-"/>
    <s v="-"/>
    <n v="0.23097489238521154"/>
    <s v="N"/>
    <n v="0.23097489238521154"/>
  </r>
  <r>
    <s v="Kittiwake"/>
    <s v="Adult"/>
    <x v="7"/>
    <s v="Rampion 2"/>
    <s v="Autumn Migration"/>
    <s v="Displacement (matrix)"/>
    <n v="97"/>
    <s v="-"/>
    <n v="1.3500286539497156E-2"/>
    <n v="0.3"/>
    <n v="0.03"/>
    <n v="1.1785750148981014E-2"/>
    <s v="N"/>
    <n v="1.1785750148981014E-2"/>
  </r>
  <r>
    <s v="Kittiwake"/>
    <s v="Adult"/>
    <x v="7"/>
    <s v="Rampion 2"/>
    <s v="Autumn Migration"/>
    <s v="Collision"/>
    <s v="-"/>
    <n v="9.7799999999999994"/>
    <n v="1.3500286539497156E-2"/>
    <s v="-"/>
    <s v="-"/>
    <n v="0.13203280235628218"/>
    <s v="N"/>
    <n v="0.13203280235628218"/>
  </r>
  <r>
    <s v="Kittiwake"/>
    <s v="Adult"/>
    <x v="7"/>
    <s v="Rampion 2"/>
    <s v="Spring Migration"/>
    <s v="Displacement (matrix)"/>
    <n v="286"/>
    <s v="-"/>
    <n v="1.7846617715203503E-2"/>
    <n v="0.3"/>
    <n v="0.03"/>
    <n v="4.5937193998933812E-2"/>
    <s v="N"/>
    <n v="4.5937193998933812E-2"/>
  </r>
  <r>
    <s v="Kittiwake"/>
    <s v="Adult"/>
    <x v="7"/>
    <s v="Rampion 2"/>
    <s v="Spring Migration"/>
    <s v="Collision"/>
    <s v="-"/>
    <n v="17.25"/>
    <n v="1.7846617715203503E-2"/>
    <s v="-"/>
    <s v="-"/>
    <n v="0.30785415558726043"/>
    <s v="N"/>
    <n v="0.30785415558726043"/>
  </r>
  <r>
    <s v="Kittiwake"/>
    <s v="Adult"/>
    <x v="7"/>
    <s v="Salamander"/>
    <s v="Autumn Migration"/>
    <s v="Displacement (matrix)"/>
    <n v="141.5"/>
    <s v="-"/>
    <n v="1.3500286539497156E-2"/>
    <n v="0.3"/>
    <n v="0.03"/>
    <n v="1.7192614908049627E-2"/>
    <s v="Y"/>
    <n v="0"/>
  </r>
  <r>
    <s v="Kittiwake"/>
    <s v="Adult"/>
    <x v="7"/>
    <s v="Salamander"/>
    <s v="Spring Migration"/>
    <s v="Displacement (matrix)"/>
    <n v="154.5"/>
    <s v="-"/>
    <n v="1.7846617715203503E-2"/>
    <n v="0.3"/>
    <n v="0.03"/>
    <n v="2.4815721932990469E-2"/>
    <s v="Y"/>
    <n v="0"/>
  </r>
  <r>
    <s v="Kittiwake"/>
    <s v="Adult"/>
    <x v="7"/>
    <s v="Seagreen"/>
    <s v="Autumn Migration"/>
    <s v="Displacement (matrix)"/>
    <n v="2286"/>
    <s v="-"/>
    <n v="1.3500286539497156E-2"/>
    <n v="0.3"/>
    <n v="0.03"/>
    <n v="0.27775489526361447"/>
    <s v="N"/>
    <n v="0.27775489526361447"/>
  </r>
  <r>
    <s v="Kittiwake"/>
    <s v="Adult"/>
    <x v="7"/>
    <s v="Seagreen"/>
    <s v="Spring Migration"/>
    <s v="Displacement (matrix)"/>
    <n v="2286"/>
    <s v="-"/>
    <n v="1.7846617715203503E-2"/>
    <n v="0.3"/>
    <n v="0.03"/>
    <n v="0.36717631287259689"/>
    <s v="N"/>
    <n v="0.36717631287259689"/>
  </r>
  <r>
    <s v="Kittiwake"/>
    <s v="Adult"/>
    <x v="7"/>
    <s v="SeaGreen (Alpha &amp; Bravo)"/>
    <s v="Autumn Migration"/>
    <s v="Collision"/>
    <s v="-"/>
    <n v="103.50397989107665"/>
    <n v="1.3500286539497156E-2"/>
    <s v="-"/>
    <s v="-"/>
    <n v="1.3973333865078863"/>
    <s v="N"/>
    <n v="1.3973333865078863"/>
  </r>
  <r>
    <s v="Kittiwake"/>
    <s v="Adult"/>
    <x v="7"/>
    <s v="SeaGreen (Alpha &amp; Bravo)"/>
    <s v="Spring Migration"/>
    <s v="Collision"/>
    <s v="-"/>
    <n v="56.403854210305823"/>
    <n v="1.7846617715203503E-2"/>
    <s v="-"/>
    <s v="-"/>
    <n v="1.0066180237553997"/>
    <s v="N"/>
    <n v="1.0066180237553997"/>
  </r>
  <r>
    <s v="Kittiwake"/>
    <s v="Adult"/>
    <x v="7"/>
    <s v="SEP &amp; DEP"/>
    <s v="Autumn Migration"/>
    <s v="Collision"/>
    <s v="-"/>
    <n v="4.3"/>
    <n v="1.3500286539497156E-2"/>
    <s v="-"/>
    <s v="-"/>
    <n v="5.8051232119837766E-2"/>
    <s v="N"/>
    <n v="5.8051232119837766E-2"/>
  </r>
  <r>
    <s v="Kittiwake"/>
    <s v="Adult"/>
    <x v="7"/>
    <s v="SEP &amp; DEP"/>
    <s v="Spring Migration"/>
    <s v="Collision"/>
    <s v="-"/>
    <n v="0.9"/>
    <n v="1.7846617715203503E-2"/>
    <s v="-"/>
    <s v="-"/>
    <n v="1.6061955943683152E-2"/>
    <s v="N"/>
    <n v="1.6061955943683152E-2"/>
  </r>
  <r>
    <s v="Kittiwake"/>
    <s v="Adult"/>
    <x v="7"/>
    <s v="SEP / DEP"/>
    <s v="Autumn Migration"/>
    <s v="Displacement (matrix)"/>
    <n v="1481"/>
    <s v="-"/>
    <n v="1.3500286539497156E-2"/>
    <n v="0.3"/>
    <n v="0.03"/>
    <n v="0.17994531928495758"/>
    <s v="N"/>
    <n v="0.17994531928495758"/>
  </r>
  <r>
    <s v="Kittiwake"/>
    <s v="Adult"/>
    <x v="7"/>
    <s v="SEP / DEP"/>
    <s v="Spring Migration"/>
    <s v="Displacement (matrix)"/>
    <n v="1216.5"/>
    <s v="-"/>
    <n v="1.7846617715203503E-2"/>
    <n v="0.3"/>
    <n v="0.03"/>
    <n v="0.19539369405490556"/>
    <s v="N"/>
    <n v="0.19539369405490556"/>
  </r>
  <r>
    <s v="Kittiwake"/>
    <s v="Adult"/>
    <x v="7"/>
    <s v="Teesside"/>
    <s v="Autumn Migration"/>
    <s v="Collision"/>
    <s v="-"/>
    <n v="11.7463443059252"/>
    <n v="1.3500286539497156E-2"/>
    <s v="-"/>
    <s v="-"/>
    <n v="0.15857901392158105"/>
    <s v="N"/>
    <n v="0.15857901392158105"/>
  </r>
  <r>
    <s v="Kittiwake"/>
    <s v="Adult"/>
    <x v="7"/>
    <s v="Teesside"/>
    <s v="Spring Migration"/>
    <s v="Collision"/>
    <s v="-"/>
    <n v="1.3433253957136855"/>
    <n v="1.7846617715203503E-2"/>
    <s v="-"/>
    <s v="-"/>
    <n v="2.3973814804426615E-2"/>
    <s v="N"/>
    <n v="2.3973814804426615E-2"/>
  </r>
  <r>
    <s v="Kittiwake"/>
    <s v="Adult"/>
    <x v="7"/>
    <s v="Thanet"/>
    <s v="Autumn Migration"/>
    <s v="Collision"/>
    <s v="-"/>
    <n v="0.13173553719008266"/>
    <n v="1.3500286539497156E-2"/>
    <s v="-"/>
    <s v="-"/>
    <n v="1.7784674995006999E-3"/>
    <s v="N"/>
    <n v="1.7784674995006999E-3"/>
  </r>
  <r>
    <s v="Kittiwake"/>
    <s v="Adult"/>
    <x v="7"/>
    <s v="Thanet"/>
    <s v="Spring Migration"/>
    <s v="Collision"/>
    <s v="-"/>
    <n v="0.11570247933884298"/>
    <n v="1.7846617715203503E-2"/>
    <s v="-"/>
    <s v="-"/>
    <n v="2.0648979174615625E-3"/>
    <s v="N"/>
    <n v="2.0648979174615625E-3"/>
  </r>
  <r>
    <s v="Kittiwake"/>
    <s v="Adult"/>
    <x v="7"/>
    <s v="Triton Knoll"/>
    <s v="Autumn Migration"/>
    <s v="Displacement (matrix)"/>
    <n v="332"/>
    <s v="-"/>
    <n v="1.3500286539497156E-2"/>
    <n v="0.3"/>
    <n v="0.03"/>
    <n v="4.0338856180017493E-2"/>
    <s v="N"/>
    <n v="4.0338856180017493E-2"/>
  </r>
  <r>
    <s v="Kittiwake"/>
    <s v="Adult"/>
    <x v="7"/>
    <s v="Triton Knoll"/>
    <s v="Autumn Migration"/>
    <s v="Collision"/>
    <s v="-"/>
    <n v="29.259433492822971"/>
    <n v="1.3500286539497156E-2"/>
    <s v="-"/>
    <s v="-"/>
    <n v="0.3950107361364702"/>
    <s v="N"/>
    <n v="0.3950107361364702"/>
  </r>
  <r>
    <s v="Kittiwake"/>
    <s v="Adult"/>
    <x v="7"/>
    <s v="Triton Knoll"/>
    <s v="Spring Migration"/>
    <s v="Displacement (matrix)"/>
    <n v="226"/>
    <s v="-"/>
    <n v="1.7846617715203503E-2"/>
    <n v="0.3"/>
    <n v="0.03"/>
    <n v="3.6300020432723921E-2"/>
    <s v="N"/>
    <n v="3.6300020432723921E-2"/>
  </r>
  <r>
    <s v="Kittiwake"/>
    <s v="Adult"/>
    <x v="7"/>
    <s v="Triton Knoll"/>
    <s v="Spring Migration"/>
    <s v="Collision"/>
    <s v="-"/>
    <n v="10.491961722488039"/>
    <n v="1.7846617715203503E-2"/>
    <s v="-"/>
    <s v="-"/>
    <n v="0.18724602994379208"/>
    <s v="N"/>
    <n v="0.18724602994379208"/>
  </r>
  <r>
    <s v="Kittiwake"/>
    <s v="Adult"/>
    <x v="7"/>
    <s v="West of Orkney"/>
    <s v="Autumn Migration"/>
    <s v="Displacement (matrix)"/>
    <n v="798.7"/>
    <s v="-"/>
    <n v="1.3500286539497156E-2"/>
    <n v="0.3"/>
    <n v="0.03"/>
    <n v="9.7044109731867403E-2"/>
    <s v="Y"/>
    <n v="0"/>
  </r>
  <r>
    <s v="Kittiwake"/>
    <s v="Adult"/>
    <x v="7"/>
    <s v="West of Orkney"/>
    <s v="Autumn Migration"/>
    <s v="Collision"/>
    <s v="-"/>
    <n v="16.309999999999999"/>
    <n v="1.3500286539497156E-2"/>
    <s v="-"/>
    <s v="-"/>
    <n v="0.2201896734591986"/>
    <s v="Y"/>
    <n v="0"/>
  </r>
  <r>
    <s v="Kittiwake"/>
    <s v="Adult"/>
    <x v="7"/>
    <s v="West of Orkney"/>
    <s v="Spring Migration"/>
    <s v="Displacement (matrix)"/>
    <n v="1216.8"/>
    <s v="-"/>
    <n v="1.7846617715203503E-2"/>
    <n v="0.3"/>
    <n v="0.03"/>
    <n v="0.19544187992273659"/>
    <s v="Y"/>
    <n v="0"/>
  </r>
  <r>
    <s v="Kittiwake"/>
    <s v="Adult"/>
    <x v="7"/>
    <s v="West of Orkney"/>
    <s v="Spring Migration"/>
    <s v="Collision"/>
    <s v="-"/>
    <n v="21.87"/>
    <n v="1.7846617715203503E-2"/>
    <s v="-"/>
    <s v="-"/>
    <n v="0.3903055294315006"/>
    <s v="Y"/>
    <n v="0"/>
  </r>
  <r>
    <s v="Kittiwake"/>
    <s v="Adult"/>
    <x v="7"/>
    <s v="Westermost Rough"/>
    <s v="Autumn Migration"/>
    <s v="Collision"/>
    <s v="-"/>
    <n v="0.11592727272727274"/>
    <n v="1.3500286539497156E-2"/>
    <s v="-"/>
    <s v="-"/>
    <n v="1.565051399560616E-3"/>
    <s v="N"/>
    <n v="1.565051399560616E-3"/>
  </r>
  <r>
    <s v="Kittiwake"/>
    <s v="Adult"/>
    <x v="7"/>
    <s v="Westermost Rough"/>
    <s v="Spring Migration"/>
    <s v="Collision"/>
    <s v="-"/>
    <n v="6.3636363636363644E-2"/>
    <n v="1.7846617715203503E-2"/>
    <s v="-"/>
    <s v="-"/>
    <n v="1.1356938546038594E-3"/>
    <s v="N"/>
    <n v="1.1356938546038594E-3"/>
  </r>
  <r>
    <s v="Kittiwake"/>
    <s v="Adult"/>
    <x v="8"/>
    <s v="Aberdeen "/>
    <s v="Autumn Migration"/>
    <s v="Displacement (matrix)"/>
    <n v="14"/>
    <s v="-"/>
    <n v="7.605387940211527E-4"/>
    <n v="0.3"/>
    <n v="0.03"/>
    <n v="9.5827888046665246E-5"/>
    <s v="N"/>
    <n v="9.5827888046665246E-5"/>
  </r>
  <r>
    <s v="Kittiwake"/>
    <s v="Adult"/>
    <x v="8"/>
    <s v="Aberdeen "/>
    <s v="Autumn Migration"/>
    <s v="Collision"/>
    <s v="-"/>
    <n v="2.5708577540106954"/>
    <n v="7.605387940211527E-4"/>
    <s v="-"/>
    <s v="-"/>
    <n v="1.9552370558352235E-3"/>
    <s v="N"/>
    <n v="1.9552370558352235E-3"/>
  </r>
  <r>
    <s v="Kittiwake"/>
    <s v="Adult"/>
    <x v="8"/>
    <s v="Aberdeen "/>
    <s v="Spring Migration"/>
    <s v="Displacement (matrix)"/>
    <n v="23"/>
    <s v="-"/>
    <n v="1.0053894096815937E-3"/>
    <n v="0.3"/>
    <n v="0.03"/>
    <n v="2.0811560780408986E-4"/>
    <s v="N"/>
    <n v="2.0811560780408986E-4"/>
  </r>
  <r>
    <s v="Kittiwake"/>
    <s v="Adult"/>
    <x v="8"/>
    <s v="Aberdeen "/>
    <s v="Spring Migration"/>
    <s v="Collision"/>
    <s v="-"/>
    <n v="0.53529411764705881"/>
    <n v="1.0053894096815937E-3"/>
    <s v="-"/>
    <s v="-"/>
    <n v="5.381790369472061E-4"/>
    <s v="N"/>
    <n v="5.381790369472061E-4"/>
  </r>
  <r>
    <s v="Kittiwake"/>
    <s v="Adult"/>
    <x v="8"/>
    <s v="Beatrice"/>
    <s v="Autumn Migration"/>
    <s v="Displacement (matrix)"/>
    <n v="1112"/>
    <s v="-"/>
    <n v="7.605387940211527E-4"/>
    <n v="0.3"/>
    <n v="0.03"/>
    <n v="7.611472250563695E-3"/>
    <s v="N"/>
    <n v="7.611472250563695E-3"/>
  </r>
  <r>
    <s v="Kittiwake"/>
    <s v="Adult"/>
    <x v="8"/>
    <s v="Beatrice"/>
    <s v="Autumn Migration"/>
    <s v="Collision"/>
    <s v="-"/>
    <n v="3.4128685699974954"/>
    <n v="7.605387940211527E-4"/>
    <s v="-"/>
    <s v="-"/>
    <n v="2.595618946378591E-3"/>
    <s v="N"/>
    <n v="2.595618946378591E-3"/>
  </r>
  <r>
    <s v="Kittiwake"/>
    <s v="Adult"/>
    <x v="8"/>
    <s v="Beatrice"/>
    <s v="Spring Migration"/>
    <s v="Displacement (matrix)"/>
    <n v="1112"/>
    <s v="-"/>
    <n v="1.0053894096815937E-3"/>
    <n v="0.3"/>
    <n v="0.03"/>
    <n v="1.006193721209339E-2"/>
    <s v="N"/>
    <n v="1.006193721209339E-2"/>
  </r>
  <r>
    <s v="Kittiwake"/>
    <s v="Adult"/>
    <x v="8"/>
    <s v="Beatrice"/>
    <s v="Spring Migration"/>
    <s v="Collision"/>
    <s v="-"/>
    <n v="13.936977210117705"/>
    <n v="1.0053894096815937E-3"/>
    <s v="-"/>
    <s v="-"/>
    <n v="1.4012089290026066E-2"/>
    <s v="N"/>
    <n v="1.4012089290026066E-2"/>
  </r>
  <r>
    <s v="Kittiwake"/>
    <s v="Adult"/>
    <x v="8"/>
    <s v="Berwick Bank"/>
    <s v="Autumn Migration"/>
    <s v="Displacement (matrix)"/>
    <n v="11190"/>
    <s v="-"/>
    <n v="7.605387940211527E-4"/>
    <n v="0.3"/>
    <n v="0.03"/>
    <n v="7.6593861945870298E-2"/>
    <s v="N"/>
    <n v="7.6593861945870298E-2"/>
  </r>
  <r>
    <s v="Kittiwake"/>
    <s v="Adult"/>
    <x v="8"/>
    <s v="Berwick Bank"/>
    <s v="Autumn Migration"/>
    <s v="Collision"/>
    <s v="-"/>
    <n v="138.18181818181819"/>
    <n v="7.605387940211527E-4"/>
    <s v="-"/>
    <s v="-"/>
    <n v="0.10509263335565019"/>
    <s v="N"/>
    <n v="0.10509263335565019"/>
  </r>
  <r>
    <s v="Kittiwake"/>
    <s v="Adult"/>
    <x v="8"/>
    <s v="Berwick Bank"/>
    <s v="Spring Migration"/>
    <s v="Displacement (matrix)"/>
    <n v="13766"/>
    <s v="-"/>
    <n v="1.0053894096815937E-3"/>
    <n v="0.3"/>
    <n v="0.03"/>
    <n v="0.12456171552309137"/>
    <s v="N"/>
    <n v="0.12456171552309137"/>
  </r>
  <r>
    <s v="Kittiwake"/>
    <s v="Adult"/>
    <x v="8"/>
    <s v="Berwick Bank"/>
    <s v="Spring Migration"/>
    <s v="Collision"/>
    <s v="-"/>
    <n v="130.18181818181819"/>
    <n v="1.0053894096815937E-3"/>
    <s v="-"/>
    <s v="-"/>
    <n v="0.13088342133309475"/>
    <s v="N"/>
    <n v="0.13088342133309475"/>
  </r>
  <r>
    <s v="Kittiwake"/>
    <s v="Adult"/>
    <x v="8"/>
    <s v="Blyth Demo"/>
    <s v="Autumn Migration"/>
    <s v="Displacement (matrix)"/>
    <n v="740"/>
    <s v="-"/>
    <n v="7.605387940211527E-4"/>
    <n v="0.3"/>
    <n v="0.03"/>
    <n v="5.0651883681808764E-3"/>
    <s v="N"/>
    <n v="5.0651883681808764E-3"/>
  </r>
  <r>
    <s v="Kittiwake"/>
    <s v="Adult"/>
    <x v="8"/>
    <s v="Blyth Demo"/>
    <s v="Autumn Migration"/>
    <s v="Collision"/>
    <s v="-"/>
    <n v="1.3331636363636363"/>
    <n v="7.605387940211527E-4"/>
    <s v="-"/>
    <s v="-"/>
    <n v="1.0139226642328545E-3"/>
    <s v="N"/>
    <n v="1.0139226642328545E-3"/>
  </r>
  <r>
    <s v="Kittiwake"/>
    <s v="Adult"/>
    <x v="8"/>
    <s v="Blyth Demo"/>
    <s v="Spring Migration"/>
    <s v="Displacement (matrix)"/>
    <n v="740"/>
    <s v="-"/>
    <n v="1.0053894096815937E-3"/>
    <n v="0.3"/>
    <n v="0.03"/>
    <n v="6.6958934684794138E-3"/>
    <s v="N"/>
    <n v="6.6958934684794138E-3"/>
  </r>
  <r>
    <s v="Kittiwake"/>
    <s v="Adult"/>
    <x v="8"/>
    <s v="Blyth Demo"/>
    <s v="Spring Migration"/>
    <s v="Collision"/>
    <s v="-"/>
    <n v="0.89090909090909076"/>
    <n v="1.0053894096815937E-3"/>
    <s v="-"/>
    <s v="-"/>
    <n v="8.9571056498905606E-4"/>
    <s v="N"/>
    <n v="8.9571056498905606E-4"/>
  </r>
  <r>
    <s v="Kittiwake"/>
    <s v="Adult"/>
    <x v="8"/>
    <s v="Cenos"/>
    <s v="Autumn Migration"/>
    <s v="Displacement (matrix)"/>
    <n v="97"/>
    <s v="-"/>
    <n v="7.605387940211527E-4"/>
    <n v="0.3"/>
    <n v="0.03"/>
    <n v="6.6395036718046622E-4"/>
    <s v="N"/>
    <n v="6.6395036718046622E-4"/>
  </r>
  <r>
    <s v="Kittiwake"/>
    <s v="Adult"/>
    <x v="8"/>
    <s v="Cenos"/>
    <s v="Autumn Migration"/>
    <s v="Collision"/>
    <s v="-"/>
    <n v="3"/>
    <n v="7.605387940211527E-4"/>
    <s v="-"/>
    <s v="-"/>
    <n v="2.2816163820634583E-3"/>
    <s v="N"/>
    <n v="2.2816163820634583E-3"/>
  </r>
  <r>
    <s v="Kittiwake"/>
    <s v="Adult"/>
    <x v="8"/>
    <s v="Cenos"/>
    <s v="Spring Migration"/>
    <s v="Displacement (matrix)"/>
    <n v="49"/>
    <s v="-"/>
    <n v="1.0053894096815937E-3"/>
    <n v="0.3"/>
    <n v="0.03"/>
    <n v="4.4337672966958278E-4"/>
    <s v="N"/>
    <n v="4.4337672966958278E-4"/>
  </r>
  <r>
    <s v="Kittiwake"/>
    <s v="Adult"/>
    <x v="8"/>
    <s v="Cenos"/>
    <s v="Spring Migration"/>
    <s v="Collision"/>
    <s v="-"/>
    <n v="2.0499999999999998"/>
    <n v="1.0053894096815937E-3"/>
    <s v="-"/>
    <s v="-"/>
    <n v="2.0610482898472671E-3"/>
    <s v="N"/>
    <n v="2.0610482898472671E-3"/>
  </r>
  <r>
    <s v="Kittiwake"/>
    <s v="Adult"/>
    <x v="8"/>
    <s v="Dogger Bank A + B"/>
    <s v="Autumn Migration"/>
    <s v="Collision"/>
    <s v="-"/>
    <n v="78.25090909090909"/>
    <n v="7.605387940211527E-4"/>
    <s v="-"/>
    <s v="-"/>
    <n v="5.9512852031058855E-2"/>
    <s v="N"/>
    <n v="5.9512852031058855E-2"/>
  </r>
  <r>
    <s v="Kittiwake"/>
    <s v="Adult"/>
    <x v="8"/>
    <s v="Dogger Bank A + B"/>
    <s v="Spring Migration"/>
    <s v="Collision"/>
    <s v="-"/>
    <n v="187.98181818181817"/>
    <n v="1.0053894096815937E-3"/>
    <s v="-"/>
    <s v="-"/>
    <n v="0.18899492921269084"/>
    <s v="N"/>
    <n v="0.18899492921269084"/>
  </r>
  <r>
    <s v="Kittiwake"/>
    <s v="Adult"/>
    <x v="8"/>
    <s v="Dogger Bank A and B"/>
    <s v="Autumn Migration"/>
    <s v="Displacement (matrix)"/>
    <n v="3450"/>
    <s v="-"/>
    <n v="7.605387940211527E-4"/>
    <n v="0.3"/>
    <n v="0.03"/>
    <n v="2.3614729554356791E-2"/>
    <s v="N"/>
    <n v="2.3614729554356791E-2"/>
  </r>
  <r>
    <s v="Kittiwake"/>
    <s v="Adult"/>
    <x v="8"/>
    <s v="Dogger Bank A and B"/>
    <s v="Spring Migration"/>
    <s v="Displacement (matrix)"/>
    <n v="15482"/>
    <s v="-"/>
    <n v="1.0053894096815937E-3"/>
    <n v="0.3"/>
    <n v="0.03"/>
    <n v="0.1400889495662139"/>
    <s v="N"/>
    <n v="0.1400889495662139"/>
  </r>
  <r>
    <s v="Kittiwake"/>
    <s v="Adult"/>
    <x v="8"/>
    <s v="Dogger Bank C + Sofia"/>
    <s v="Autumn Migration"/>
    <s v="Collision"/>
    <s v="-"/>
    <n v="52.573018181818185"/>
    <n v="7.605387940211527E-4"/>
    <s v="-"/>
    <s v="-"/>
    <n v="3.9983819846052135E-2"/>
    <s v="N"/>
    <n v="3.9983819846052135E-2"/>
  </r>
  <r>
    <s v="Kittiwake"/>
    <s v="Adult"/>
    <x v="8"/>
    <s v="Dogger Bank C + Sofia"/>
    <s v="Spring Migration"/>
    <s v="Collision"/>
    <s v="-"/>
    <n v="138.0272727272727"/>
    <n v="1.0053894096815937E-3"/>
    <s v="-"/>
    <s v="-"/>
    <n v="0.13877115824723305"/>
    <s v="N"/>
    <n v="0.13877115824723305"/>
  </r>
  <r>
    <s v="Kittiwake"/>
    <s v="Adult"/>
    <x v="8"/>
    <s v="Dogger Bank C and Sofia "/>
    <s v="Autumn Migration"/>
    <s v="Displacement (matrix)"/>
    <n v="2181"/>
    <s v="-"/>
    <n v="7.605387940211527E-4"/>
    <n v="0.3"/>
    <n v="0.03"/>
    <n v="1.4928615987841204E-2"/>
    <s v="N"/>
    <n v="1.4928615987841204E-2"/>
  </r>
  <r>
    <s v="Kittiwake"/>
    <s v="Adult"/>
    <x v="8"/>
    <s v="Dogger Bank C and Sofia "/>
    <s v="Spring Migration"/>
    <s v="Displacement (matrix)"/>
    <n v="11805"/>
    <s v="-"/>
    <n v="1.0053894096815937E-3"/>
    <n v="0.3"/>
    <n v="0.03"/>
    <n v="0.10681759783162093"/>
    <s v="N"/>
    <n v="0.10681759783162093"/>
  </r>
  <r>
    <s v="Kittiwake"/>
    <s v="Adult"/>
    <x v="8"/>
    <s v="Dogger Bank South"/>
    <s v="Autumn Migration"/>
    <s v="Displacement (matrix)"/>
    <n v="7352.84"/>
    <s v="-"/>
    <n v="7.605387940211527E-4"/>
    <n v="0.3"/>
    <n v="0.03"/>
    <n v="5.0329080596074431E-2"/>
    <s v="N"/>
    <n v="5.0329080596074431E-2"/>
  </r>
  <r>
    <s v="Kittiwake"/>
    <s v="Adult"/>
    <x v="8"/>
    <s v="Dogger Bank South"/>
    <s v="Autumn Migration"/>
    <s v="Collision"/>
    <s v="-"/>
    <n v="79.319999999999993"/>
    <n v="7.605387940211527E-4"/>
    <s v="-"/>
    <s v="-"/>
    <n v="6.0325937141757824E-2"/>
    <s v="N"/>
    <n v="6.0325937141757824E-2"/>
  </r>
  <r>
    <s v="Kittiwake"/>
    <s v="Adult"/>
    <x v="8"/>
    <s v="Dogger Bank South"/>
    <s v="Spring Migration"/>
    <s v="Displacement (matrix)"/>
    <n v="11306.91"/>
    <s v="-"/>
    <n v="1.0053894096815937E-3"/>
    <n v="0.3"/>
    <n v="0.03"/>
    <n v="0.10231062813200617"/>
    <s v="N"/>
    <n v="0.10231062813200617"/>
  </r>
  <r>
    <s v="Kittiwake"/>
    <s v="Adult"/>
    <x v="8"/>
    <s v="Dogger Bank South"/>
    <s v="Spring Migration"/>
    <s v="Collision"/>
    <s v="-"/>
    <n v="99.84"/>
    <n v="1.0053894096815937E-3"/>
    <s v="-"/>
    <s v="-"/>
    <n v="0.10037807866261032"/>
    <s v="N"/>
    <n v="0.10037807866261032"/>
  </r>
  <r>
    <s v="Kittiwake"/>
    <s v="Adult"/>
    <x v="8"/>
    <s v="Eaast Anglia THREE"/>
    <s v="Autumn Migration"/>
    <s v="Displacement (matrix)"/>
    <n v="3419"/>
    <s v="-"/>
    <n v="7.605387940211527E-4"/>
    <n v="0.3"/>
    <n v="0.03"/>
    <n v="2.3402539230824887E-2"/>
    <s v="N"/>
    <n v="2.3402539230824887E-2"/>
  </r>
  <r>
    <s v="Kittiwake"/>
    <s v="Adult"/>
    <x v="8"/>
    <s v="Eaast Anglia THREE"/>
    <s v="Spring Migration"/>
    <s v="Displacement (matrix)"/>
    <n v="1309"/>
    <s v="-"/>
    <n v="1.0053894096815937E-3"/>
    <n v="0.3"/>
    <n v="0.03"/>
    <n v="1.1844492635458856E-2"/>
    <s v="N"/>
    <n v="1.1844492635458856E-2"/>
  </r>
  <r>
    <s v="Kittiwake"/>
    <s v="Adult"/>
    <x v="8"/>
    <s v="East Anglia ONE"/>
    <s v="Autumn Migration"/>
    <s v="Displacement (matrix)"/>
    <n v="1158"/>
    <s v="-"/>
    <n v="7.605387940211527E-4"/>
    <n v="0.3"/>
    <n v="0.03"/>
    <n v="7.926335311288453E-3"/>
    <s v="N"/>
    <n v="7.926335311288453E-3"/>
  </r>
  <r>
    <s v="Kittiwake"/>
    <s v="Adult"/>
    <x v="8"/>
    <s v="East Anglia One"/>
    <s v="Autumn Migration"/>
    <s v="Collision"/>
    <s v="-"/>
    <n v="62.723865332753363"/>
    <n v="7.605387940211527E-4"/>
    <s v="-"/>
    <s v="-"/>
    <n v="4.7703932896517427E-2"/>
    <s v="N"/>
    <n v="4.7703932896517427E-2"/>
  </r>
  <r>
    <s v="Kittiwake"/>
    <s v="Adult"/>
    <x v="8"/>
    <s v="East Anglia ONE"/>
    <s v="Spring Migration"/>
    <s v="Displacement (matrix)"/>
    <n v="758"/>
    <s v="-"/>
    <n v="1.0053894096815937E-3"/>
    <n v="0.3"/>
    <n v="0.03"/>
    <n v="6.8587665528478323E-3"/>
    <s v="N"/>
    <n v="6.8587665528478323E-3"/>
  </r>
  <r>
    <s v="Kittiwake"/>
    <s v="Adult"/>
    <x v="8"/>
    <s v="East Anglia One"/>
    <s v="Spring Migration"/>
    <s v="Collision"/>
    <s v="-"/>
    <n v="20.092040017398865"/>
    <n v="1.0053894096815937E-3"/>
    <s v="-"/>
    <s v="-"/>
    <n v="2.0200324252391603E-2"/>
    <s v="N"/>
    <n v="2.0200324252391603E-2"/>
  </r>
  <r>
    <s v="Kittiwake"/>
    <s v="Adult"/>
    <x v="8"/>
    <s v="East Anglia ONE North"/>
    <s v="Autumn Migration"/>
    <s v="Displacement (matrix)"/>
    <n v="159"/>
    <s v="-"/>
    <n v="7.605387940211527E-4"/>
    <n v="0.3"/>
    <n v="0.03"/>
    <n v="1.0883310142442693E-3"/>
    <s v="N"/>
    <n v="1.0883310142442693E-3"/>
  </r>
  <r>
    <s v="Kittiwake"/>
    <s v="Adult"/>
    <x v="8"/>
    <s v="East Anglia ONE North"/>
    <s v="Autumn Migration"/>
    <s v="Collision"/>
    <s v="-"/>
    <n v="5.8909090909090907"/>
    <n v="7.605387940211527E-4"/>
    <s v="-"/>
    <s v="-"/>
    <n v="4.4802648956882452E-3"/>
    <s v="N"/>
    <n v="4.4802648956882452E-3"/>
  </r>
  <r>
    <s v="Kittiwake"/>
    <s v="Adult"/>
    <x v="8"/>
    <s v="East Anglia ONE North"/>
    <s v="Spring Migration"/>
    <s v="Displacement (matrix)"/>
    <n v="435"/>
    <s v="-"/>
    <n v="1.0053894096815937E-3"/>
    <n v="0.3"/>
    <n v="0.03"/>
    <n v="3.9360995389034394E-3"/>
    <s v="N"/>
    <n v="3.9360995389034394E-3"/>
  </r>
  <r>
    <s v="Kittiwake"/>
    <s v="Adult"/>
    <x v="8"/>
    <s v="East Anglia ONE North"/>
    <s v="Spring Migration"/>
    <s v="Collision"/>
    <s v="-"/>
    <n v="2.5454545454545454"/>
    <n v="1.0053894096815937E-3"/>
    <s v="-"/>
    <s v="-"/>
    <n v="2.5591730428258749E-3"/>
    <s v="N"/>
    <n v="2.5591730428258749E-3"/>
  </r>
  <r>
    <s v="Kittiwake"/>
    <s v="Adult"/>
    <x v="8"/>
    <s v="East Anglia THREE"/>
    <s v="Autumn Migration"/>
    <s v="Collision"/>
    <s v="-"/>
    <n v="32.807418181818193"/>
    <n v="7.605387940211527E-4"/>
    <s v="-"/>
    <s v="-"/>
    <n v="2.4951314258947647E-2"/>
    <s v="N"/>
    <n v="2.4951314258947647E-2"/>
  </r>
  <r>
    <s v="Kittiwake"/>
    <s v="Adult"/>
    <x v="8"/>
    <s v="East Anglia THREE"/>
    <s v="Spring Migration"/>
    <s v="Collision"/>
    <s v="-"/>
    <n v="19.536363636363635"/>
    <n v="1.0053894096815937E-3"/>
    <s v="-"/>
    <s v="-"/>
    <n v="1.9641653103688591E-2"/>
    <s v="N"/>
    <n v="1.9641653103688591E-2"/>
  </r>
  <r>
    <s v="Kittiwake"/>
    <s v="Adult"/>
    <x v="8"/>
    <s v="East Anglia TWO"/>
    <s v="Autumn Migration"/>
    <s v="Displacement (matrix)"/>
    <n v="127"/>
    <s v="-"/>
    <n v="7.605387940211527E-4"/>
    <n v="0.3"/>
    <n v="0.03"/>
    <n v="8.6929584156617739E-4"/>
    <s v="N"/>
    <n v="8.6929584156617739E-4"/>
  </r>
  <r>
    <s v="Kittiwake"/>
    <s v="Adult"/>
    <x v="8"/>
    <s v="East Anglia TWO"/>
    <s v="Autumn Migration"/>
    <s v="Collision"/>
    <s v="-"/>
    <n v="3.9272727272727272"/>
    <n v="7.605387940211527E-4"/>
    <s v="-"/>
    <s v="-"/>
    <n v="2.9868432637921633E-3"/>
    <s v="N"/>
    <n v="2.9868432637921633E-3"/>
  </r>
  <r>
    <s v="Kittiwake"/>
    <s v="Adult"/>
    <x v="8"/>
    <s v="East Anglia TWO"/>
    <s v="Spring Migration"/>
    <s v="Displacement (matrix)"/>
    <n v="301"/>
    <s v="-"/>
    <n v="1.0053894096815937E-3"/>
    <n v="0.3"/>
    <n v="0.03"/>
    <n v="2.7235999108274371E-3"/>
    <s v="N"/>
    <n v="2.7235999108274371E-3"/>
  </r>
  <r>
    <s v="Kittiwake"/>
    <s v="Adult"/>
    <x v="8"/>
    <s v="East Anglia TWO"/>
    <s v="Spring Migration"/>
    <s v="Collision"/>
    <s v="-"/>
    <n v="5.3818181818181818"/>
    <n v="1.0053894096815937E-3"/>
    <s v="-"/>
    <s v="-"/>
    <n v="5.4108230048318497E-3"/>
    <s v="N"/>
    <n v="5.4108230048318497E-3"/>
  </r>
  <r>
    <s v="Kittiwake"/>
    <s v="Adult"/>
    <x v="8"/>
    <s v="Five Estuaries "/>
    <s v="Autumn Migration"/>
    <s v="Displacement (matrix)"/>
    <n v="238.215"/>
    <s v="-"/>
    <n v="7.605387940211527E-4"/>
    <n v="0.3"/>
    <n v="0.03"/>
    <n v="1.6305457393597401E-3"/>
    <s v="N"/>
    <n v="1.6305457393597401E-3"/>
  </r>
  <r>
    <s v="Kittiwake"/>
    <s v="Adult"/>
    <x v="8"/>
    <s v="Five Estuaries "/>
    <s v="Autumn Migration"/>
    <s v="Collision"/>
    <s v="-"/>
    <n v="7.88"/>
    <n v="7.605387940211527E-4"/>
    <s v="-"/>
    <s v="-"/>
    <n v="5.9930456968866836E-3"/>
    <s v="N"/>
    <n v="5.9930456968866836E-3"/>
  </r>
  <r>
    <s v="Kittiwake"/>
    <s v="Adult"/>
    <x v="8"/>
    <s v="Five Estuaries "/>
    <s v="Spring Migration"/>
    <s v="Displacement (matrix)"/>
    <n v="572.83500000000004"/>
    <s v="-"/>
    <n v="1.0053894096815937E-3"/>
    <n v="0.3"/>
    <n v="0.03"/>
    <n v="5.1833001824546018E-3"/>
    <s v="N"/>
    <n v="5.1833001824546018E-3"/>
  </r>
  <r>
    <s v="Kittiwake"/>
    <s v="Adult"/>
    <x v="8"/>
    <s v="Five Estuaries "/>
    <s v="Spring Migration"/>
    <s v="Collision"/>
    <s v="-"/>
    <n v="12.154999999999999"/>
    <n v="1.0053894096815937E-3"/>
    <s v="-"/>
    <s v="-"/>
    <n v="1.2220508274679772E-2"/>
    <s v="N"/>
    <n v="1.2220508274679772E-2"/>
  </r>
  <r>
    <s v="Kittiwake"/>
    <s v="Adult"/>
    <x v="8"/>
    <s v="Galloper"/>
    <s v="Autumn Migration"/>
    <s v="Collision"/>
    <s v="-"/>
    <n v="6.7732136294661327"/>
    <n v="7.605387940211527E-4"/>
    <s v="-"/>
    <s v="-"/>
    <n v="5.1512917254018069E-3"/>
    <s v="N"/>
    <n v="5.1512917254018069E-3"/>
  </r>
  <r>
    <s v="Kittiwake"/>
    <s v="Adult"/>
    <x v="8"/>
    <s v="Galloper"/>
    <s v="Spring Migration"/>
    <s v="Collision"/>
    <s v="-"/>
    <n v="8.5060284177127876"/>
    <n v="1.0053894096815937E-3"/>
    <s v="-"/>
    <s v="-"/>
    <n v="8.551870889619121E-3"/>
    <s v="N"/>
    <n v="8.551870889619121E-3"/>
  </r>
  <r>
    <s v="Kittiwake"/>
    <s v="Adult"/>
    <x v="8"/>
    <s v="Greater Gabbard"/>
    <s v="Autumn Migration"/>
    <s v="Collision"/>
    <s v="-"/>
    <n v="8.6945454545454552"/>
    <n v="7.605387940211527E-4"/>
    <s v="-"/>
    <s v="-"/>
    <n v="6.6125391145620957E-3"/>
    <s v="N"/>
    <n v="6.6125391145620957E-3"/>
  </r>
  <r>
    <s v="Kittiwake"/>
    <s v="Adult"/>
    <x v="8"/>
    <s v="Greater Gabbard"/>
    <s v="Spring Migration"/>
    <s v="Collision"/>
    <s v="-"/>
    <n v="7.254545454545454"/>
    <n v="1.0053894096815937E-3"/>
    <s v="-"/>
    <s v="-"/>
    <n v="7.2936431720537435E-3"/>
    <s v="N"/>
    <n v="7.2936431720537435E-3"/>
  </r>
  <r>
    <s v="Kittiwake"/>
    <s v="Adult"/>
    <x v="8"/>
    <s v="Green Volt"/>
    <s v="Autumn Migration"/>
    <s v="Displacement (matrix)"/>
    <n v="149"/>
    <s v="-"/>
    <n v="7.605387940211527E-4"/>
    <n v="0.3"/>
    <n v="0.03"/>
    <n v="1.0198825227823657E-3"/>
    <s v="N"/>
    <n v="1.0198825227823657E-3"/>
  </r>
  <r>
    <s v="Kittiwake"/>
    <s v="Adult"/>
    <x v="8"/>
    <s v="Green Volt"/>
    <s v="Autumn Migration"/>
    <s v="Collision"/>
    <s v="-"/>
    <n v="5.95"/>
    <n v="7.605387940211527E-4"/>
    <s v="-"/>
    <s v="-"/>
    <n v="4.5252058244258583E-3"/>
    <s v="N"/>
    <n v="4.5252058244258583E-3"/>
  </r>
  <r>
    <s v="Kittiwake"/>
    <s v="Adult"/>
    <x v="8"/>
    <s v="Green Volt"/>
    <s v="Spring Migration"/>
    <s v="Displacement (matrix)"/>
    <n v="83"/>
    <s v="-"/>
    <n v="1.0053894096815937E-3"/>
    <n v="0.3"/>
    <n v="0.03"/>
    <n v="7.5102588903215052E-4"/>
    <s v="N"/>
    <n v="7.5102588903215052E-4"/>
  </r>
  <r>
    <s v="Kittiwake"/>
    <s v="Adult"/>
    <x v="8"/>
    <s v="Green Volt"/>
    <s v="Spring Migration"/>
    <s v="Collision"/>
    <s v="-"/>
    <n v="3.55"/>
    <n v="1.0053894096815937E-3"/>
    <s v="-"/>
    <s v="-"/>
    <n v="3.5691324043696576E-3"/>
    <s v="N"/>
    <n v="3.5691324043696576E-3"/>
  </r>
  <r>
    <s v="Kittiwake"/>
    <s v="Adult"/>
    <x v="8"/>
    <s v="Hornsea Four"/>
    <s v="Autumn Migration"/>
    <s v="Displacement (matrix)"/>
    <n v="3608"/>
    <s v="-"/>
    <n v="7.605387940211527E-4"/>
    <n v="0.3"/>
    <n v="0.03"/>
    <n v="2.4696215719454868E-2"/>
    <s v="N"/>
    <n v="2.4696215719454868E-2"/>
  </r>
  <r>
    <s v="Kittiwake"/>
    <s v="Adult"/>
    <x v="8"/>
    <s v="Hornsea FOUR"/>
    <s v="Autumn Migration"/>
    <s v="Collision"/>
    <s v="-"/>
    <n v="10.109090909090909"/>
    <n v="7.605387940211527E-4"/>
    <s v="-"/>
    <s v="-"/>
    <n v="7.688355808650198E-3"/>
    <s v="N"/>
    <n v="7.688355808650198E-3"/>
  </r>
  <r>
    <s v="Kittiwake"/>
    <s v="Adult"/>
    <x v="8"/>
    <s v="Hornsea Four"/>
    <s v="Spring Migration"/>
    <s v="Displacement (matrix)"/>
    <n v="2626"/>
    <s v="-"/>
    <n v="1.0053894096815937E-3"/>
    <n v="0.3"/>
    <n v="0.03"/>
    <n v="2.3761373308414789E-2"/>
    <s v="N"/>
    <n v="2.3761373308414789E-2"/>
  </r>
  <r>
    <s v="Kittiwake"/>
    <s v="Adult"/>
    <x v="8"/>
    <s v="Hornsea FOUR"/>
    <s v="Spring Migration"/>
    <s v="Collision"/>
    <s v="-"/>
    <n v="3.3454545454545452"/>
    <n v="1.0053894096815937E-3"/>
    <s v="-"/>
    <s v="-"/>
    <n v="3.3634845705711497E-3"/>
    <s v="N"/>
    <n v="3.3634845705711497E-3"/>
  </r>
  <r>
    <s v="Kittiwake"/>
    <s v="Adult"/>
    <x v="8"/>
    <s v="Hornsea Project One"/>
    <s v="Autumn Migration"/>
    <s v="Displacement (matrix)"/>
    <n v="31481"/>
    <s v="-"/>
    <n v="7.605387940211527E-4"/>
    <n v="0.3"/>
    <n v="0.03"/>
    <n v="0.21548269597121919"/>
    <s v="N"/>
    <n v="0.21548269597121919"/>
  </r>
  <r>
    <s v="Kittiwake"/>
    <s v="Adult"/>
    <x v="8"/>
    <s v="Hornsea Project ONE"/>
    <s v="Autumn Migration"/>
    <s v="Collision"/>
    <s v="-"/>
    <n v="5.6327411198073456"/>
    <n v="7.605387940211527E-4"/>
    <s v="-"/>
    <s v="-"/>
    <n v="4.2839181382916362E-3"/>
    <s v="N"/>
    <n v="4.2839181382916362E-3"/>
  </r>
  <r>
    <s v="Kittiwake"/>
    <s v="Adult"/>
    <x v="8"/>
    <s v="Hornsea Project One"/>
    <s v="Spring Migration"/>
    <s v="Displacement (matrix)"/>
    <n v="767"/>
    <s v="-"/>
    <n v="1.0053894096815937E-3"/>
    <n v="0.3"/>
    <n v="0.03"/>
    <n v="6.9402030950320411E-3"/>
    <s v="N"/>
    <n v="6.9402030950320411E-3"/>
  </r>
  <r>
    <s v="Kittiwake"/>
    <s v="Adult"/>
    <x v="8"/>
    <s v="Hornsea Project ONE"/>
    <s v="Spring Migration"/>
    <s v="Collision"/>
    <s v="-"/>
    <n v="2.3120860927152314"/>
    <n v="1.0053894096815937E-3"/>
    <s v="-"/>
    <s v="-"/>
    <n v="2.3245468718879891E-3"/>
    <s v="N"/>
    <n v="2.3245468718879891E-3"/>
  </r>
  <r>
    <s v="Kittiwake"/>
    <s v="Adult"/>
    <x v="8"/>
    <s v="Hornsea Project Three"/>
    <s v="Autumn Migration"/>
    <s v="Displacement (matrix)"/>
    <n v="2550"/>
    <s v="-"/>
    <n v="7.605387940211527E-4"/>
    <n v="0.3"/>
    <n v="0.03"/>
    <n v="1.7454365322785454E-2"/>
    <s v="N"/>
    <n v="1.7454365322785454E-2"/>
  </r>
  <r>
    <s v="Kittiwake"/>
    <s v="Adult"/>
    <x v="8"/>
    <s v="Hornsea Project THREE"/>
    <s v="Autumn Migration"/>
    <s v="Collision"/>
    <s v="-"/>
    <n v="27.978181818181817"/>
    <n v="7.605387940211527E-4"/>
    <s v="-"/>
    <s v="-"/>
    <n v="2.1278492658904542E-2"/>
    <s v="N"/>
    <n v="2.1278492658904542E-2"/>
  </r>
  <r>
    <s v="Kittiwake"/>
    <s v="Adult"/>
    <x v="8"/>
    <s v="Hornsea Project Three"/>
    <s v="Spring Migration"/>
    <s v="Displacement (matrix)"/>
    <n v="3795"/>
    <s v="-"/>
    <n v="1.0053894096815937E-3"/>
    <n v="0.3"/>
    <n v="0.03"/>
    <n v="3.4339075287674832E-2"/>
    <s v="N"/>
    <n v="3.4339075287674832E-2"/>
  </r>
  <r>
    <s v="Kittiwake"/>
    <s v="Adult"/>
    <x v="8"/>
    <s v="Hornsea Project THREE"/>
    <s v="Spring Migration"/>
    <s v="Collision"/>
    <s v="-"/>
    <n v="22.298181818181817"/>
    <n v="1.0053894096815937E-3"/>
    <s v="-"/>
    <s v="-"/>
    <n v="2.2418355855154663E-2"/>
    <s v="N"/>
    <n v="2.2418355855154663E-2"/>
  </r>
  <r>
    <s v="Kittiwake"/>
    <s v="Adult"/>
    <x v="8"/>
    <s v="Hornsea Project Two"/>
    <s v="Autumn Migration"/>
    <s v="Displacement (matrix)"/>
    <n v="1449"/>
    <s v="-"/>
    <n v="7.605387940211527E-4"/>
    <n v="0.3"/>
    <n v="0.03"/>
    <n v="9.9181864128298526E-3"/>
    <s v="N"/>
    <n v="9.9181864128298526E-3"/>
  </r>
  <r>
    <s v="Kittiwake"/>
    <s v="Adult"/>
    <x v="8"/>
    <s v="Hornsea Project TWO"/>
    <s v="Autumn Migration"/>
    <s v="Collision"/>
    <s v="-"/>
    <n v="5.2167272727272733"/>
    <n v="7.605387940211527E-4"/>
    <s v="-"/>
    <s v="-"/>
    <n v="3.9675234687372571E-3"/>
    <s v="N"/>
    <n v="3.9675234687372571E-3"/>
  </r>
  <r>
    <s v="Kittiwake"/>
    <s v="Adult"/>
    <x v="8"/>
    <s v="Hornsea Project Two"/>
    <s v="Spring Migration"/>
    <s v="Displacement (matrix)"/>
    <n v="1975"/>
    <s v="-"/>
    <n v="1.0053894096815937E-3"/>
    <n v="0.3"/>
    <n v="0.03"/>
    <n v="1.7870796757090326E-2"/>
    <s v="N"/>
    <n v="1.7870796757090326E-2"/>
  </r>
  <r>
    <s v="Kittiwake"/>
    <s v="Adult"/>
    <x v="8"/>
    <s v="Hornsea Project TWO"/>
    <s v="Spring Migration"/>
    <s v="Collision"/>
    <s v="-"/>
    <n v="1.9090909090909092"/>
    <n v="1.0053894096815937E-3"/>
    <s v="-"/>
    <s v="-"/>
    <n v="1.9193797821194063E-3"/>
    <s v="N"/>
    <n v="1.9193797821194063E-3"/>
  </r>
  <r>
    <s v="Kittiwake"/>
    <s v="Adult"/>
    <x v="8"/>
    <s v="Humber Gateway"/>
    <s v="Autumn Migration"/>
    <s v="Collision"/>
    <s v="-"/>
    <n v="0.79492987012987015"/>
    <n v="7.605387940211527E-4"/>
    <s v="-"/>
    <s v="-"/>
    <n v="6.0457500475996303E-4"/>
    <s v="N"/>
    <n v="6.0457500475996303E-4"/>
  </r>
  <r>
    <s v="Kittiwake"/>
    <s v="Adult"/>
    <x v="8"/>
    <s v="Humber Gateway"/>
    <s v="Spring Migration"/>
    <s v="Collision"/>
    <s v="-"/>
    <n v="0.51818181818181819"/>
    <n v="1.0053894096815937E-3"/>
    <s v="-"/>
    <s v="-"/>
    <n v="5.2097451228955312E-4"/>
    <s v="N"/>
    <n v="5.2097451228955312E-4"/>
  </r>
  <r>
    <s v="Kittiwake"/>
    <s v="Adult"/>
    <x v="8"/>
    <s v="Hywind"/>
    <s v="Autumn Migration"/>
    <s v="Collision"/>
    <s v="-"/>
    <n v="0.5216727272727274"/>
    <n v="7.605387940211527E-4"/>
    <s v="-"/>
    <s v="-"/>
    <n v="3.9675234687372581E-4"/>
    <s v="N"/>
    <n v="3.9675234687372581E-4"/>
  </r>
  <r>
    <s v="Kittiwake"/>
    <s v="Adult"/>
    <x v="8"/>
    <s v="Hywind"/>
    <s v="Spring Migration"/>
    <s v="Collision"/>
    <s v="-"/>
    <n v="0.57272727272727264"/>
    <n v="1.0053894096815937E-3"/>
    <s v="-"/>
    <s v="-"/>
    <n v="5.7581393463582175E-4"/>
    <s v="N"/>
    <n v="5.7581393463582175E-4"/>
  </r>
  <r>
    <s v="Kittiwake"/>
    <s v="Adult"/>
    <x v="8"/>
    <s v="Inch Cape"/>
    <s v="Autumn Migration"/>
    <s v="Displacement (matrix)"/>
    <n v="1069"/>
    <s v="-"/>
    <n v="7.605387940211527E-4"/>
    <n v="0.3"/>
    <n v="0.03"/>
    <n v="7.3171437372775098E-3"/>
    <s v="N"/>
    <n v="7.3171437372775098E-3"/>
  </r>
  <r>
    <s v="Kittiwake"/>
    <s v="Adult"/>
    <x v="8"/>
    <s v="Inch Cape"/>
    <s v="Autumn Migration"/>
    <s v="Collision"/>
    <s v="-"/>
    <n v="18.90909090909091"/>
    <n v="7.605387940211527E-4"/>
    <s v="-"/>
    <s v="-"/>
    <n v="1.4381097196036342E-2"/>
    <s v="N"/>
    <n v="1.4381097196036342E-2"/>
  </r>
  <r>
    <s v="Kittiwake"/>
    <s v="Adult"/>
    <x v="8"/>
    <s v="Inch Cape"/>
    <s v="Spring Migration"/>
    <s v="Displacement (matrix)"/>
    <n v="1069"/>
    <s v="-"/>
    <n v="1.0053894096815937E-3"/>
    <n v="0.3"/>
    <n v="0.03"/>
    <n v="9.6728515105466116E-3"/>
    <s v="N"/>
    <n v="9.6728515105466116E-3"/>
  </r>
  <r>
    <s v="Kittiwake"/>
    <s v="Adult"/>
    <x v="8"/>
    <s v="Inch Cape"/>
    <s v="Spring Migration"/>
    <s v="Collision"/>
    <s v="-"/>
    <n v="4.3636363636363633"/>
    <n v="1.0053894096815937E-3"/>
    <s v="-"/>
    <s v="-"/>
    <n v="4.3871537877014999E-3"/>
    <s v="N"/>
    <n v="4.3871537877014999E-3"/>
  </r>
  <r>
    <s v="Kittiwake"/>
    <s v="Adult"/>
    <x v="8"/>
    <s v="Kentish Flats"/>
    <s v="Autumn Migration"/>
    <s v="Collision"/>
    <s v="-"/>
    <n v="0.5216727272727274"/>
    <n v="7.605387940211527E-4"/>
    <s v="-"/>
    <s v="-"/>
    <n v="3.9675234687372581E-4"/>
    <s v="N"/>
    <n v="3.9675234687372581E-4"/>
  </r>
  <r>
    <s v="Kittiwake"/>
    <s v="Adult"/>
    <x v="8"/>
    <s v="Kentish Flats"/>
    <s v="Spring Migration"/>
    <s v="Collision"/>
    <s v="-"/>
    <n v="0.44545454545454538"/>
    <n v="1.0053894096815937E-3"/>
    <s v="-"/>
    <s v="-"/>
    <n v="4.4785528249452803E-4"/>
    <s v="N"/>
    <n v="4.4785528249452803E-4"/>
  </r>
  <r>
    <s v="Kittiwake"/>
    <s v="Adult"/>
    <x v="8"/>
    <s v="Kentish Flats Ext"/>
    <s v="Spring Migration"/>
    <s v="Collision"/>
    <s v="-"/>
    <n v="1.4000000000000001"/>
    <n v="1.0053894096815937E-3"/>
    <s v="-"/>
    <s v="-"/>
    <n v="1.4075451735542314E-3"/>
    <s v="N"/>
    <n v="1.4075451735542314E-3"/>
  </r>
  <r>
    <s v="Kittiwake"/>
    <s v="Adult"/>
    <x v="8"/>
    <s v="Kincardine"/>
    <s v="Autumn Migration"/>
    <s v="Collision"/>
    <s v="-"/>
    <n v="5.2167272727272733"/>
    <n v="7.605387940211527E-4"/>
    <s v="-"/>
    <s v="-"/>
    <n v="3.9675234687372571E-3"/>
    <s v="N"/>
    <n v="3.9675234687372571E-3"/>
  </r>
  <r>
    <s v="Kittiwake"/>
    <s v="Adult"/>
    <x v="8"/>
    <s v="Kincardine"/>
    <s v="Spring Migration"/>
    <s v="Collision"/>
    <s v="-"/>
    <n v="0.63636363636363635"/>
    <n v="1.0053894096815937E-3"/>
    <s v="-"/>
    <s v="-"/>
    <n v="6.3979326070646872E-4"/>
    <s v="N"/>
    <n v="6.3979326070646872E-4"/>
  </r>
  <r>
    <s v="Kittiwake"/>
    <s v="Adult"/>
    <x v="8"/>
    <s v="Lincs"/>
    <s v="Autumn Migration"/>
    <s v="Collision"/>
    <s v="-"/>
    <n v="0.69556363636363638"/>
    <n v="7.605387940211527E-4"/>
    <s v="-"/>
    <s v="-"/>
    <n v="5.2900312916496757E-4"/>
    <s v="N"/>
    <n v="5.2900312916496757E-4"/>
  </r>
  <r>
    <s v="Kittiwake"/>
    <s v="Adult"/>
    <x v="8"/>
    <s v="Lincs"/>
    <s v="Spring Migration"/>
    <s v="Collision"/>
    <s v="-"/>
    <n v="0.44545454545454538"/>
    <n v="1.0053894096815937E-3"/>
    <s v="-"/>
    <s v="-"/>
    <n v="4.4785528249452803E-4"/>
    <s v="N"/>
    <n v="4.4785528249452803E-4"/>
  </r>
  <r>
    <s v="Kittiwake"/>
    <s v="Adult"/>
    <x v="8"/>
    <s v="Lond Array"/>
    <s v="Autumn Migration"/>
    <s v="Collision"/>
    <s v="-"/>
    <n v="0.50902611570247935"/>
    <n v="7.605387940211527E-4"/>
    <s v="-"/>
    <s v="-"/>
    <n v="3.8713410816163538E-4"/>
    <s v="N"/>
    <n v="3.8713410816163538E-4"/>
  </r>
  <r>
    <s v="Kittiwake"/>
    <s v="Adult"/>
    <x v="8"/>
    <s v="Lond Array"/>
    <s v="Spring Migration"/>
    <s v="Collision"/>
    <s v="-"/>
    <n v="0.43735537190082652"/>
    <n v="1.0053894096815937E-3"/>
    <s v="-"/>
    <s v="-"/>
    <n v="4.3971245917644587E-4"/>
    <s v="N"/>
    <n v="4.3971245917644587E-4"/>
  </r>
  <r>
    <s v="Kittiwake"/>
    <s v="Adult"/>
    <x v="8"/>
    <s v="Moray East"/>
    <s v="Autumn Migration"/>
    <s v="Collision"/>
    <s v="-"/>
    <n v="1.4545454545454544"/>
    <n v="7.605387940211527E-4"/>
    <s v="-"/>
    <s v="-"/>
    <n v="1.1062382458489493E-3"/>
    <s v="N"/>
    <n v="1.1062382458489493E-3"/>
  </r>
  <r>
    <s v="Kittiwake"/>
    <s v="Adult"/>
    <x v="8"/>
    <s v="Moray East"/>
    <s v="Spring Migration"/>
    <s v="Collision"/>
    <s v="-"/>
    <n v="3.6363636363636367"/>
    <n v="1.0053894096815937E-3"/>
    <s v="-"/>
    <s v="-"/>
    <n v="3.6559614897512505E-3"/>
    <s v="N"/>
    <n v="3.6559614897512505E-3"/>
  </r>
  <r>
    <s v="Kittiwake"/>
    <s v="Adult"/>
    <x v="8"/>
    <s v="Moray West"/>
    <s v="Autumn Migration"/>
    <s v="Displacement (matrix)"/>
    <n v="1470"/>
    <s v="-"/>
    <n v="7.605387940211527E-4"/>
    <n v="0.3"/>
    <n v="0.03"/>
    <n v="1.0061928244899848E-2"/>
    <s v="N"/>
    <n v="1.0061928244899848E-2"/>
  </r>
  <r>
    <s v="Kittiwake"/>
    <s v="Adult"/>
    <x v="8"/>
    <s v="Moray West"/>
    <s v="Autumn Migration"/>
    <s v="Collision"/>
    <s v="-"/>
    <n v="16.727272727272727"/>
    <n v="7.605387940211527E-4"/>
    <s v="-"/>
    <s v="-"/>
    <n v="1.2721739827262917E-2"/>
    <s v="N"/>
    <n v="1.2721739827262917E-2"/>
  </r>
  <r>
    <s v="Kittiwake"/>
    <s v="Adult"/>
    <x v="8"/>
    <s v="Moray West"/>
    <s v="Spring Migration"/>
    <s v="Displacement (matrix)"/>
    <n v="1074"/>
    <s v="-"/>
    <n v="1.0053894096815937E-3"/>
    <n v="0.3"/>
    <n v="0.03"/>
    <n v="9.718094033982284E-3"/>
    <s v="N"/>
    <n v="9.718094033982284E-3"/>
  </r>
  <r>
    <s v="Kittiwake"/>
    <s v="Adult"/>
    <x v="8"/>
    <s v="Moray West"/>
    <s v="Spring Migration"/>
    <s v="Collision"/>
    <s v="-"/>
    <n v="5.0909090909090908"/>
    <n v="1.0053894096815937E-3"/>
    <s v="-"/>
    <s v="-"/>
    <n v="5.1183460856517498E-3"/>
    <s v="N"/>
    <n v="5.1183460856517498E-3"/>
  </r>
  <r>
    <s v="Kittiwake"/>
    <s v="Adult"/>
    <x v="8"/>
    <s v="Neart na Gaoithe"/>
    <s v="Autumn Migration"/>
    <s v="Displacement (matrix)"/>
    <n v="2016"/>
    <s v="-"/>
    <n v="7.605387940211527E-4"/>
    <n v="0.3"/>
    <n v="0.03"/>
    <n v="1.3799215878719793E-2"/>
    <s v="N"/>
    <n v="1.3799215878719793E-2"/>
  </r>
  <r>
    <s v="Kittiwake"/>
    <s v="Adult"/>
    <x v="8"/>
    <s v="Neart na Gaoithe"/>
    <s v="Spring Migration"/>
    <s v="Displacement (matrix)"/>
    <n v="139"/>
    <s v="-"/>
    <n v="1.0053894096815937E-3"/>
    <n v="0.3"/>
    <n v="0.03"/>
    <n v="1.2577421515116737E-3"/>
    <s v="N"/>
    <n v="1.2577421515116737E-3"/>
  </r>
  <r>
    <s v="Kittiwake"/>
    <s v="Adult"/>
    <x v="8"/>
    <s v="NnG"/>
    <s v="Autumn Migration"/>
    <s v="Collision"/>
    <s v="-"/>
    <n v="12.363636363636363"/>
    <n v="7.605387940211527E-4"/>
    <s v="-"/>
    <s v="-"/>
    <n v="9.4030250897160703E-3"/>
    <s v="N"/>
    <n v="9.4030250897160703E-3"/>
  </r>
  <r>
    <s v="Kittiwake"/>
    <s v="Adult"/>
    <x v="8"/>
    <s v="NnG"/>
    <s v="Spring Migration"/>
    <s v="Collision"/>
    <s v="-"/>
    <n v="1.4545454545454544"/>
    <n v="1.0053894096815937E-3"/>
    <s v="-"/>
    <s v="-"/>
    <n v="1.4623845959004999E-3"/>
    <s v="N"/>
    <n v="1.4623845959004999E-3"/>
  </r>
  <r>
    <s v="Kittiwake"/>
    <s v="Adult"/>
    <x v="8"/>
    <s v="Norfolk Boreas"/>
    <s v="Autumn Migration"/>
    <s v="Displacement (matrix)"/>
    <n v="2576"/>
    <s v="-"/>
    <n v="7.605387940211527E-4"/>
    <n v="0.3"/>
    <n v="0.03"/>
    <n v="1.7632331400586402E-2"/>
    <s v="N"/>
    <n v="1.7632331400586402E-2"/>
  </r>
  <r>
    <s v="Kittiwake"/>
    <s v="Adult"/>
    <x v="8"/>
    <s v="Norfolk Boreas"/>
    <s v="Autumn Migration"/>
    <s v="Collision"/>
    <s v="-"/>
    <n v="23.418181818181818"/>
    <n v="7.605387940211527E-4"/>
    <s v="-"/>
    <s v="-"/>
    <n v="1.7810435758168083E-2"/>
    <s v="N"/>
    <n v="1.7810435758168083E-2"/>
  </r>
  <r>
    <s v="Kittiwake"/>
    <s v="Adult"/>
    <x v="8"/>
    <s v="Norfolk Boreas"/>
    <s v="Spring Migration"/>
    <s v="Displacement (matrix)"/>
    <n v="949"/>
    <s v="-"/>
    <n v="1.0053894096815937E-3"/>
    <n v="0.3"/>
    <n v="0.03"/>
    <n v="8.5870309480904922E-3"/>
    <s v="N"/>
    <n v="8.5870309480904922E-3"/>
  </r>
  <r>
    <s v="Kittiwake"/>
    <s v="Adult"/>
    <x v="8"/>
    <s v="Norfolk Boreas"/>
    <s v="Spring Migration"/>
    <s v="Collision"/>
    <s v="-"/>
    <n v="8.6545454545454543"/>
    <n v="1.0053894096815937E-3"/>
    <s v="-"/>
    <s v="-"/>
    <n v="8.7011883456079749E-3"/>
    <s v="N"/>
    <n v="8.7011883456079749E-3"/>
  </r>
  <r>
    <s v="Kittiwake"/>
    <s v="Adult"/>
    <x v="8"/>
    <s v="Norfolk Vanguard"/>
    <s v="Autumn Migration"/>
    <s v="Collision"/>
    <s v="-"/>
    <n v="11.927272727272726"/>
    <n v="7.605387940211527E-4"/>
    <s v="-"/>
    <s v="-"/>
    <n v="9.0711536159613845E-3"/>
    <s v="N"/>
    <n v="9.0711536159613845E-3"/>
  </r>
  <r>
    <s v="Kittiwake"/>
    <s v="Adult"/>
    <x v="8"/>
    <s v="Norfolk Vanguard"/>
    <s v="Spring Migration"/>
    <s v="Collision"/>
    <s v="-"/>
    <n v="14.036363636363637"/>
    <n v="1.0053894096815937E-3"/>
    <s v="-"/>
    <s v="-"/>
    <n v="1.4112011350439825E-2"/>
    <s v="N"/>
    <n v="1.4112011350439825E-2"/>
  </r>
  <r>
    <s v="Kittiwake"/>
    <s v="Adult"/>
    <x v="8"/>
    <s v="Norfolk Vanguard "/>
    <s v="Autumn Migration"/>
    <s v="Displacement (matrix)"/>
    <n v="916"/>
    <s v="-"/>
    <n v="7.605387940211527E-4"/>
    <n v="0.3"/>
    <n v="0.03"/>
    <n v="6.2698818179103832E-3"/>
    <s v="N"/>
    <n v="6.2698818179103832E-3"/>
  </r>
  <r>
    <s v="Kittiwake"/>
    <s v="Adult"/>
    <x v="8"/>
    <s v="Norfolk Vanguard "/>
    <s v="Spring Migration"/>
    <s v="Displacement (matrix)"/>
    <n v="1294"/>
    <s v="-"/>
    <n v="1.0053894096815937E-3"/>
    <n v="0.3"/>
    <n v="0.03"/>
    <n v="1.1708765065151842E-2"/>
    <s v="N"/>
    <n v="1.1708765065151842E-2"/>
  </r>
  <r>
    <s v="Kittiwake"/>
    <s v="Adult"/>
    <x v="8"/>
    <s v="North Falls "/>
    <s v="Autumn Migration"/>
    <s v="Displacement (matrix)"/>
    <n v="467"/>
    <s v="-"/>
    <n v="7.605387940211527E-4"/>
    <n v="0.3"/>
    <n v="0.03"/>
    <n v="3.1965445512709047E-3"/>
    <s v="N"/>
    <n v="3.1965445512709047E-3"/>
  </r>
  <r>
    <s v="Kittiwake"/>
    <s v="Adult"/>
    <x v="8"/>
    <s v="North Falls "/>
    <s v="Autumn Migration"/>
    <s v="Collision"/>
    <s v="-"/>
    <n v="3.64"/>
    <n v="7.605387940211527E-4"/>
    <s v="-"/>
    <s v="-"/>
    <n v="2.7683612102369958E-3"/>
    <s v="N"/>
    <n v="2.7683612102369958E-3"/>
  </r>
  <r>
    <s v="Kittiwake"/>
    <s v="Adult"/>
    <x v="8"/>
    <s v="North Falls "/>
    <s v="Spring Migration"/>
    <s v="Displacement (matrix)"/>
    <n v="844.5"/>
    <s v="-"/>
    <n v="1.0053894096815937E-3"/>
    <n v="0.3"/>
    <n v="0.03"/>
    <n v="7.6414622082849534E-3"/>
    <s v="N"/>
    <n v="7.6414622082849534E-3"/>
  </r>
  <r>
    <s v="Kittiwake"/>
    <s v="Adult"/>
    <x v="8"/>
    <s v="North Falls "/>
    <s v="Spring Migration"/>
    <s v="Collision"/>
    <s v="-"/>
    <n v="11.2"/>
    <n v="1.0053894096815937E-3"/>
    <s v="-"/>
    <s v="-"/>
    <n v="1.1260361388433849E-2"/>
    <s v="N"/>
    <n v="1.1260361388433849E-2"/>
  </r>
  <r>
    <s v="Kittiwake"/>
    <s v="Adult"/>
    <x v="8"/>
    <s v="Outer Dowsing"/>
    <s v="Autumn Migration"/>
    <s v="Displacement (matrix)"/>
    <n v="5206.8"/>
    <s v="-"/>
    <n v="7.605387940211527E-4"/>
    <n v="0.3"/>
    <n v="0.03"/>
    <n v="3.5639760534384043E-2"/>
    <s v="N"/>
    <n v="3.5639760534384043E-2"/>
  </r>
  <r>
    <s v="Kittiwake"/>
    <s v="Adult"/>
    <x v="8"/>
    <s v="Outer Dowsing"/>
    <s v="Spring Migration"/>
    <s v="Displacement (matrix)"/>
    <n v="1760.3"/>
    <s v="-"/>
    <n v="1.0053894096815937E-3"/>
    <n v="0.3"/>
    <n v="0.03"/>
    <n v="1.5928082800762584E-2"/>
    <s v="N"/>
    <n v="1.5928082800762584E-2"/>
  </r>
  <r>
    <s v="Kittiwake"/>
    <s v="Adult"/>
    <x v="8"/>
    <s v="Outer Dowsing "/>
    <s v="Autumn Migration"/>
    <s v="Collision"/>
    <s v="-"/>
    <n v="3.03"/>
    <n v="7.605387940211527E-4"/>
    <s v="-"/>
    <s v="-"/>
    <n v="2.3044325458840926E-3"/>
    <s v="N"/>
    <n v="2.3044325458840926E-3"/>
  </r>
  <r>
    <s v="Kittiwake"/>
    <s v="Adult"/>
    <x v="8"/>
    <s v="Outer Dowsing "/>
    <s v="Spring Migration"/>
    <s v="Collision"/>
    <s v="-"/>
    <n v="13.81"/>
    <n v="1.0053894096815937E-3"/>
    <s v="-"/>
    <s v="-"/>
    <n v="1.3884427747702811E-2"/>
    <s v="N"/>
    <n v="1.3884427747702811E-2"/>
  </r>
  <r>
    <s v="Kittiwake"/>
    <s v="Adult"/>
    <x v="8"/>
    <s v="PFOWF"/>
    <s v="Autumn Migration"/>
    <s v="Displacement (matrix)"/>
    <n v="118"/>
    <s v="-"/>
    <n v="7.605387940211527E-4"/>
    <n v="0.3"/>
    <n v="0.03"/>
    <n v="8.0769219925046416E-4"/>
    <s v="N"/>
    <n v="8.0769219925046416E-4"/>
  </r>
  <r>
    <s v="Kittiwake"/>
    <s v="Adult"/>
    <x v="8"/>
    <s v="PFOWF"/>
    <s v="Autumn Migration"/>
    <s v="Collision"/>
    <s v="-"/>
    <n v="0.72727272727272718"/>
    <n v="7.605387940211527E-4"/>
    <s v="-"/>
    <s v="-"/>
    <n v="5.5311912292447466E-4"/>
    <s v="N"/>
    <n v="5.5311912292447466E-4"/>
  </r>
  <r>
    <s v="Kittiwake"/>
    <s v="Adult"/>
    <x v="8"/>
    <s v="PFOWF"/>
    <s v="Spring Migration"/>
    <s v="Displacement (matrix)"/>
    <n v="41"/>
    <s v="-"/>
    <n v="1.0053894096815937E-3"/>
    <n v="0.3"/>
    <n v="0.03"/>
    <n v="3.7098869217250805E-4"/>
    <s v="N"/>
    <n v="3.7098869217250805E-4"/>
  </r>
  <r>
    <s v="Kittiwake"/>
    <s v="Adult"/>
    <x v="8"/>
    <s v="Race Bank"/>
    <s v="Autumn Migration"/>
    <s v="Collision"/>
    <s v="-"/>
    <n v="8.1619814707585405"/>
    <n v="7.605387940211527E-4"/>
    <s v="-"/>
    <s v="-"/>
    <n v="6.2075035445936944E-3"/>
    <s v="N"/>
    <n v="6.2075035445936944E-3"/>
  </r>
  <r>
    <s v="Kittiwake"/>
    <s v="Adult"/>
    <x v="8"/>
    <s v="Race Bank"/>
    <s v="Spring Migration"/>
    <s v="Collision"/>
    <s v="-"/>
    <n v="2.0995946728430805"/>
    <n v="1.0053894096815937E-3"/>
    <s v="-"/>
    <s v="-"/>
    <n v="2.1109102487003239E-3"/>
    <s v="N"/>
    <n v="2.1109102487003239E-3"/>
  </r>
  <r>
    <s v="Kittiwake"/>
    <s v="Adult"/>
    <x v="8"/>
    <s v="Rampion"/>
    <s v="Autumn Migration"/>
    <s v="Collision"/>
    <s v="-"/>
    <n v="14.844797366255143"/>
    <n v="7.605387940211527E-4"/>
    <s v="-"/>
    <s v="-"/>
    <n v="1.1290044286420071E-2"/>
    <s v="N"/>
    <n v="1.1290044286420071E-2"/>
  </r>
  <r>
    <s v="Kittiwake"/>
    <s v="Adult"/>
    <x v="8"/>
    <s v="Rampion"/>
    <s v="Spring Migration"/>
    <s v="Collision"/>
    <s v="-"/>
    <n v="12.942222222222222"/>
    <n v="1.0053894096815937E-3"/>
    <s v="-"/>
    <s v="-"/>
    <n v="1.3011973159968004E-2"/>
    <s v="N"/>
    <n v="1.3011973159968004E-2"/>
  </r>
  <r>
    <s v="Kittiwake"/>
    <s v="Adult"/>
    <x v="8"/>
    <s v="Rampion 2"/>
    <s v="Autumn Migration"/>
    <s v="Displacement (matrix)"/>
    <n v="97"/>
    <s v="-"/>
    <n v="7.605387940211527E-4"/>
    <n v="0.3"/>
    <n v="0.03"/>
    <n v="6.6395036718046622E-4"/>
    <s v="N"/>
    <n v="6.6395036718046622E-4"/>
  </r>
  <r>
    <s v="Kittiwake"/>
    <s v="Adult"/>
    <x v="8"/>
    <s v="Rampion 2"/>
    <s v="Autumn Migration"/>
    <s v="Collision"/>
    <s v="-"/>
    <n v="9.7799999999999994"/>
    <n v="7.605387940211527E-4"/>
    <s v="-"/>
    <s v="-"/>
    <n v="7.4380694055268728E-3"/>
    <s v="N"/>
    <n v="7.4380694055268728E-3"/>
  </r>
  <r>
    <s v="Kittiwake"/>
    <s v="Adult"/>
    <x v="8"/>
    <s v="Rampion 2"/>
    <s v="Spring Migration"/>
    <s v="Displacement (matrix)"/>
    <n v="286"/>
    <s v="-"/>
    <n v="1.0053894096815937E-3"/>
    <n v="0.3"/>
    <n v="0.03"/>
    <n v="2.5878723405204219E-3"/>
    <s v="N"/>
    <n v="2.5878723405204219E-3"/>
  </r>
  <r>
    <s v="Kittiwake"/>
    <s v="Adult"/>
    <x v="8"/>
    <s v="Rampion 2"/>
    <s v="Spring Migration"/>
    <s v="Collision"/>
    <s v="-"/>
    <n v="17.25"/>
    <n v="1.0053894096815937E-3"/>
    <s v="-"/>
    <s v="-"/>
    <n v="1.7342967317007491E-2"/>
    <s v="N"/>
    <n v="1.7342967317007491E-2"/>
  </r>
  <r>
    <s v="Kittiwake"/>
    <s v="Adult"/>
    <x v="8"/>
    <s v="Salamander"/>
    <s v="Autumn Migration"/>
    <s v="Displacement (matrix)"/>
    <n v="141.5"/>
    <s v="-"/>
    <n v="7.605387940211527E-4"/>
    <n v="0.3"/>
    <n v="0.03"/>
    <n v="9.6854615418593781E-4"/>
    <s v="N"/>
    <n v="9.6854615418593781E-4"/>
  </r>
  <r>
    <s v="Kittiwake"/>
    <s v="Adult"/>
    <x v="8"/>
    <s v="Salamander"/>
    <s v="Spring Migration"/>
    <s v="Displacement (matrix)"/>
    <n v="154.5"/>
    <s v="-"/>
    <n v="1.0053894096815937E-3"/>
    <n v="0.3"/>
    <n v="0.03"/>
    <n v="1.397993974162256E-3"/>
    <s v="N"/>
    <n v="1.397993974162256E-3"/>
  </r>
  <r>
    <s v="Kittiwake"/>
    <s v="Adult"/>
    <x v="8"/>
    <s v="Seagreen"/>
    <s v="Autumn Migration"/>
    <s v="Displacement (matrix)"/>
    <n v="2286"/>
    <s v="-"/>
    <n v="7.605387940211527E-4"/>
    <n v="0.3"/>
    <n v="0.03"/>
    <n v="1.5647325148191196E-2"/>
    <s v="N"/>
    <n v="1.5647325148191196E-2"/>
  </r>
  <r>
    <s v="Kittiwake"/>
    <s v="Adult"/>
    <x v="8"/>
    <s v="Seagreen"/>
    <s v="Spring Migration"/>
    <s v="Displacement (matrix)"/>
    <n v="2286"/>
    <s v="-"/>
    <n v="1.0053894096815937E-3"/>
    <n v="0.3"/>
    <n v="0.03"/>
    <n v="2.0684881714789109E-2"/>
    <s v="N"/>
    <n v="2.0684881714789109E-2"/>
  </r>
  <r>
    <s v="Kittiwake"/>
    <s v="Adult"/>
    <x v="8"/>
    <s v="SeaGreen (Alpha &amp; Bravo)"/>
    <s v="Autumn Migration"/>
    <s v="Collision"/>
    <s v="-"/>
    <n v="103.50397989107665"/>
    <n v="7.605387940211527E-4"/>
    <s v="-"/>
    <s v="-"/>
    <n v="7.8718792042749078E-2"/>
    <s v="N"/>
    <n v="7.8718792042749078E-2"/>
  </r>
  <r>
    <s v="Kittiwake"/>
    <s v="Adult"/>
    <x v="8"/>
    <s v="SeaGreen (Alpha &amp; Bravo)"/>
    <s v="Spring Migration"/>
    <s v="Collision"/>
    <s v="-"/>
    <n v="56.403854210305823"/>
    <n v="1.0053894096815937E-3"/>
    <s v="-"/>
    <s v="-"/>
    <n v="5.6707837688266045E-2"/>
    <s v="N"/>
    <n v="5.6707837688266045E-2"/>
  </r>
  <r>
    <s v="Kittiwake"/>
    <s v="Adult"/>
    <x v="8"/>
    <s v="SEP &amp; DEP"/>
    <s v="Autumn Migration"/>
    <s v="Collision"/>
    <s v="-"/>
    <n v="4.3"/>
    <n v="7.605387940211527E-4"/>
    <s v="-"/>
    <s v="-"/>
    <n v="3.2703168142909564E-3"/>
    <s v="N"/>
    <n v="3.2703168142909564E-3"/>
  </r>
  <r>
    <s v="Kittiwake"/>
    <s v="Adult"/>
    <x v="8"/>
    <s v="SEP &amp; DEP"/>
    <s v="Spring Migration"/>
    <s v="Collision"/>
    <s v="-"/>
    <n v="0.9"/>
    <n v="1.0053894096815937E-3"/>
    <s v="-"/>
    <s v="-"/>
    <n v="9.048504687134344E-4"/>
    <s v="N"/>
    <n v="9.048504687134344E-4"/>
  </r>
  <r>
    <s v="Kittiwake"/>
    <s v="Adult"/>
    <x v="8"/>
    <s v="SEP / DEP"/>
    <s v="Autumn Migration"/>
    <s v="Displacement (matrix)"/>
    <n v="1481"/>
    <s v="-"/>
    <n v="7.605387940211527E-4"/>
    <n v="0.3"/>
    <n v="0.03"/>
    <n v="1.0137221585507944E-2"/>
    <s v="N"/>
    <n v="1.0137221585507944E-2"/>
  </r>
  <r>
    <s v="Kittiwake"/>
    <s v="Adult"/>
    <x v="8"/>
    <s v="SEP / DEP"/>
    <s v="Spring Migration"/>
    <s v="Displacement (matrix)"/>
    <n v="1216.5"/>
    <s v="-"/>
    <n v="1.0053894096815937E-3"/>
    <n v="0.3"/>
    <n v="0.03"/>
    <n v="1.1007505951898928E-2"/>
    <s v="N"/>
    <n v="1.1007505951898928E-2"/>
  </r>
  <r>
    <s v="Kittiwake"/>
    <s v="Adult"/>
    <x v="8"/>
    <s v="Teesside"/>
    <s v="Autumn Migration"/>
    <s v="Collision"/>
    <s v="-"/>
    <n v="11.7463443059252"/>
    <n v="7.605387940211527E-4"/>
    <s v="-"/>
    <s v="-"/>
    <n v="8.9335505325855852E-3"/>
    <s v="N"/>
    <n v="8.9335505325855852E-3"/>
  </r>
  <r>
    <s v="Kittiwake"/>
    <s v="Adult"/>
    <x v="8"/>
    <s v="Teesside"/>
    <s v="Spring Migration"/>
    <s v="Collision"/>
    <s v="-"/>
    <n v="1.3433253957136855"/>
    <n v="1.0053894096815937E-3"/>
    <s v="-"/>
    <s v="-"/>
    <n v="1.3505651266068756E-3"/>
    <s v="N"/>
    <n v="1.3505651266068756E-3"/>
  </r>
  <r>
    <s v="Kittiwake"/>
    <s v="Adult"/>
    <x v="8"/>
    <s v="Thanet"/>
    <s v="Autumn Migration"/>
    <s v="Collision"/>
    <s v="-"/>
    <n v="0.13173553719008266"/>
    <n v="7.605387940211527E-4"/>
    <s v="-"/>
    <s v="-"/>
    <n v="1.0018998658427418E-4"/>
    <s v="N"/>
    <n v="1.0018998658427418E-4"/>
  </r>
  <r>
    <s v="Kittiwake"/>
    <s v="Adult"/>
    <x v="8"/>
    <s v="Thanet"/>
    <s v="Spring Migration"/>
    <s v="Collision"/>
    <s v="-"/>
    <n v="0.11570247933884298"/>
    <n v="1.0053894096815937E-3"/>
    <s v="-"/>
    <s v="-"/>
    <n v="1.1632604740117613E-4"/>
    <s v="N"/>
    <n v="1.1632604740117613E-4"/>
  </r>
  <r>
    <s v="Kittiwake"/>
    <s v="Adult"/>
    <x v="8"/>
    <s v="Triton Knoll"/>
    <s v="Autumn Migration"/>
    <s v="Displacement (matrix)"/>
    <n v="332"/>
    <s v="-"/>
    <n v="7.605387940211527E-4"/>
    <n v="0.3"/>
    <n v="0.03"/>
    <n v="2.272489916535204E-3"/>
    <s v="N"/>
    <n v="2.272489916535204E-3"/>
  </r>
  <r>
    <s v="Kittiwake"/>
    <s v="Adult"/>
    <x v="8"/>
    <s v="Triton Knoll"/>
    <s v="Autumn Migration"/>
    <s v="Collision"/>
    <s v="-"/>
    <n v="29.259433492822971"/>
    <n v="7.605387940211527E-4"/>
    <s v="-"/>
    <s v="-"/>
    <n v="2.2252934262373708E-2"/>
    <s v="N"/>
    <n v="2.2252934262373708E-2"/>
  </r>
  <r>
    <s v="Kittiwake"/>
    <s v="Adult"/>
    <x v="8"/>
    <s v="Triton Knoll"/>
    <s v="Spring Migration"/>
    <s v="Displacement (matrix)"/>
    <n v="226"/>
    <s v="-"/>
    <n v="1.0053894096815937E-3"/>
    <n v="0.3"/>
    <n v="0.03"/>
    <n v="2.0449620592923618E-3"/>
    <s v="N"/>
    <n v="2.0449620592923618E-3"/>
  </r>
  <r>
    <s v="Kittiwake"/>
    <s v="Adult"/>
    <x v="8"/>
    <s v="Triton Knoll"/>
    <s v="Spring Migration"/>
    <s v="Collision"/>
    <s v="-"/>
    <n v="10.491961722488039"/>
    <n v="1.0053894096815937E-3"/>
    <s v="-"/>
    <s v="-"/>
    <n v="1.0548507202574128E-2"/>
    <s v="N"/>
    <n v="1.0548507202574128E-2"/>
  </r>
  <r>
    <s v="Kittiwake"/>
    <s v="Adult"/>
    <x v="8"/>
    <s v="West of Orkney"/>
    <s v="Autumn Migration"/>
    <s v="Displacement (matrix)"/>
    <n v="798.7"/>
    <s v="-"/>
    <n v="7.605387940211527E-4"/>
    <n v="0.3"/>
    <n v="0.03"/>
    <n v="5.4669810130622519E-3"/>
    <s v="N"/>
    <n v="5.4669810130622519E-3"/>
  </r>
  <r>
    <s v="Kittiwake"/>
    <s v="Adult"/>
    <x v="8"/>
    <s v="West of Orkney"/>
    <s v="Autumn Migration"/>
    <s v="Collision"/>
    <s v="-"/>
    <n v="16.309999999999999"/>
    <n v="7.605387940211527E-4"/>
    <s v="-"/>
    <s v="-"/>
    <n v="1.2404387730485E-2"/>
    <s v="N"/>
    <n v="1.2404387730485E-2"/>
  </r>
  <r>
    <s v="Kittiwake"/>
    <s v="Adult"/>
    <x v="8"/>
    <s v="West of Orkney"/>
    <s v="Spring Migration"/>
    <s v="Displacement (matrix)"/>
    <n v="1216.8"/>
    <s v="-"/>
    <n v="1.0053894096815937E-3"/>
    <n v="0.3"/>
    <n v="0.03"/>
    <n v="1.1010220503305069E-2"/>
    <s v="N"/>
    <n v="1.1010220503305069E-2"/>
  </r>
  <r>
    <s v="Kittiwake"/>
    <s v="Adult"/>
    <x v="8"/>
    <s v="West of Orkney"/>
    <s v="Spring Migration"/>
    <s v="Collision"/>
    <s v="-"/>
    <n v="21.87"/>
    <n v="1.0053894096815937E-3"/>
    <s v="-"/>
    <s v="-"/>
    <n v="2.1987866389736457E-2"/>
    <s v="N"/>
    <n v="2.1987866389736457E-2"/>
  </r>
  <r>
    <s v="Kittiwake"/>
    <s v="Adult"/>
    <x v="8"/>
    <s v="Westermost Rough"/>
    <s v="Autumn Migration"/>
    <s v="Collision"/>
    <s v="-"/>
    <n v="0.11592727272727274"/>
    <n v="7.605387940211527E-4"/>
    <s v="-"/>
    <s v="-"/>
    <n v="8.8167188194161275E-5"/>
    <s v="N"/>
    <n v="8.8167188194161275E-5"/>
  </r>
  <r>
    <s v="Kittiwake"/>
    <s v="Adult"/>
    <x v="8"/>
    <s v="Westermost Rough"/>
    <s v="Spring Migration"/>
    <s v="Collision"/>
    <s v="-"/>
    <n v="6.3636363636363644E-2"/>
    <n v="1.0053894096815937E-3"/>
    <s v="-"/>
    <s v="-"/>
    <n v="6.3979326070646888E-5"/>
    <s v="N"/>
    <n v="6.3979326070646888E-5"/>
  </r>
  <r>
    <s v="Kittiwake"/>
    <s v="Adult"/>
    <x v="9"/>
    <s v="Aberdeen "/>
    <s v="Autumn Migration"/>
    <s v="Displacement (matrix)"/>
    <n v="14"/>
    <s v="-"/>
    <n v="1.4675796120370154E-2"/>
    <n v="0.3"/>
    <n v="0.03"/>
    <n v="1.8491503111666393E-3"/>
    <s v="N"/>
    <n v="1.8491503111666393E-3"/>
  </r>
  <r>
    <s v="Kittiwake"/>
    <s v="Adult"/>
    <x v="9"/>
    <s v="Aberdeen "/>
    <s v="Autumn Migration"/>
    <s v="Collision"/>
    <s v="-"/>
    <n v="2.5708577540106954"/>
    <n v="1.4675796120370154E-2"/>
    <s v="-"/>
    <s v="-"/>
    <n v="3.7729384252333693E-2"/>
    <s v="N"/>
    <n v="3.7729384252333693E-2"/>
  </r>
  <r>
    <s v="Kittiwake"/>
    <s v="Adult"/>
    <x v="9"/>
    <s v="Aberdeen "/>
    <s v="Spring Migration"/>
    <s v="Displacement (matrix)"/>
    <n v="23"/>
    <s v="-"/>
    <n v="1.9400575110776003E-2"/>
    <n v="0.3"/>
    <n v="0.03"/>
    <n v="4.0159190479306323E-3"/>
    <s v="N"/>
    <n v="4.0159190479306323E-3"/>
  </r>
  <r>
    <s v="Kittiwake"/>
    <s v="Adult"/>
    <x v="9"/>
    <s v="Aberdeen "/>
    <s v="Spring Migration"/>
    <s v="Collision"/>
    <s v="-"/>
    <n v="0.53529411764705881"/>
    <n v="1.9400575110776003E-2"/>
    <s v="-"/>
    <s v="-"/>
    <n v="1.038501373576833E-2"/>
    <s v="N"/>
    <n v="1.038501373576833E-2"/>
  </r>
  <r>
    <s v="Kittiwake"/>
    <s v="Adult"/>
    <x v="9"/>
    <s v="Beatrice"/>
    <s v="Autumn Migration"/>
    <s v="Displacement (matrix)"/>
    <n v="1112"/>
    <s v="-"/>
    <n v="1.4675796120370154E-2"/>
    <n v="0.3"/>
    <n v="0.03"/>
    <n v="0.14687536757266451"/>
    <s v="N"/>
    <n v="0.14687536757266451"/>
  </r>
  <r>
    <s v="Kittiwake"/>
    <s v="Adult"/>
    <x v="9"/>
    <s v="Beatrice"/>
    <s v="Autumn Migration"/>
    <s v="Collision"/>
    <s v="-"/>
    <n v="3.4128685699974954"/>
    <n v="1.4675796120370154E-2"/>
    <s v="-"/>
    <s v="-"/>
    <n v="5.0086563318902481E-2"/>
    <s v="N"/>
    <n v="5.0086563318902481E-2"/>
  </r>
  <r>
    <s v="Kittiwake"/>
    <s v="Adult"/>
    <x v="9"/>
    <s v="Beatrice"/>
    <s v="Spring Migration"/>
    <s v="Displacement (matrix)"/>
    <n v="1112"/>
    <s v="-"/>
    <n v="1.9400575110776003E-2"/>
    <n v="0.3"/>
    <n v="0.03"/>
    <n v="0.19416095570864622"/>
    <s v="N"/>
    <n v="0.19416095570864622"/>
  </r>
  <r>
    <s v="Kittiwake"/>
    <s v="Adult"/>
    <x v="9"/>
    <s v="Beatrice"/>
    <s v="Spring Migration"/>
    <s v="Collision"/>
    <s v="-"/>
    <n v="13.936977210117705"/>
    <n v="1.9400575110776003E-2"/>
    <s v="-"/>
    <s v="-"/>
    <n v="0.27038537318206191"/>
    <s v="N"/>
    <n v="0.27038537318206191"/>
  </r>
  <r>
    <s v="Kittiwake"/>
    <s v="Adult"/>
    <x v="9"/>
    <s v="Berwick Bank"/>
    <s v="Autumn Migration"/>
    <s v="Displacement (matrix)"/>
    <n v="11190"/>
    <s v="-"/>
    <n v="1.4675796120370154E-2"/>
    <n v="0.3"/>
    <n v="0.03"/>
    <n v="1.4779994272824781"/>
    <s v="Y"/>
    <n v="0"/>
  </r>
  <r>
    <s v="Kittiwake"/>
    <s v="Adult"/>
    <x v="9"/>
    <s v="Berwick Bank"/>
    <s v="Autumn Migration"/>
    <s v="Collision"/>
    <s v="-"/>
    <n v="138.18181818181819"/>
    <n v="1.4675796120370154E-2"/>
    <s v="-"/>
    <s v="-"/>
    <n v="2.0279281911784213"/>
    <s v="Y"/>
    <n v="0"/>
  </r>
  <r>
    <s v="Kittiwake"/>
    <s v="Adult"/>
    <x v="9"/>
    <s v="Berwick Bank"/>
    <s v="Spring Migration"/>
    <s v="Displacement (matrix)"/>
    <n v="13766"/>
    <s v="-"/>
    <n v="1.9400575110776003E-2"/>
    <n v="0.3"/>
    <n v="0.03"/>
    <n v="2.4036148527744818"/>
    <s v="Y"/>
    <n v="0"/>
  </r>
  <r>
    <s v="Kittiwake"/>
    <s v="Adult"/>
    <x v="9"/>
    <s v="Berwick Bank"/>
    <s v="Spring Migration"/>
    <s v="Collision"/>
    <s v="-"/>
    <n v="130.18181818181819"/>
    <n v="1.9400575110776003E-2"/>
    <s v="-"/>
    <s v="-"/>
    <n v="2.5256021416937489"/>
    <s v="Y"/>
    <n v="0"/>
  </r>
  <r>
    <s v="Kittiwake"/>
    <s v="Adult"/>
    <x v="9"/>
    <s v="Blyth Demo"/>
    <s v="Autumn Migration"/>
    <s v="Displacement (matrix)"/>
    <n v="740"/>
    <s v="-"/>
    <n v="1.4675796120370154E-2"/>
    <n v="0.3"/>
    <n v="0.03"/>
    <n v="9.7740802161665225E-2"/>
    <s v="N"/>
    <n v="9.7740802161665225E-2"/>
  </r>
  <r>
    <s v="Kittiwake"/>
    <s v="Adult"/>
    <x v="9"/>
    <s v="Blyth Demo"/>
    <s v="Autumn Migration"/>
    <s v="Collision"/>
    <s v="-"/>
    <n v="1.3331636363636363"/>
    <n v="1.4675796120370154E-2"/>
    <s v="-"/>
    <s v="-"/>
    <n v="1.9565237722364022E-2"/>
    <s v="N"/>
    <n v="1.9565237722364022E-2"/>
  </r>
  <r>
    <s v="Kittiwake"/>
    <s v="Adult"/>
    <x v="9"/>
    <s v="Blyth Demo"/>
    <s v="Spring Migration"/>
    <s v="Displacement (matrix)"/>
    <n v="740"/>
    <s v="-"/>
    <n v="1.9400575110776003E-2"/>
    <n v="0.3"/>
    <n v="0.03"/>
    <n v="0.12920783023776816"/>
    <s v="N"/>
    <n v="0.12920783023776816"/>
  </r>
  <r>
    <s v="Kittiwake"/>
    <s v="Adult"/>
    <x v="9"/>
    <s v="Blyth Demo"/>
    <s v="Spring Migration"/>
    <s v="Collision"/>
    <s v="-"/>
    <n v="0.89090909090909076"/>
    <n v="1.9400575110776003E-2"/>
    <s v="-"/>
    <s v="-"/>
    <n v="1.7284148735054981E-2"/>
    <s v="N"/>
    <n v="1.7284148735054981E-2"/>
  </r>
  <r>
    <s v="Kittiwake"/>
    <s v="Adult"/>
    <x v="9"/>
    <s v="Cenos"/>
    <s v="Autumn Migration"/>
    <s v="Displacement (matrix)"/>
    <n v="97"/>
    <s v="-"/>
    <n v="1.4675796120370154E-2"/>
    <n v="0.3"/>
    <n v="0.03"/>
    <n v="1.2811970013083145E-2"/>
    <s v="N"/>
    <n v="1.2811970013083145E-2"/>
  </r>
  <r>
    <s v="Kittiwake"/>
    <s v="Adult"/>
    <x v="9"/>
    <s v="Cenos"/>
    <s v="Autumn Migration"/>
    <s v="Collision"/>
    <s v="-"/>
    <n v="3"/>
    <n v="1.4675796120370154E-2"/>
    <s v="-"/>
    <s v="-"/>
    <n v="4.4027388361110462E-2"/>
    <s v="N"/>
    <n v="4.4027388361110462E-2"/>
  </r>
  <r>
    <s v="Kittiwake"/>
    <s v="Adult"/>
    <x v="9"/>
    <s v="Cenos"/>
    <s v="Spring Migration"/>
    <s v="Displacement (matrix)"/>
    <n v="49"/>
    <s v="-"/>
    <n v="1.9400575110776003E-2"/>
    <n v="0.3"/>
    <n v="0.03"/>
    <n v="8.5556536238522163E-3"/>
    <s v="N"/>
    <n v="8.5556536238522163E-3"/>
  </r>
  <r>
    <s v="Kittiwake"/>
    <s v="Adult"/>
    <x v="9"/>
    <s v="Cenos"/>
    <s v="Spring Migration"/>
    <s v="Collision"/>
    <s v="-"/>
    <n v="2.0499999999999998"/>
    <n v="1.9400575110776003E-2"/>
    <s v="-"/>
    <s v="-"/>
    <n v="3.9771178977090801E-2"/>
    <s v="N"/>
    <n v="3.9771178977090801E-2"/>
  </r>
  <r>
    <s v="Kittiwake"/>
    <s v="Adult"/>
    <x v="9"/>
    <s v="Dogger Bank A + B"/>
    <s v="Autumn Migration"/>
    <s v="Collision"/>
    <s v="-"/>
    <n v="78.25090909090909"/>
    <n v="1.4675796120370154E-2"/>
    <s v="-"/>
    <s v="-"/>
    <n v="1.1483943880518013"/>
    <s v="N"/>
    <n v="1.1483943880518013"/>
  </r>
  <r>
    <s v="Kittiwake"/>
    <s v="Adult"/>
    <x v="9"/>
    <s v="Dogger Bank A + B"/>
    <s v="Spring Migration"/>
    <s v="Collision"/>
    <s v="-"/>
    <n v="187.98181818181817"/>
    <n v="1.9400575110776003E-2"/>
    <s v="-"/>
    <s v="-"/>
    <n v="3.6469553830966013"/>
    <s v="N"/>
    <n v="3.6469553830966013"/>
  </r>
  <r>
    <s v="Kittiwake"/>
    <s v="Adult"/>
    <x v="9"/>
    <s v="Dogger Bank A and B"/>
    <s v="Autumn Migration"/>
    <s v="Displacement (matrix)"/>
    <n v="3450"/>
    <s v="-"/>
    <n v="1.4675796120370154E-2"/>
    <n v="0.3"/>
    <n v="0.03"/>
    <n v="0.45568346953749322"/>
    <s v="N"/>
    <n v="0.45568346953749322"/>
  </r>
  <r>
    <s v="Kittiwake"/>
    <s v="Adult"/>
    <x v="9"/>
    <s v="Dogger Bank A and B"/>
    <s v="Spring Migration"/>
    <s v="Displacement (matrix)"/>
    <n v="15482"/>
    <s v="-"/>
    <n v="1.9400575110776003E-2"/>
    <n v="0.3"/>
    <n v="0.03"/>
    <n v="2.7032373347853067"/>
    <s v="N"/>
    <n v="2.7032373347853067"/>
  </r>
  <r>
    <s v="Kittiwake"/>
    <s v="Adult"/>
    <x v="9"/>
    <s v="Dogger Bank C + Sofia"/>
    <s v="Autumn Migration"/>
    <s v="Collision"/>
    <s v="-"/>
    <n v="52.573018181818185"/>
    <n v="1.4675796120370154E-2"/>
    <s v="-"/>
    <s v="-"/>
    <n v="0.77155089626887696"/>
    <s v="N"/>
    <n v="0.77155089626887696"/>
  </r>
  <r>
    <s v="Kittiwake"/>
    <s v="Adult"/>
    <x v="9"/>
    <s v="Dogger Bank C + Sofia"/>
    <s v="Spring Migration"/>
    <s v="Collision"/>
    <s v="-"/>
    <n v="138.0272727272727"/>
    <n v="1.9400575110776003E-2"/>
    <s v="-"/>
    <s v="-"/>
    <n v="2.677808471881018"/>
    <s v="N"/>
    <n v="2.677808471881018"/>
  </r>
  <r>
    <s v="Kittiwake"/>
    <s v="Adult"/>
    <x v="9"/>
    <s v="Dogger Bank C and Sofia "/>
    <s v="Autumn Migration"/>
    <s v="Displacement (matrix)"/>
    <n v="2181"/>
    <s v="-"/>
    <n v="1.4675796120370154E-2"/>
    <n v="0.3"/>
    <n v="0.03"/>
    <n v="0.28807120204674574"/>
    <s v="N"/>
    <n v="0.28807120204674574"/>
  </r>
  <r>
    <s v="Kittiwake"/>
    <s v="Adult"/>
    <x v="9"/>
    <s v="Dogger Bank C and Sofia "/>
    <s v="Spring Migration"/>
    <s v="Displacement (matrix)"/>
    <n v="11805"/>
    <s v="-"/>
    <n v="1.9400575110776003E-2"/>
    <n v="0.3"/>
    <n v="0.03"/>
    <n v="2.0612141026443962"/>
    <s v="N"/>
    <n v="2.0612141026443962"/>
  </r>
  <r>
    <s v="Kittiwake"/>
    <s v="Adult"/>
    <x v="9"/>
    <s v="Dogger Bank South"/>
    <s v="Autumn Migration"/>
    <s v="Displacement (matrix)"/>
    <n v="7352.84"/>
    <s v="-"/>
    <n v="1.4675796120370154E-2"/>
    <n v="0.3"/>
    <n v="0.03"/>
    <n v="0.97117902671132239"/>
    <s v="N"/>
    <n v="0.97117902671132239"/>
  </r>
  <r>
    <s v="Kittiwake"/>
    <s v="Adult"/>
    <x v="9"/>
    <s v="Dogger Bank South"/>
    <s v="Autumn Migration"/>
    <s v="Collision"/>
    <s v="-"/>
    <n v="79.319999999999993"/>
    <n v="1.4675796120370154E-2"/>
    <s v="-"/>
    <s v="-"/>
    <n v="1.1640841482677606"/>
    <s v="N"/>
    <n v="1.1640841482677606"/>
  </r>
  <r>
    <s v="Kittiwake"/>
    <s v="Adult"/>
    <x v="9"/>
    <s v="Dogger Bank South"/>
    <s v="Spring Migration"/>
    <s v="Displacement (matrix)"/>
    <n v="11306.91"/>
    <s v="-"/>
    <n v="1.9400575110776003E-2"/>
    <n v="0.3"/>
    <n v="0.03"/>
    <n v="1.9742450105320586"/>
    <s v="N"/>
    <n v="1.9742450105320586"/>
  </r>
  <r>
    <s v="Kittiwake"/>
    <s v="Adult"/>
    <x v="9"/>
    <s v="Dogger Bank South"/>
    <s v="Spring Migration"/>
    <s v="Collision"/>
    <s v="-"/>
    <n v="99.84"/>
    <n v="1.9400575110776003E-2"/>
    <s v="-"/>
    <s v="-"/>
    <n v="1.9369534190598763"/>
    <s v="N"/>
    <n v="1.9369534190598763"/>
  </r>
  <r>
    <s v="Kittiwake"/>
    <s v="Adult"/>
    <x v="9"/>
    <s v="Eaast Anglia THREE"/>
    <s v="Autumn Migration"/>
    <s v="Displacement (matrix)"/>
    <n v="3419"/>
    <s v="-"/>
    <n v="1.4675796120370154E-2"/>
    <n v="0.3"/>
    <n v="0.03"/>
    <n v="0.45158892241991"/>
    <s v="N"/>
    <n v="0.45158892241991"/>
  </r>
  <r>
    <s v="Kittiwake"/>
    <s v="Adult"/>
    <x v="9"/>
    <s v="Eaast Anglia THREE"/>
    <s v="Spring Migration"/>
    <s v="Displacement (matrix)"/>
    <n v="1309"/>
    <s v="-"/>
    <n v="1.9400575110776003E-2"/>
    <n v="0.3"/>
    <n v="0.03"/>
    <n v="0.22855817538005208"/>
    <s v="N"/>
    <n v="0.22855817538005208"/>
  </r>
  <r>
    <s v="Kittiwake"/>
    <s v="Adult"/>
    <x v="9"/>
    <s v="East Anglia ONE"/>
    <s v="Autumn Migration"/>
    <s v="Displacement (matrix)"/>
    <n v="1158"/>
    <s v="-"/>
    <n v="1.4675796120370154E-2"/>
    <n v="0.3"/>
    <n v="0.03"/>
    <n v="0.15295114716649774"/>
    <s v="N"/>
    <n v="0.15295114716649774"/>
  </r>
  <r>
    <s v="Kittiwake"/>
    <s v="Adult"/>
    <x v="9"/>
    <s v="East Anglia One"/>
    <s v="Autumn Migration"/>
    <s v="Collision"/>
    <s v="-"/>
    <n v="62.723865332753363"/>
    <n v="1.4675796120370154E-2"/>
    <s v="-"/>
    <s v="-"/>
    <n v="0.92052265950504186"/>
    <s v="N"/>
    <n v="0.92052265950504186"/>
  </r>
  <r>
    <s v="Kittiwake"/>
    <s v="Adult"/>
    <x v="9"/>
    <s v="East Anglia ONE"/>
    <s v="Spring Migration"/>
    <s v="Displacement (matrix)"/>
    <n v="758"/>
    <s v="-"/>
    <n v="1.9400575110776003E-2"/>
    <n v="0.3"/>
    <n v="0.03"/>
    <n v="0.13235072340571388"/>
    <s v="N"/>
    <n v="0.13235072340571388"/>
  </r>
  <r>
    <s v="Kittiwake"/>
    <s v="Adult"/>
    <x v="9"/>
    <s v="East Anglia One"/>
    <s v="Spring Migration"/>
    <s v="Collision"/>
    <s v="-"/>
    <n v="20.092040017398865"/>
    <n v="1.9400575110776003E-2"/>
    <s v="-"/>
    <s v="-"/>
    <n v="0.38979713148626388"/>
    <s v="N"/>
    <n v="0.38979713148626388"/>
  </r>
  <r>
    <s v="Kittiwake"/>
    <s v="Adult"/>
    <x v="9"/>
    <s v="East Anglia ONE North"/>
    <s v="Autumn Migration"/>
    <s v="Displacement (matrix)"/>
    <n v="159"/>
    <s v="-"/>
    <n v="1.4675796120370154E-2"/>
    <n v="0.3"/>
    <n v="0.03"/>
    <n v="2.1001064248249691E-2"/>
    <s v="N"/>
    <n v="2.1001064248249691E-2"/>
  </r>
  <r>
    <s v="Kittiwake"/>
    <s v="Adult"/>
    <x v="9"/>
    <s v="East Anglia ONE North"/>
    <s v="Autumn Migration"/>
    <s v="Collision"/>
    <s v="-"/>
    <n v="5.8909090909090907"/>
    <n v="1.4675796120370154E-2"/>
    <s v="-"/>
    <s v="-"/>
    <n v="8.6453780781816911E-2"/>
    <s v="N"/>
    <n v="8.6453780781816911E-2"/>
  </r>
  <r>
    <s v="Kittiwake"/>
    <s v="Adult"/>
    <x v="9"/>
    <s v="East Anglia ONE North"/>
    <s v="Spring Migration"/>
    <s v="Displacement (matrix)"/>
    <n v="435"/>
    <s v="-"/>
    <n v="1.9400575110776003E-2"/>
    <n v="0.3"/>
    <n v="0.03"/>
    <n v="7.595325155868804E-2"/>
    <s v="N"/>
    <n v="7.595325155868804E-2"/>
  </r>
  <r>
    <s v="Kittiwake"/>
    <s v="Adult"/>
    <x v="9"/>
    <s v="East Anglia ONE North"/>
    <s v="Spring Migration"/>
    <s v="Collision"/>
    <s v="-"/>
    <n v="2.5454545454545454"/>
    <n v="1.9400575110776003E-2"/>
    <s v="-"/>
    <s v="-"/>
    <n v="4.9383282100157098E-2"/>
    <s v="N"/>
    <n v="4.9383282100157098E-2"/>
  </r>
  <r>
    <s v="Kittiwake"/>
    <s v="Adult"/>
    <x v="9"/>
    <s v="East Anglia THREE"/>
    <s v="Autumn Migration"/>
    <s v="Collision"/>
    <s v="-"/>
    <n v="32.807418181818193"/>
    <n v="1.4675796120370154E-2"/>
    <s v="-"/>
    <s v="-"/>
    <n v="0.4814749804720887"/>
    <s v="N"/>
    <n v="0.4814749804720887"/>
  </r>
  <r>
    <s v="Kittiwake"/>
    <s v="Adult"/>
    <x v="9"/>
    <s v="East Anglia THREE"/>
    <s v="Spring Migration"/>
    <s v="Collision"/>
    <s v="-"/>
    <n v="19.536363636363635"/>
    <n v="1.9400575110776003E-2"/>
    <s v="-"/>
    <s v="-"/>
    <n v="0.3790166901187057"/>
    <s v="N"/>
    <n v="0.3790166901187057"/>
  </r>
  <r>
    <s v="Kittiwake"/>
    <s v="Adult"/>
    <x v="9"/>
    <s v="East Anglia TWO"/>
    <s v="Autumn Migration"/>
    <s v="Displacement (matrix)"/>
    <n v="127"/>
    <s v="-"/>
    <n v="1.4675796120370154E-2"/>
    <n v="0.3"/>
    <n v="0.03"/>
    <n v="1.6774434965583087E-2"/>
    <s v="N"/>
    <n v="1.6774434965583087E-2"/>
  </r>
  <r>
    <s v="Kittiwake"/>
    <s v="Adult"/>
    <x v="9"/>
    <s v="East Anglia TWO"/>
    <s v="Autumn Migration"/>
    <s v="Collision"/>
    <s v="-"/>
    <n v="3.9272727272727272"/>
    <n v="1.4675796120370154E-2"/>
    <s v="-"/>
    <s v="-"/>
    <n v="5.7635853854544609E-2"/>
    <s v="N"/>
    <n v="5.7635853854544609E-2"/>
  </r>
  <r>
    <s v="Kittiwake"/>
    <s v="Adult"/>
    <x v="9"/>
    <s v="East Anglia TWO"/>
    <s v="Spring Migration"/>
    <s v="Displacement (matrix)"/>
    <n v="301"/>
    <s v="-"/>
    <n v="1.9400575110776003E-2"/>
    <n v="0.3"/>
    <n v="0.03"/>
    <n v="5.2556157975092187E-2"/>
    <s v="N"/>
    <n v="5.2556157975092187E-2"/>
  </r>
  <r>
    <s v="Kittiwake"/>
    <s v="Adult"/>
    <x v="9"/>
    <s v="East Anglia TWO"/>
    <s v="Spring Migration"/>
    <s v="Collision"/>
    <s v="-"/>
    <n v="5.3818181818181818"/>
    <n v="1.9400575110776003E-2"/>
    <s v="-"/>
    <s v="-"/>
    <n v="0.10441036786890358"/>
    <s v="N"/>
    <n v="0.10441036786890358"/>
  </r>
  <r>
    <s v="Kittiwake"/>
    <s v="Adult"/>
    <x v="9"/>
    <s v="Five Estuaries "/>
    <s v="Autumn Migration"/>
    <s v="Displacement (matrix)"/>
    <n v="238.215"/>
    <s v="-"/>
    <n v="1.4675796120370154E-2"/>
    <n v="0.3"/>
    <n v="0.03"/>
    <n v="3.1463952955325787E-2"/>
    <s v="N"/>
    <n v="3.1463952955325787E-2"/>
  </r>
  <r>
    <s v="Kittiwake"/>
    <s v="Adult"/>
    <x v="9"/>
    <s v="Five Estuaries "/>
    <s v="Autumn Migration"/>
    <s v="Collision"/>
    <s v="-"/>
    <n v="7.88"/>
    <n v="1.4675796120370154E-2"/>
    <s v="-"/>
    <s v="-"/>
    <n v="0.11564527342851681"/>
    <s v="N"/>
    <n v="0.11564527342851681"/>
  </r>
  <r>
    <s v="Kittiwake"/>
    <s v="Adult"/>
    <x v="9"/>
    <s v="Five Estuaries "/>
    <s v="Spring Migration"/>
    <s v="Displacement (matrix)"/>
    <n v="572.83500000000004"/>
    <s v="-"/>
    <n v="1.9400575110776003E-2"/>
    <n v="0.3"/>
    <n v="0.03"/>
    <n v="0.10001995599223235"/>
    <s v="N"/>
    <n v="0.10001995599223235"/>
  </r>
  <r>
    <s v="Kittiwake"/>
    <s v="Adult"/>
    <x v="9"/>
    <s v="Five Estuaries "/>
    <s v="Spring Migration"/>
    <s v="Collision"/>
    <s v="-"/>
    <n v="12.154999999999999"/>
    <n v="1.9400575110776003E-2"/>
    <s v="-"/>
    <s v="-"/>
    <n v="0.2358139904714823"/>
    <s v="N"/>
    <n v="0.2358139904714823"/>
  </r>
  <r>
    <s v="Kittiwake"/>
    <s v="Adult"/>
    <x v="9"/>
    <s v="Galloper"/>
    <s v="Autumn Migration"/>
    <s v="Collision"/>
    <s v="-"/>
    <n v="6.7732136294661327"/>
    <n v="1.4675796120370154E-2"/>
    <s v="-"/>
    <s v="-"/>
    <n v="9.940230230575732E-2"/>
    <s v="N"/>
    <n v="9.940230230575732E-2"/>
  </r>
  <r>
    <s v="Kittiwake"/>
    <s v="Adult"/>
    <x v="9"/>
    <s v="Galloper"/>
    <s v="Spring Migration"/>
    <s v="Collision"/>
    <s v="-"/>
    <n v="8.5060284177127876"/>
    <n v="1.9400575110776003E-2"/>
    <s v="-"/>
    <s v="-"/>
    <n v="0.16502184321223209"/>
    <s v="N"/>
    <n v="0.16502184321223209"/>
  </r>
  <r>
    <s v="Kittiwake"/>
    <s v="Adult"/>
    <x v="9"/>
    <s v="Greater Gabbard"/>
    <s v="Autumn Migration"/>
    <s v="Collision"/>
    <s v="-"/>
    <n v="8.6945454545454552"/>
    <n v="1.4675796120370154E-2"/>
    <s v="-"/>
    <s v="-"/>
    <n v="0.12759937645020014"/>
    <s v="N"/>
    <n v="0.12759937645020014"/>
  </r>
  <r>
    <s v="Kittiwake"/>
    <s v="Adult"/>
    <x v="9"/>
    <s v="Greater Gabbard"/>
    <s v="Spring Migration"/>
    <s v="Collision"/>
    <s v="-"/>
    <n v="7.254545454545454"/>
    <n v="1.9400575110776003E-2"/>
    <s v="-"/>
    <s v="-"/>
    <n v="0.14074235398544771"/>
    <s v="N"/>
    <n v="0.14074235398544771"/>
  </r>
  <r>
    <s v="Kittiwake"/>
    <s v="Adult"/>
    <x v="9"/>
    <s v="Green Volt"/>
    <s v="Autumn Migration"/>
    <s v="Displacement (matrix)"/>
    <n v="149"/>
    <s v="-"/>
    <n v="1.4675796120370154E-2"/>
    <n v="0.3"/>
    <n v="0.03"/>
    <n v="1.9680242597416377E-2"/>
    <s v="N"/>
    <n v="1.9680242597416377E-2"/>
  </r>
  <r>
    <s v="Kittiwake"/>
    <s v="Adult"/>
    <x v="9"/>
    <s v="Green Volt"/>
    <s v="Autumn Migration"/>
    <s v="Collision"/>
    <s v="-"/>
    <n v="5.95"/>
    <n v="1.4675796120370154E-2"/>
    <s v="-"/>
    <s v="-"/>
    <n v="8.7320986916202423E-2"/>
    <s v="N"/>
    <n v="8.7320986916202423E-2"/>
  </r>
  <r>
    <s v="Kittiwake"/>
    <s v="Adult"/>
    <x v="9"/>
    <s v="Green Volt"/>
    <s v="Spring Migration"/>
    <s v="Displacement (matrix)"/>
    <n v="83"/>
    <s v="-"/>
    <n v="1.9400575110776003E-2"/>
    <n v="0.3"/>
    <n v="0.03"/>
    <n v="1.4492229607749672E-2"/>
    <s v="N"/>
    <n v="1.4492229607749672E-2"/>
  </r>
  <r>
    <s v="Kittiwake"/>
    <s v="Adult"/>
    <x v="9"/>
    <s v="Green Volt"/>
    <s v="Spring Migration"/>
    <s v="Collision"/>
    <s v="-"/>
    <n v="3.55"/>
    <n v="1.9400575110776003E-2"/>
    <s v="-"/>
    <s v="-"/>
    <n v="6.8872041643254805E-2"/>
    <s v="N"/>
    <n v="6.8872041643254805E-2"/>
  </r>
  <r>
    <s v="Kittiwake"/>
    <s v="Adult"/>
    <x v="9"/>
    <s v="Hornsea Four"/>
    <s v="Autumn Migration"/>
    <s v="Displacement (matrix)"/>
    <n v="3608"/>
    <s v="-"/>
    <n v="1.4675796120370154E-2"/>
    <n v="0.3"/>
    <n v="0.03"/>
    <n v="0.47655245162065962"/>
    <s v="N"/>
    <n v="0.47655245162065962"/>
  </r>
  <r>
    <s v="Kittiwake"/>
    <s v="Adult"/>
    <x v="9"/>
    <s v="Hornsea FOUR"/>
    <s v="Autumn Migration"/>
    <s v="Collision"/>
    <s v="-"/>
    <n v="10.109090909090909"/>
    <n v="1.4675796120370154E-2"/>
    <s v="-"/>
    <s v="-"/>
    <n v="0.14835895714410557"/>
    <s v="N"/>
    <n v="0.14835895714410557"/>
  </r>
  <r>
    <s v="Kittiwake"/>
    <s v="Adult"/>
    <x v="9"/>
    <s v="Hornsea Four"/>
    <s v="Spring Migration"/>
    <s v="Displacement (matrix)"/>
    <n v="2626"/>
    <s v="-"/>
    <n v="1.9400575110776003E-2"/>
    <n v="0.3"/>
    <n v="0.03"/>
    <n v="0.45851319216808001"/>
    <s v="N"/>
    <n v="0.45851319216808001"/>
  </r>
  <r>
    <s v="Kittiwake"/>
    <s v="Adult"/>
    <x v="9"/>
    <s v="Hornsea FOUR"/>
    <s v="Spring Migration"/>
    <s v="Collision"/>
    <s v="-"/>
    <n v="3.3454545454545452"/>
    <n v="1.9400575110776003E-2"/>
    <s v="-"/>
    <s v="-"/>
    <n v="6.4903742188777896E-2"/>
    <s v="N"/>
    <n v="6.4903742188777896E-2"/>
  </r>
  <r>
    <s v="Kittiwake"/>
    <s v="Adult"/>
    <x v="9"/>
    <s v="Hornsea Project One"/>
    <s v="Autumn Migration"/>
    <s v="Displacement (matrix)"/>
    <n v="31481"/>
    <s v="-"/>
    <n v="1.4675796120370154E-2"/>
    <n v="0.3"/>
    <n v="0.03"/>
    <n v="4.1580786389883553"/>
    <s v="N"/>
    <n v="4.1580786389883553"/>
  </r>
  <r>
    <s v="Kittiwake"/>
    <s v="Adult"/>
    <x v="9"/>
    <s v="Hornsea Project ONE"/>
    <s v="Autumn Migration"/>
    <s v="Collision"/>
    <s v="-"/>
    <n v="5.6327411198073456"/>
    <n v="1.4675796120370154E-2"/>
    <s v="-"/>
    <s v="-"/>
    <n v="8.2664960273118079E-2"/>
    <s v="N"/>
    <n v="8.2664960273118079E-2"/>
  </r>
  <r>
    <s v="Kittiwake"/>
    <s v="Adult"/>
    <x v="9"/>
    <s v="Hornsea Project One"/>
    <s v="Spring Migration"/>
    <s v="Displacement (matrix)"/>
    <n v="767"/>
    <s v="-"/>
    <n v="1.9400575110776003E-2"/>
    <n v="0.3"/>
    <n v="0.03"/>
    <n v="0.13392216998968676"/>
    <s v="N"/>
    <n v="0.13392216998968676"/>
  </r>
  <r>
    <s v="Kittiwake"/>
    <s v="Adult"/>
    <x v="9"/>
    <s v="Hornsea Project ONE"/>
    <s v="Spring Migration"/>
    <s v="Collision"/>
    <s v="-"/>
    <n v="2.3120860927152314"/>
    <n v="1.9400575110776003E-2"/>
    <s v="-"/>
    <s v="-"/>
    <n v="4.4855799904302454E-2"/>
    <s v="N"/>
    <n v="4.4855799904302454E-2"/>
  </r>
  <r>
    <s v="Kittiwake"/>
    <s v="Adult"/>
    <x v="9"/>
    <s v="Hornsea Project Three"/>
    <s v="Autumn Migration"/>
    <s v="Displacement (matrix)"/>
    <n v="2550"/>
    <s v="-"/>
    <n v="1.4675796120370154E-2"/>
    <n v="0.3"/>
    <n v="0.03"/>
    <n v="0.336809520962495"/>
    <s v="N"/>
    <n v="0.336809520962495"/>
  </r>
  <r>
    <s v="Kittiwake"/>
    <s v="Adult"/>
    <x v="9"/>
    <s v="Hornsea Project THREE"/>
    <s v="Autumn Migration"/>
    <s v="Collision"/>
    <s v="-"/>
    <n v="27.978181818181817"/>
    <n v="1.4675796120370154E-2"/>
    <s v="-"/>
    <s v="-"/>
    <n v="0.4106020921822835"/>
    <s v="N"/>
    <n v="0.4106020921822835"/>
  </r>
  <r>
    <s v="Kittiwake"/>
    <s v="Adult"/>
    <x v="9"/>
    <s v="Hornsea Project Three"/>
    <s v="Spring Migration"/>
    <s v="Displacement (matrix)"/>
    <n v="3795"/>
    <s v="-"/>
    <n v="1.9400575110776003E-2"/>
    <n v="0.3"/>
    <n v="0.03"/>
    <n v="0.66262664290855444"/>
    <s v="N"/>
    <n v="0.66262664290855444"/>
  </r>
  <r>
    <s v="Kittiwake"/>
    <s v="Adult"/>
    <x v="9"/>
    <s v="Hornsea Project THREE"/>
    <s v="Spring Migration"/>
    <s v="Collision"/>
    <s v="-"/>
    <n v="22.298181818181817"/>
    <n v="1.9400575110776003E-2"/>
    <s v="-"/>
    <s v="-"/>
    <n v="0.43259755119737614"/>
    <s v="N"/>
    <n v="0.43259755119737614"/>
  </r>
  <r>
    <s v="Kittiwake"/>
    <s v="Adult"/>
    <x v="9"/>
    <s v="Hornsea Project Two"/>
    <s v="Autumn Migration"/>
    <s v="Displacement (matrix)"/>
    <n v="1449"/>
    <s v="-"/>
    <n v="1.4675796120370154E-2"/>
    <n v="0.3"/>
    <n v="0.03"/>
    <n v="0.1913870572057472"/>
    <s v="N"/>
    <n v="0.1913870572057472"/>
  </r>
  <r>
    <s v="Kittiwake"/>
    <s v="Adult"/>
    <x v="9"/>
    <s v="Hornsea Project TWO"/>
    <s v="Autumn Migration"/>
    <s v="Collision"/>
    <s v="-"/>
    <n v="5.2167272727272733"/>
    <n v="1.4675796120370154E-2"/>
    <s v="-"/>
    <s v="-"/>
    <n v="7.6559625870120093E-2"/>
    <s v="N"/>
    <n v="7.6559625870120093E-2"/>
  </r>
  <r>
    <s v="Kittiwake"/>
    <s v="Adult"/>
    <x v="9"/>
    <s v="Hornsea Project Two"/>
    <s v="Spring Migration"/>
    <s v="Displacement (matrix)"/>
    <n v="1975"/>
    <s v="-"/>
    <n v="1.9400575110776003E-2"/>
    <n v="0.3"/>
    <n v="0.03"/>
    <n v="0.34484522259404343"/>
    <s v="N"/>
    <n v="0.34484522259404343"/>
  </r>
  <r>
    <s v="Kittiwake"/>
    <s v="Adult"/>
    <x v="9"/>
    <s v="Hornsea Project TWO"/>
    <s v="Spring Migration"/>
    <s v="Collision"/>
    <s v="-"/>
    <n v="1.9090909090909092"/>
    <n v="1.9400575110776003E-2"/>
    <s v="-"/>
    <s v="-"/>
    <n v="3.7037461575117822E-2"/>
    <s v="N"/>
    <n v="3.7037461575117822E-2"/>
  </r>
  <r>
    <s v="Kittiwake"/>
    <s v="Adult"/>
    <x v="9"/>
    <s v="Humber Gateway"/>
    <s v="Autumn Migration"/>
    <s v="Collision"/>
    <s v="-"/>
    <n v="0.79492987012987015"/>
    <n v="1.4675796120370154E-2"/>
    <s v="-"/>
    <s v="-"/>
    <n v="1.1666228704018299E-2"/>
    <s v="N"/>
    <n v="1.1666228704018299E-2"/>
  </r>
  <r>
    <s v="Kittiwake"/>
    <s v="Adult"/>
    <x v="9"/>
    <s v="Humber Gateway"/>
    <s v="Spring Migration"/>
    <s v="Collision"/>
    <s v="-"/>
    <n v="0.51818181818181819"/>
    <n v="1.9400575110776003E-2"/>
    <s v="-"/>
    <s v="-"/>
    <n v="1.0053025284674838E-2"/>
    <s v="N"/>
    <n v="1.0053025284674838E-2"/>
  </r>
  <r>
    <s v="Kittiwake"/>
    <s v="Adult"/>
    <x v="9"/>
    <s v="Hywind"/>
    <s v="Autumn Migration"/>
    <s v="Collision"/>
    <s v="-"/>
    <n v="0.5216727272727274"/>
    <n v="1.4675796120370154E-2"/>
    <s v="-"/>
    <s v="-"/>
    <n v="7.6559625870120107E-3"/>
    <s v="N"/>
    <n v="7.6559625870120107E-3"/>
  </r>
  <r>
    <s v="Kittiwake"/>
    <s v="Adult"/>
    <x v="9"/>
    <s v="Hywind"/>
    <s v="Spring Migration"/>
    <s v="Collision"/>
    <s v="-"/>
    <n v="0.57272727272727264"/>
    <n v="1.9400575110776003E-2"/>
    <s v="-"/>
    <s v="-"/>
    <n v="1.1111238472535345E-2"/>
    <s v="N"/>
    <n v="1.1111238472535345E-2"/>
  </r>
  <r>
    <s v="Kittiwake"/>
    <s v="Adult"/>
    <x v="9"/>
    <s v="Inch Cape"/>
    <s v="Autumn Migration"/>
    <s v="Displacement (matrix)"/>
    <n v="1069"/>
    <s v="-"/>
    <n v="1.4675796120370154E-2"/>
    <n v="0.3"/>
    <n v="0.03"/>
    <n v="0.14119583447408124"/>
    <s v="N"/>
    <n v="0.14119583447408124"/>
  </r>
  <r>
    <s v="Kittiwake"/>
    <s v="Adult"/>
    <x v="9"/>
    <s v="Inch Cape"/>
    <s v="Autumn Migration"/>
    <s v="Collision"/>
    <s v="-"/>
    <n v="18.90909090909091"/>
    <n v="1.4675796120370154E-2"/>
    <s v="-"/>
    <s v="-"/>
    <n v="0.27750596300336294"/>
    <s v="N"/>
    <n v="0.27750596300336294"/>
  </r>
  <r>
    <s v="Kittiwake"/>
    <s v="Adult"/>
    <x v="9"/>
    <s v="Inch Cape"/>
    <s v="Spring Migration"/>
    <s v="Displacement (matrix)"/>
    <n v="1069"/>
    <s v="-"/>
    <n v="1.9400575110776003E-2"/>
    <n v="0.3"/>
    <n v="0.03"/>
    <n v="0.18665293314077591"/>
    <s v="N"/>
    <n v="0.18665293314077591"/>
  </r>
  <r>
    <s v="Kittiwake"/>
    <s v="Adult"/>
    <x v="9"/>
    <s v="Inch Cape"/>
    <s v="Spring Migration"/>
    <s v="Collision"/>
    <s v="-"/>
    <n v="4.3636363636363633"/>
    <n v="1.9400575110776003E-2"/>
    <s v="-"/>
    <s v="-"/>
    <n v="8.465705502884073E-2"/>
    <s v="N"/>
    <n v="8.465705502884073E-2"/>
  </r>
  <r>
    <s v="Kittiwake"/>
    <s v="Adult"/>
    <x v="9"/>
    <s v="Kentish Flats"/>
    <s v="Autumn Migration"/>
    <s v="Collision"/>
    <s v="-"/>
    <n v="0.5216727272727274"/>
    <n v="1.4675796120370154E-2"/>
    <s v="-"/>
    <s v="-"/>
    <n v="7.6559625870120107E-3"/>
    <s v="N"/>
    <n v="7.6559625870120107E-3"/>
  </r>
  <r>
    <s v="Kittiwake"/>
    <s v="Adult"/>
    <x v="9"/>
    <s v="Kentish Flats"/>
    <s v="Spring Migration"/>
    <s v="Collision"/>
    <s v="-"/>
    <n v="0.44545454545454538"/>
    <n v="1.9400575110776003E-2"/>
    <s v="-"/>
    <s v="-"/>
    <n v="8.6420743675274907E-3"/>
    <s v="N"/>
    <n v="8.6420743675274907E-3"/>
  </r>
  <r>
    <s v="Kittiwake"/>
    <s v="Adult"/>
    <x v="9"/>
    <s v="Kentish Flats Ext"/>
    <s v="Spring Migration"/>
    <s v="Collision"/>
    <s v="-"/>
    <n v="1.4000000000000001"/>
    <n v="1.9400575110776003E-2"/>
    <s v="-"/>
    <s v="-"/>
    <n v="2.7160805155086405E-2"/>
    <s v="N"/>
    <n v="2.7160805155086405E-2"/>
  </r>
  <r>
    <s v="Kittiwake"/>
    <s v="Adult"/>
    <x v="9"/>
    <s v="Kincardine"/>
    <s v="Autumn Migration"/>
    <s v="Collision"/>
    <s v="-"/>
    <n v="5.2167272727272733"/>
    <n v="1.4675796120370154E-2"/>
    <s v="-"/>
    <s v="-"/>
    <n v="7.6559625870120093E-2"/>
    <s v="N"/>
    <n v="7.6559625870120093E-2"/>
  </r>
  <r>
    <s v="Kittiwake"/>
    <s v="Adult"/>
    <x v="9"/>
    <s v="Kincardine"/>
    <s v="Spring Migration"/>
    <s v="Collision"/>
    <s v="-"/>
    <n v="0.63636363636363635"/>
    <n v="1.9400575110776003E-2"/>
    <s v="-"/>
    <s v="-"/>
    <n v="1.2345820525039275E-2"/>
    <s v="N"/>
    <n v="1.2345820525039275E-2"/>
  </r>
  <r>
    <s v="Kittiwake"/>
    <s v="Adult"/>
    <x v="9"/>
    <s v="Lincs"/>
    <s v="Autumn Migration"/>
    <s v="Collision"/>
    <s v="-"/>
    <n v="0.69556363636363638"/>
    <n v="1.4675796120370154E-2"/>
    <s v="-"/>
    <s v="-"/>
    <n v="1.0207950116016011E-2"/>
    <s v="N"/>
    <n v="1.0207950116016011E-2"/>
  </r>
  <r>
    <s v="Kittiwake"/>
    <s v="Adult"/>
    <x v="9"/>
    <s v="Lincs"/>
    <s v="Spring Migration"/>
    <s v="Collision"/>
    <s v="-"/>
    <n v="0.44545454545454538"/>
    <n v="1.9400575110776003E-2"/>
    <s v="-"/>
    <s v="-"/>
    <n v="8.6420743675274907E-3"/>
    <s v="N"/>
    <n v="8.6420743675274907E-3"/>
  </r>
  <r>
    <s v="Kittiwake"/>
    <s v="Adult"/>
    <x v="9"/>
    <s v="Lond Array"/>
    <s v="Autumn Migration"/>
    <s v="Collision"/>
    <s v="-"/>
    <n v="0.50902611570247935"/>
    <n v="1.4675796120370154E-2"/>
    <s v="-"/>
    <s v="-"/>
    <n v="7.470363493993536E-3"/>
    <s v="N"/>
    <n v="7.470363493993536E-3"/>
  </r>
  <r>
    <s v="Kittiwake"/>
    <s v="Adult"/>
    <x v="9"/>
    <s v="Lond Array"/>
    <s v="Spring Migration"/>
    <s v="Collision"/>
    <s v="-"/>
    <n v="0.43735537190082652"/>
    <n v="1.9400575110776003E-2"/>
    <s v="-"/>
    <s v="-"/>
    <n v="8.4849457426633568E-3"/>
    <s v="N"/>
    <n v="8.4849457426633568E-3"/>
  </r>
  <r>
    <s v="Kittiwake"/>
    <s v="Adult"/>
    <x v="9"/>
    <s v="Moray East"/>
    <s v="Autumn Migration"/>
    <s v="Collision"/>
    <s v="-"/>
    <n v="1.4545454545454544"/>
    <n v="1.4675796120370154E-2"/>
    <s v="-"/>
    <s v="-"/>
    <n v="2.1346612538720222E-2"/>
    <s v="N"/>
    <n v="2.1346612538720222E-2"/>
  </r>
  <r>
    <s v="Kittiwake"/>
    <s v="Adult"/>
    <x v="9"/>
    <s v="Moray East"/>
    <s v="Spring Migration"/>
    <s v="Collision"/>
    <s v="-"/>
    <n v="3.6363636363636367"/>
    <n v="1.9400575110776003E-2"/>
    <s v="-"/>
    <s v="-"/>
    <n v="7.0547545857367291E-2"/>
    <s v="N"/>
    <n v="7.0547545857367291E-2"/>
  </r>
  <r>
    <s v="Kittiwake"/>
    <s v="Adult"/>
    <x v="9"/>
    <s v="Moray West"/>
    <s v="Autumn Migration"/>
    <s v="Displacement (matrix)"/>
    <n v="1470"/>
    <s v="-"/>
    <n v="1.4675796120370154E-2"/>
    <n v="0.3"/>
    <n v="0.03"/>
    <n v="0.19416078267249715"/>
    <s v="N"/>
    <n v="0.19416078267249715"/>
  </r>
  <r>
    <s v="Kittiwake"/>
    <s v="Adult"/>
    <x v="9"/>
    <s v="Moray West"/>
    <s v="Autumn Migration"/>
    <s v="Collision"/>
    <s v="-"/>
    <n v="16.727272727272727"/>
    <n v="1.4675796120370154E-2"/>
    <s v="-"/>
    <s v="-"/>
    <n v="0.24548604419528258"/>
    <s v="N"/>
    <n v="0.24548604419528258"/>
  </r>
  <r>
    <s v="Kittiwake"/>
    <s v="Adult"/>
    <x v="9"/>
    <s v="Moray West"/>
    <s v="Spring Migration"/>
    <s v="Displacement (matrix)"/>
    <n v="1074"/>
    <s v="-"/>
    <n v="1.9400575110776003E-2"/>
    <n v="0.3"/>
    <n v="0.03"/>
    <n v="0.18752595902076083"/>
    <s v="N"/>
    <n v="0.18752595902076083"/>
  </r>
  <r>
    <s v="Kittiwake"/>
    <s v="Adult"/>
    <x v="9"/>
    <s v="Moray West"/>
    <s v="Spring Migration"/>
    <s v="Collision"/>
    <s v="-"/>
    <n v="5.0909090909090908"/>
    <n v="1.9400575110776003E-2"/>
    <s v="-"/>
    <s v="-"/>
    <n v="9.8766564200314197E-2"/>
    <s v="N"/>
    <n v="9.8766564200314197E-2"/>
  </r>
  <r>
    <s v="Kittiwake"/>
    <s v="Adult"/>
    <x v="9"/>
    <s v="Neart na Gaoithe"/>
    <s v="Autumn Migration"/>
    <s v="Displacement (matrix)"/>
    <n v="2016"/>
    <s v="-"/>
    <n v="1.4675796120370154E-2"/>
    <n v="0.3"/>
    <n v="0.03"/>
    <n v="0.26627764480799604"/>
    <s v="N"/>
    <n v="0.26627764480799604"/>
  </r>
  <r>
    <s v="Kittiwake"/>
    <s v="Adult"/>
    <x v="9"/>
    <s v="Neart na Gaoithe"/>
    <s v="Spring Migration"/>
    <s v="Displacement (matrix)"/>
    <n v="139"/>
    <s v="-"/>
    <n v="1.9400575110776003E-2"/>
    <n v="0.3"/>
    <n v="0.03"/>
    <n v="2.4270119463580778E-2"/>
    <s v="N"/>
    <n v="2.4270119463580778E-2"/>
  </r>
  <r>
    <s v="Kittiwake"/>
    <s v="Adult"/>
    <x v="9"/>
    <s v="NnG"/>
    <s v="Autumn Migration"/>
    <s v="Collision"/>
    <s v="-"/>
    <n v="12.363636363636363"/>
    <n v="1.4675796120370154E-2"/>
    <s v="-"/>
    <s v="-"/>
    <n v="0.18144620657912192"/>
    <s v="N"/>
    <n v="0.18144620657912192"/>
  </r>
  <r>
    <s v="Kittiwake"/>
    <s v="Adult"/>
    <x v="9"/>
    <s v="NnG"/>
    <s v="Spring Migration"/>
    <s v="Collision"/>
    <s v="-"/>
    <n v="1.4545454545454544"/>
    <n v="1.9400575110776003E-2"/>
    <s v="-"/>
    <s v="-"/>
    <n v="2.8219018342946909E-2"/>
    <s v="N"/>
    <n v="2.8219018342946909E-2"/>
  </r>
  <r>
    <s v="Kittiwake"/>
    <s v="Adult"/>
    <x v="9"/>
    <s v="Norfolk Boreas"/>
    <s v="Autumn Migration"/>
    <s v="Displacement (matrix)"/>
    <n v="2576"/>
    <s v="-"/>
    <n v="1.4675796120370154E-2"/>
    <n v="0.3"/>
    <n v="0.03"/>
    <n v="0.34024365725466166"/>
    <s v="N"/>
    <n v="0.34024365725466166"/>
  </r>
  <r>
    <s v="Kittiwake"/>
    <s v="Adult"/>
    <x v="9"/>
    <s v="Norfolk Boreas"/>
    <s v="Autumn Migration"/>
    <s v="Collision"/>
    <s v="-"/>
    <n v="23.418181818181818"/>
    <n v="1.4675796120370154E-2"/>
    <s v="-"/>
    <s v="-"/>
    <n v="0.34368046187339563"/>
    <s v="N"/>
    <n v="0.34368046187339563"/>
  </r>
  <r>
    <s v="Kittiwake"/>
    <s v="Adult"/>
    <x v="9"/>
    <s v="Norfolk Boreas"/>
    <s v="Spring Migration"/>
    <s v="Displacement (matrix)"/>
    <n v="949"/>
    <s v="-"/>
    <n v="1.9400575110776003E-2"/>
    <n v="0.3"/>
    <n v="0.03"/>
    <n v="0.1657003120211378"/>
    <s v="N"/>
    <n v="0.1657003120211378"/>
  </r>
  <r>
    <s v="Kittiwake"/>
    <s v="Adult"/>
    <x v="9"/>
    <s v="Norfolk Boreas"/>
    <s v="Spring Migration"/>
    <s v="Collision"/>
    <s v="-"/>
    <n v="8.6545454545454543"/>
    <n v="1.9400575110776003E-2"/>
    <s v="-"/>
    <s v="-"/>
    <n v="0.16790315914053414"/>
    <s v="N"/>
    <n v="0.16790315914053414"/>
  </r>
  <r>
    <s v="Kittiwake"/>
    <s v="Adult"/>
    <x v="9"/>
    <s v="Norfolk Vanguard"/>
    <s v="Autumn Migration"/>
    <s v="Collision"/>
    <s v="-"/>
    <n v="11.927272727272726"/>
    <n v="1.4675796120370154E-2"/>
    <s v="-"/>
    <s v="-"/>
    <n v="0.17504222281750581"/>
    <s v="N"/>
    <n v="0.17504222281750581"/>
  </r>
  <r>
    <s v="Kittiwake"/>
    <s v="Adult"/>
    <x v="9"/>
    <s v="Norfolk Vanguard"/>
    <s v="Spring Migration"/>
    <s v="Collision"/>
    <s v="-"/>
    <n v="14.036363636363637"/>
    <n v="1.9400575110776003E-2"/>
    <s v="-"/>
    <s v="-"/>
    <n v="0.27231352700943773"/>
    <s v="N"/>
    <n v="0.27231352700943773"/>
  </r>
  <r>
    <s v="Kittiwake"/>
    <s v="Adult"/>
    <x v="9"/>
    <s v="Norfolk Vanguard "/>
    <s v="Autumn Migration"/>
    <s v="Displacement (matrix)"/>
    <n v="916"/>
    <s v="-"/>
    <n v="1.4675796120370154E-2"/>
    <n v="0.3"/>
    <n v="0.03"/>
    <n v="0.12098726321633155"/>
    <s v="N"/>
    <n v="0.12098726321633155"/>
  </r>
  <r>
    <s v="Kittiwake"/>
    <s v="Adult"/>
    <x v="9"/>
    <s v="Norfolk Vanguard "/>
    <s v="Spring Migration"/>
    <s v="Displacement (matrix)"/>
    <n v="1294"/>
    <s v="-"/>
    <n v="1.9400575110776003E-2"/>
    <n v="0.3"/>
    <n v="0.03"/>
    <n v="0.22593909774009732"/>
    <s v="N"/>
    <n v="0.22593909774009732"/>
  </r>
  <r>
    <s v="Kittiwake"/>
    <s v="Adult"/>
    <x v="9"/>
    <s v="North Falls "/>
    <s v="Autumn Migration"/>
    <s v="Displacement (matrix)"/>
    <n v="467"/>
    <s v="-"/>
    <n v="1.4675796120370154E-2"/>
    <n v="0.3"/>
    <n v="0.03"/>
    <n v="6.1682371093915757E-2"/>
    <s v="N"/>
    <n v="6.1682371093915757E-2"/>
  </r>
  <r>
    <s v="Kittiwake"/>
    <s v="Adult"/>
    <x v="9"/>
    <s v="North Falls "/>
    <s v="Autumn Migration"/>
    <s v="Collision"/>
    <s v="-"/>
    <n v="3.64"/>
    <n v="1.4675796120370154E-2"/>
    <s v="-"/>
    <s v="-"/>
    <n v="5.3419897878147361E-2"/>
    <s v="N"/>
    <n v="5.3419897878147361E-2"/>
  </r>
  <r>
    <s v="Kittiwake"/>
    <s v="Adult"/>
    <x v="9"/>
    <s v="North Falls "/>
    <s v="Spring Migration"/>
    <s v="Displacement (matrix)"/>
    <n v="844.5"/>
    <s v="-"/>
    <n v="1.9400575110776003E-2"/>
    <n v="0.3"/>
    <n v="0.03"/>
    <n v="0.147454071129453"/>
    <s v="N"/>
    <n v="0.147454071129453"/>
  </r>
  <r>
    <s v="Kittiwake"/>
    <s v="Adult"/>
    <x v="9"/>
    <s v="North Falls "/>
    <s v="Spring Migration"/>
    <s v="Collision"/>
    <s v="-"/>
    <n v="11.2"/>
    <n v="1.9400575110776003E-2"/>
    <s v="-"/>
    <s v="-"/>
    <n v="0.21728644124069121"/>
    <s v="N"/>
    <n v="0.21728644124069121"/>
  </r>
  <r>
    <s v="Kittiwake"/>
    <s v="Adult"/>
    <x v="9"/>
    <s v="Outer Dowsing"/>
    <s v="Autumn Migration"/>
    <s v="Displacement (matrix)"/>
    <n v="5206.8"/>
    <s v="-"/>
    <n v="1.4675796120370154E-2"/>
    <n v="0.3"/>
    <n v="0.03"/>
    <n v="0.68772541715588975"/>
    <s v="N"/>
    <n v="0.68772541715588975"/>
  </r>
  <r>
    <s v="Kittiwake"/>
    <s v="Adult"/>
    <x v="9"/>
    <s v="Outer Dowsing"/>
    <s v="Spring Migration"/>
    <s v="Displacement (matrix)"/>
    <n v="1760.3"/>
    <s v="-"/>
    <n v="1.9400575110776003E-2"/>
    <n v="0.3"/>
    <n v="0.03"/>
    <n v="0.30735749130749102"/>
    <s v="N"/>
    <n v="0.30735749130749102"/>
  </r>
  <r>
    <s v="Kittiwake"/>
    <s v="Adult"/>
    <x v="9"/>
    <s v="Outer Dowsing "/>
    <s v="Autumn Migration"/>
    <s v="Collision"/>
    <s v="-"/>
    <n v="3.03"/>
    <n v="1.4675796120370154E-2"/>
    <s v="-"/>
    <s v="-"/>
    <n v="4.4467662244721567E-2"/>
    <s v="N"/>
    <n v="4.4467662244721567E-2"/>
  </r>
  <r>
    <s v="Kittiwake"/>
    <s v="Adult"/>
    <x v="9"/>
    <s v="Outer Dowsing "/>
    <s v="Spring Migration"/>
    <s v="Collision"/>
    <s v="-"/>
    <n v="13.81"/>
    <n v="1.9400575110776003E-2"/>
    <s v="-"/>
    <s v="-"/>
    <n v="0.26792194227981658"/>
    <s v="N"/>
    <n v="0.26792194227981658"/>
  </r>
  <r>
    <s v="Kittiwake"/>
    <s v="Adult"/>
    <x v="9"/>
    <s v="PFOWF"/>
    <s v="Autumn Migration"/>
    <s v="Displacement (matrix)"/>
    <n v="118"/>
    <s v="-"/>
    <n v="1.4675796120370154E-2"/>
    <n v="0.3"/>
    <n v="0.03"/>
    <n v="1.5585695479833102E-2"/>
    <s v="N"/>
    <n v="1.5585695479833102E-2"/>
  </r>
  <r>
    <s v="Kittiwake"/>
    <s v="Adult"/>
    <x v="9"/>
    <s v="PFOWF"/>
    <s v="Autumn Migration"/>
    <s v="Collision"/>
    <s v="-"/>
    <n v="0.72727272727272718"/>
    <n v="1.4675796120370154E-2"/>
    <s v="-"/>
    <s v="-"/>
    <n v="1.0673306269360111E-2"/>
    <s v="N"/>
    <n v="1.0673306269360111E-2"/>
  </r>
  <r>
    <s v="Kittiwake"/>
    <s v="Adult"/>
    <x v="9"/>
    <s v="PFOWF"/>
    <s v="Spring Migration"/>
    <s v="Displacement (matrix)"/>
    <n v="41"/>
    <s v="-"/>
    <n v="1.9400575110776003E-2"/>
    <n v="0.3"/>
    <n v="0.03"/>
    <n v="7.1588122158763442E-3"/>
    <s v="N"/>
    <n v="7.1588122158763442E-3"/>
  </r>
  <r>
    <s v="Kittiwake"/>
    <s v="Adult"/>
    <x v="9"/>
    <s v="Race Bank"/>
    <s v="Autumn Migration"/>
    <s v="Collision"/>
    <s v="-"/>
    <n v="8.1619814707585405"/>
    <n v="1.4675796120370154E-2"/>
    <s v="-"/>
    <s v="-"/>
    <n v="0.11978357600309128"/>
    <s v="N"/>
    <n v="0.11978357600309128"/>
  </r>
  <r>
    <s v="Kittiwake"/>
    <s v="Adult"/>
    <x v="9"/>
    <s v="Race Bank"/>
    <s v="Spring Migration"/>
    <s v="Collision"/>
    <s v="-"/>
    <n v="2.0995946728430805"/>
    <n v="1.9400575110776003E-2"/>
    <s v="-"/>
    <s v="-"/>
    <n v="4.0733344152677355E-2"/>
    <s v="N"/>
    <n v="4.0733344152677355E-2"/>
  </r>
  <r>
    <s v="Kittiwake"/>
    <s v="Adult"/>
    <x v="9"/>
    <s v="Rampion"/>
    <s v="Autumn Migration"/>
    <s v="Collision"/>
    <s v="-"/>
    <n v="14.844797366255143"/>
    <n v="1.4675796120370154E-2"/>
    <s v="-"/>
    <s v="-"/>
    <n v="0.21785921959536833"/>
    <s v="N"/>
    <n v="0.21785921959536833"/>
  </r>
  <r>
    <s v="Kittiwake"/>
    <s v="Adult"/>
    <x v="9"/>
    <s v="Rampion"/>
    <s v="Spring Migration"/>
    <s v="Collision"/>
    <s v="-"/>
    <n v="12.942222222222222"/>
    <n v="1.9400575110776003E-2"/>
    <s v="-"/>
    <s v="-"/>
    <n v="0.25108655432257654"/>
    <s v="N"/>
    <n v="0.25108655432257654"/>
  </r>
  <r>
    <s v="Kittiwake"/>
    <s v="Adult"/>
    <x v="9"/>
    <s v="Rampion 2"/>
    <s v="Autumn Migration"/>
    <s v="Displacement (matrix)"/>
    <n v="97"/>
    <s v="-"/>
    <n v="1.4675796120370154E-2"/>
    <n v="0.3"/>
    <n v="0.03"/>
    <n v="1.2811970013083145E-2"/>
    <s v="N"/>
    <n v="1.2811970013083145E-2"/>
  </r>
  <r>
    <s v="Kittiwake"/>
    <s v="Adult"/>
    <x v="9"/>
    <s v="Rampion 2"/>
    <s v="Autumn Migration"/>
    <s v="Collision"/>
    <s v="-"/>
    <n v="9.7799999999999994"/>
    <n v="1.4675796120370154E-2"/>
    <s v="-"/>
    <s v="-"/>
    <n v="0.1435292860572201"/>
    <s v="N"/>
    <n v="0.1435292860572201"/>
  </r>
  <r>
    <s v="Kittiwake"/>
    <s v="Adult"/>
    <x v="9"/>
    <s v="Rampion 2"/>
    <s v="Spring Migration"/>
    <s v="Displacement (matrix)"/>
    <n v="286"/>
    <s v="-"/>
    <n v="1.9400575110776003E-2"/>
    <n v="0.3"/>
    <n v="0.03"/>
    <n v="4.9937080335137427E-2"/>
    <s v="N"/>
    <n v="4.9937080335137427E-2"/>
  </r>
  <r>
    <s v="Kittiwake"/>
    <s v="Adult"/>
    <x v="9"/>
    <s v="Rampion 2"/>
    <s v="Spring Migration"/>
    <s v="Collision"/>
    <s v="-"/>
    <n v="17.25"/>
    <n v="1.9400575110776003E-2"/>
    <s v="-"/>
    <s v="-"/>
    <n v="0.33465992066088607"/>
    <s v="N"/>
    <n v="0.33465992066088607"/>
  </r>
  <r>
    <s v="Kittiwake"/>
    <s v="Adult"/>
    <x v="9"/>
    <s v="Salamander"/>
    <s v="Autumn Migration"/>
    <s v="Displacement (matrix)"/>
    <n v="141.5"/>
    <s v="-"/>
    <n v="1.4675796120370154E-2"/>
    <n v="0.3"/>
    <n v="0.03"/>
    <n v="1.8689626359291389E-2"/>
    <s v="Y"/>
    <n v="0"/>
  </r>
  <r>
    <s v="Kittiwake"/>
    <s v="Adult"/>
    <x v="9"/>
    <s v="Salamander"/>
    <s v="Spring Migration"/>
    <s v="Displacement (matrix)"/>
    <n v="154.5"/>
    <s v="-"/>
    <n v="1.9400575110776003E-2"/>
    <n v="0.3"/>
    <n v="0.03"/>
    <n v="2.6976499691534032E-2"/>
    <s v="Y"/>
    <n v="0"/>
  </r>
  <r>
    <s v="Kittiwake"/>
    <s v="Adult"/>
    <x v="9"/>
    <s v="Seagreen"/>
    <s v="Autumn Migration"/>
    <s v="Displacement (matrix)"/>
    <n v="2286"/>
    <s v="-"/>
    <n v="1.4675796120370154E-2"/>
    <n v="0.3"/>
    <n v="0.03"/>
    <n v="0.30193982938049552"/>
    <s v="N"/>
    <n v="0.30193982938049552"/>
  </r>
  <r>
    <s v="Kittiwake"/>
    <s v="Adult"/>
    <x v="9"/>
    <s v="Seagreen"/>
    <s v="Spring Migration"/>
    <s v="Displacement (matrix)"/>
    <n v="2286"/>
    <s v="-"/>
    <n v="1.9400575110776003E-2"/>
    <n v="0.3"/>
    <n v="0.03"/>
    <n v="0.39914743232910543"/>
    <s v="N"/>
    <n v="0.39914743232910543"/>
  </r>
  <r>
    <s v="Kittiwake"/>
    <s v="Adult"/>
    <x v="9"/>
    <s v="SeaGreen (Alpha &amp; Bravo)"/>
    <s v="Autumn Migration"/>
    <s v="Collision"/>
    <s v="-"/>
    <n v="103.50397989107665"/>
    <n v="1.4675796120370154E-2"/>
    <s v="-"/>
    <s v="-"/>
    <n v="1.5190033065283333"/>
    <s v="N"/>
    <n v="1.5190033065283333"/>
  </r>
  <r>
    <s v="Kittiwake"/>
    <s v="Adult"/>
    <x v="9"/>
    <s v="SeaGreen (Alpha &amp; Bravo)"/>
    <s v="Spring Migration"/>
    <s v="Collision"/>
    <s v="-"/>
    <n v="56.403854210305823"/>
    <n v="1.9400575110776003E-2"/>
    <s v="-"/>
    <s v="-"/>
    <n v="1.0942672101442974"/>
    <s v="N"/>
    <n v="1.0942672101442974"/>
  </r>
  <r>
    <s v="Kittiwake"/>
    <s v="Adult"/>
    <x v="9"/>
    <s v="SEP &amp; DEP"/>
    <s v="Autumn Migration"/>
    <s v="Collision"/>
    <s v="-"/>
    <n v="4.3"/>
    <n v="1.4675796120370154E-2"/>
    <s v="-"/>
    <s v="-"/>
    <n v="6.3105923317591656E-2"/>
    <s v="N"/>
    <n v="6.3105923317591656E-2"/>
  </r>
  <r>
    <s v="Kittiwake"/>
    <s v="Adult"/>
    <x v="9"/>
    <s v="SEP &amp; DEP"/>
    <s v="Spring Migration"/>
    <s v="Collision"/>
    <s v="-"/>
    <n v="0.9"/>
    <n v="1.9400575110776003E-2"/>
    <s v="-"/>
    <s v="-"/>
    <n v="1.7460517599698404E-2"/>
    <s v="N"/>
    <n v="1.7460517599698404E-2"/>
  </r>
  <r>
    <s v="Kittiwake"/>
    <s v="Adult"/>
    <x v="9"/>
    <s v="SEP / DEP"/>
    <s v="Autumn Migration"/>
    <s v="Displacement (matrix)"/>
    <n v="1481"/>
    <s v="-"/>
    <n v="1.4675796120370154E-2"/>
    <n v="0.3"/>
    <n v="0.03"/>
    <n v="0.19561368648841376"/>
    <s v="N"/>
    <n v="0.19561368648841376"/>
  </r>
  <r>
    <s v="Kittiwake"/>
    <s v="Adult"/>
    <x v="9"/>
    <s v="SEP / DEP"/>
    <s v="Spring Migration"/>
    <s v="Displacement (matrix)"/>
    <n v="1216.5"/>
    <s v="-"/>
    <n v="1.9400575110776003E-2"/>
    <n v="0.3"/>
    <n v="0.03"/>
    <n v="0.21240719660033106"/>
    <s v="N"/>
    <n v="0.21240719660033106"/>
  </r>
  <r>
    <s v="Kittiwake"/>
    <s v="Adult"/>
    <x v="9"/>
    <s v="Teesside"/>
    <s v="Autumn Migration"/>
    <s v="Collision"/>
    <s v="-"/>
    <n v="11.7463443059252"/>
    <n v="1.4675796120370154E-2"/>
    <s v="-"/>
    <s v="-"/>
    <n v="0.17238695419342911"/>
    <s v="N"/>
    <n v="0.17238695419342911"/>
  </r>
  <r>
    <s v="Kittiwake"/>
    <s v="Adult"/>
    <x v="9"/>
    <s v="Teesside"/>
    <s v="Spring Migration"/>
    <s v="Collision"/>
    <s v="-"/>
    <n v="1.3433253957136855"/>
    <n v="1.9400575110776003E-2"/>
    <s v="-"/>
    <s v="-"/>
    <n v="2.6061285237756252E-2"/>
    <s v="N"/>
    <n v="2.6061285237756252E-2"/>
  </r>
  <r>
    <s v="Kittiwake"/>
    <s v="Adult"/>
    <x v="9"/>
    <s v="Thanet"/>
    <s v="Autumn Migration"/>
    <s v="Collision"/>
    <s v="-"/>
    <n v="0.13173553719008266"/>
    <n v="1.4675796120370154E-2"/>
    <s v="-"/>
    <s v="-"/>
    <n v="1.9333238856090933E-3"/>
    <s v="N"/>
    <n v="1.9333238856090933E-3"/>
  </r>
  <r>
    <s v="Kittiwake"/>
    <s v="Adult"/>
    <x v="9"/>
    <s v="Thanet"/>
    <s v="Spring Migration"/>
    <s v="Collision"/>
    <s v="-"/>
    <n v="0.11570247933884298"/>
    <n v="1.9400575110776003E-2"/>
    <s v="-"/>
    <s v="-"/>
    <n v="2.2446946409162317E-3"/>
    <s v="N"/>
    <n v="2.2446946409162317E-3"/>
  </r>
  <r>
    <s v="Kittiwake"/>
    <s v="Adult"/>
    <x v="9"/>
    <s v="Triton Knoll"/>
    <s v="Autumn Migration"/>
    <s v="Displacement (matrix)"/>
    <n v="332"/>
    <s v="-"/>
    <n v="1.4675796120370154E-2"/>
    <n v="0.3"/>
    <n v="0.03"/>
    <n v="4.3851278807666018E-2"/>
    <s v="N"/>
    <n v="4.3851278807666018E-2"/>
  </r>
  <r>
    <s v="Kittiwake"/>
    <s v="Adult"/>
    <x v="9"/>
    <s v="Triton Knoll"/>
    <s v="Autumn Migration"/>
    <s v="Collision"/>
    <s v="-"/>
    <n v="29.259433492822971"/>
    <n v="1.4675796120370154E-2"/>
    <s v="-"/>
    <s v="-"/>
    <n v="0.42940548053819994"/>
    <s v="N"/>
    <n v="0.42940548053819994"/>
  </r>
  <r>
    <s v="Kittiwake"/>
    <s v="Adult"/>
    <x v="9"/>
    <s v="Triton Knoll"/>
    <s v="Spring Migration"/>
    <s v="Displacement (matrix)"/>
    <n v="226"/>
    <s v="-"/>
    <n v="1.9400575110776003E-2"/>
    <n v="0.3"/>
    <n v="0.03"/>
    <n v="3.9460769775318386E-2"/>
    <s v="N"/>
    <n v="3.9460769775318386E-2"/>
  </r>
  <r>
    <s v="Kittiwake"/>
    <s v="Adult"/>
    <x v="9"/>
    <s v="Triton Knoll"/>
    <s v="Spring Migration"/>
    <s v="Collision"/>
    <s v="-"/>
    <n v="10.491961722488039"/>
    <n v="1.9400575110776003E-2"/>
    <s v="-"/>
    <s v="-"/>
    <n v="0.20355009145651598"/>
    <s v="N"/>
    <n v="0.20355009145651598"/>
  </r>
  <r>
    <s v="Kittiwake"/>
    <s v="Adult"/>
    <x v="9"/>
    <s v="West of Orkney"/>
    <s v="Autumn Migration"/>
    <s v="Displacement (matrix)"/>
    <n v="798.7"/>
    <s v="-"/>
    <n v="1.4675796120370154E-2"/>
    <n v="0.3"/>
    <n v="0.03"/>
    <n v="0.10549402525205677"/>
    <s v="Y"/>
    <n v="0"/>
  </r>
  <r>
    <s v="Kittiwake"/>
    <s v="Adult"/>
    <x v="9"/>
    <s v="West of Orkney"/>
    <s v="Autumn Migration"/>
    <s v="Collision"/>
    <s v="-"/>
    <n v="16.309999999999999"/>
    <n v="1.4675796120370154E-2"/>
    <s v="-"/>
    <s v="-"/>
    <n v="0.2393622347232372"/>
    <s v="Y"/>
    <n v="0"/>
  </r>
  <r>
    <s v="Kittiwake"/>
    <s v="Adult"/>
    <x v="9"/>
    <s v="West of Orkney"/>
    <s v="Spring Migration"/>
    <s v="Displacement (matrix)"/>
    <n v="1216.8"/>
    <s v="-"/>
    <n v="1.9400575110776003E-2"/>
    <n v="0.3"/>
    <n v="0.03"/>
    <n v="0.21245957815313013"/>
    <s v="Y"/>
    <n v="0"/>
  </r>
  <r>
    <s v="Kittiwake"/>
    <s v="Adult"/>
    <x v="9"/>
    <s v="West of Orkney"/>
    <s v="Spring Migration"/>
    <s v="Collision"/>
    <s v="-"/>
    <n v="21.87"/>
    <n v="1.9400575110776003E-2"/>
    <s v="-"/>
    <s v="-"/>
    <n v="0.4242905776726712"/>
    <s v="Y"/>
    <n v="0"/>
  </r>
  <r>
    <s v="Kittiwake"/>
    <s v="Adult"/>
    <x v="9"/>
    <s v="Westermost Rough"/>
    <s v="Autumn Migration"/>
    <s v="Collision"/>
    <s v="-"/>
    <n v="0.11592727272727274"/>
    <n v="1.4675796120370154E-2"/>
    <s v="-"/>
    <s v="-"/>
    <n v="1.701325019336002E-3"/>
    <s v="N"/>
    <n v="1.701325019336002E-3"/>
  </r>
  <r>
    <s v="Kittiwake"/>
    <s v="Adult"/>
    <x v="9"/>
    <s v="Westermost Rough"/>
    <s v="Spring Migration"/>
    <s v="Collision"/>
    <s v="-"/>
    <n v="6.3636363636363644E-2"/>
    <n v="1.9400575110776003E-2"/>
    <s v="-"/>
    <s v="-"/>
    <n v="1.2345820525039275E-3"/>
    <s v="N"/>
    <n v="1.2345820525039275E-3"/>
  </r>
  <r>
    <s v="Kittiwake"/>
    <s v="Adult"/>
    <x v="10"/>
    <s v="Aberdeen "/>
    <s v="Autumn Migration"/>
    <s v="Displacement (matrix)"/>
    <n v="14"/>
    <s v="-"/>
    <n v="2.5505521533332955E-3"/>
    <n v="0.3"/>
    <n v="0.03"/>
    <n v="3.2136957131999522E-4"/>
    <s v="N"/>
    <n v="3.2136957131999522E-4"/>
  </r>
  <r>
    <s v="Kittiwake"/>
    <s v="Adult"/>
    <x v="10"/>
    <s v="Aberdeen "/>
    <s v="Autumn Migration"/>
    <s v="Collision"/>
    <s v="-"/>
    <n v="2.5708577540106954"/>
    <n v="2.5505521533332955E-3"/>
    <s v="-"/>
    <s v="-"/>
    <n v="6.5571067804055787E-3"/>
    <s v="N"/>
    <n v="6.5571067804055787E-3"/>
  </r>
  <r>
    <s v="Kittiwake"/>
    <s v="Adult"/>
    <x v="10"/>
    <s v="Aberdeen "/>
    <s v="Spring Migration"/>
    <s v="Displacement (matrix)"/>
    <n v="23"/>
    <s v="-"/>
    <n v="3.3716861571831398E-3"/>
    <n v="0.3"/>
    <n v="0.03"/>
    <n v="6.9793903453690986E-4"/>
    <s v="N"/>
    <n v="6.9793903453690986E-4"/>
  </r>
  <r>
    <s v="Kittiwake"/>
    <s v="Adult"/>
    <x v="10"/>
    <s v="Aberdeen "/>
    <s v="Spring Migration"/>
    <s v="Collision"/>
    <s v="-"/>
    <n v="0.53529411764705881"/>
    <n v="3.3716861571831398E-3"/>
    <s v="-"/>
    <s v="-"/>
    <n v="1.8048437664921512E-3"/>
    <s v="N"/>
    <n v="1.8048437664921512E-3"/>
  </r>
  <r>
    <s v="Kittiwake"/>
    <s v="Adult"/>
    <x v="10"/>
    <s v="Beatrice"/>
    <s v="Autumn Migration"/>
    <s v="Displacement (matrix)"/>
    <n v="1112"/>
    <s v="-"/>
    <n v="2.5505521533332955E-3"/>
    <n v="0.3"/>
    <n v="0.03"/>
    <n v="2.5525925950559619E-2"/>
    <s v="N"/>
    <n v="2.5525925950559619E-2"/>
  </r>
  <r>
    <s v="Kittiwake"/>
    <s v="Adult"/>
    <x v="10"/>
    <s v="Beatrice"/>
    <s v="Autumn Migration"/>
    <s v="Collision"/>
    <s v="-"/>
    <n v="3.4128685699974954"/>
    <n v="2.5505521533332955E-3"/>
    <s v="-"/>
    <s v="-"/>
    <n v="8.7046992802506367E-3"/>
    <s v="N"/>
    <n v="8.7046992802506367E-3"/>
  </r>
  <r>
    <s v="Kittiwake"/>
    <s v="Adult"/>
    <x v="10"/>
    <s v="Beatrice"/>
    <s v="Spring Migration"/>
    <s v="Displacement (matrix)"/>
    <n v="1112"/>
    <s v="-"/>
    <n v="3.3716861571831398E-3"/>
    <n v="0.3"/>
    <n v="0.03"/>
    <n v="3.3743835061088863E-2"/>
    <s v="N"/>
    <n v="3.3743835061088863E-2"/>
  </r>
  <r>
    <s v="Kittiwake"/>
    <s v="Adult"/>
    <x v="10"/>
    <s v="Beatrice"/>
    <s v="Spring Migration"/>
    <s v="Collision"/>
    <s v="-"/>
    <n v="13.936977210117705"/>
    <n v="3.3716861571831398E-3"/>
    <s v="-"/>
    <s v="-"/>
    <n v="4.6991113132330765E-2"/>
    <s v="N"/>
    <n v="4.6991113132330765E-2"/>
  </r>
  <r>
    <s v="Kittiwake"/>
    <s v="Adult"/>
    <x v="10"/>
    <s v="Berwick Bank"/>
    <s v="Autumn Migration"/>
    <s v="Displacement (matrix)"/>
    <n v="11190"/>
    <s v="-"/>
    <n v="2.5505521533332955E-3"/>
    <n v="0.3"/>
    <n v="0.03"/>
    <n v="0.25686610736219617"/>
    <s v="N"/>
    <n v="0.25686610736219617"/>
  </r>
  <r>
    <s v="Kittiwake"/>
    <s v="Adult"/>
    <x v="10"/>
    <s v="Berwick Bank"/>
    <s v="Autumn Migration"/>
    <s v="Collision"/>
    <s v="-"/>
    <n v="138.18181818181819"/>
    <n v="2.5505521533332955E-3"/>
    <s v="-"/>
    <s v="-"/>
    <n v="0.35243993391514628"/>
    <s v="N"/>
    <n v="0.35243993391514628"/>
  </r>
  <r>
    <s v="Kittiwake"/>
    <s v="Adult"/>
    <x v="10"/>
    <s v="Berwick Bank"/>
    <s v="Spring Migration"/>
    <s v="Displacement (matrix)"/>
    <n v="13766"/>
    <s v="-"/>
    <n v="3.3716861571831398E-3"/>
    <n v="0.3"/>
    <n v="0.03"/>
    <n v="0.41773168475804789"/>
    <s v="N"/>
    <n v="0.41773168475804789"/>
  </r>
  <r>
    <s v="Kittiwake"/>
    <s v="Adult"/>
    <x v="10"/>
    <s v="Berwick Bank"/>
    <s v="Spring Migration"/>
    <s v="Collision"/>
    <s v="-"/>
    <n v="130.18181818181819"/>
    <n v="3.3716861571831398E-3"/>
    <s v="-"/>
    <s v="-"/>
    <n v="0.43893223428056877"/>
    <s v="N"/>
    <n v="0.43893223428056877"/>
  </r>
  <r>
    <s v="Kittiwake"/>
    <s v="Adult"/>
    <x v="10"/>
    <s v="Blyth Demo"/>
    <s v="Autumn Migration"/>
    <s v="Displacement (matrix)"/>
    <n v="740"/>
    <s v="-"/>
    <n v="2.5505521533332955E-3"/>
    <n v="0.3"/>
    <n v="0.03"/>
    <n v="1.6986677341199744E-2"/>
    <s v="N"/>
    <n v="1.6986677341199744E-2"/>
  </r>
  <r>
    <s v="Kittiwake"/>
    <s v="Adult"/>
    <x v="10"/>
    <s v="Blyth Demo"/>
    <s v="Autumn Migration"/>
    <s v="Collision"/>
    <s v="-"/>
    <n v="1.3331636363636363"/>
    <n v="2.5505521533332955E-3"/>
    <s v="-"/>
    <s v="-"/>
    <n v="3.4003033834729191E-3"/>
    <s v="N"/>
    <n v="3.4003033834729191E-3"/>
  </r>
  <r>
    <s v="Kittiwake"/>
    <s v="Adult"/>
    <x v="10"/>
    <s v="Blyth Demo"/>
    <s v="Spring Migration"/>
    <s v="Displacement (matrix)"/>
    <n v="740"/>
    <s v="-"/>
    <n v="3.3716861571831398E-3"/>
    <n v="0.3"/>
    <n v="0.03"/>
    <n v="2.2455429806839709E-2"/>
    <s v="N"/>
    <n v="2.2455429806839709E-2"/>
  </r>
  <r>
    <s v="Kittiwake"/>
    <s v="Adult"/>
    <x v="10"/>
    <s v="Blyth Demo"/>
    <s v="Spring Migration"/>
    <s v="Collision"/>
    <s v="-"/>
    <n v="0.89090909090909076"/>
    <n v="3.3716861571831398E-3"/>
    <s v="-"/>
    <s v="-"/>
    <n v="3.0038658491267967E-3"/>
    <s v="N"/>
    <n v="3.0038658491267967E-3"/>
  </r>
  <r>
    <s v="Kittiwake"/>
    <s v="Adult"/>
    <x v="10"/>
    <s v="Cenos"/>
    <s v="Autumn Migration"/>
    <s v="Displacement (matrix)"/>
    <n v="97"/>
    <s v="-"/>
    <n v="2.5505521533332955E-3"/>
    <n v="0.3"/>
    <n v="0.03"/>
    <n v="2.2266320298599666E-3"/>
    <s v="N"/>
    <n v="2.2266320298599666E-3"/>
  </r>
  <r>
    <s v="Kittiwake"/>
    <s v="Adult"/>
    <x v="10"/>
    <s v="Cenos"/>
    <s v="Autumn Migration"/>
    <s v="Collision"/>
    <s v="-"/>
    <n v="3"/>
    <n v="2.5505521533332955E-3"/>
    <s v="-"/>
    <s v="-"/>
    <n v="7.6516564599998869E-3"/>
    <s v="N"/>
    <n v="7.6516564599998869E-3"/>
  </r>
  <r>
    <s v="Kittiwake"/>
    <s v="Adult"/>
    <x v="10"/>
    <s v="Cenos"/>
    <s v="Spring Migration"/>
    <s v="Displacement (matrix)"/>
    <n v="49"/>
    <s v="-"/>
    <n v="3.3716861571831398E-3"/>
    <n v="0.3"/>
    <n v="0.03"/>
    <n v="1.4869135953177646E-3"/>
    <s v="N"/>
    <n v="1.4869135953177646E-3"/>
  </r>
  <r>
    <s v="Kittiwake"/>
    <s v="Adult"/>
    <x v="10"/>
    <s v="Cenos"/>
    <s v="Spring Migration"/>
    <s v="Collision"/>
    <s v="-"/>
    <n v="2.0499999999999998"/>
    <n v="3.3716861571831398E-3"/>
    <s v="-"/>
    <s v="-"/>
    <n v="6.9119566222254356E-3"/>
    <s v="N"/>
    <n v="6.9119566222254356E-3"/>
  </r>
  <r>
    <s v="Kittiwake"/>
    <s v="Adult"/>
    <x v="10"/>
    <s v="Dogger Bank A + B"/>
    <s v="Autumn Migration"/>
    <s v="Collision"/>
    <s v="-"/>
    <n v="78.25090909090909"/>
    <n v="2.5505521533332955E-3"/>
    <s v="-"/>
    <s v="-"/>
    <n v="0.19958302468210612"/>
    <s v="N"/>
    <n v="0.19958302468210612"/>
  </r>
  <r>
    <s v="Kittiwake"/>
    <s v="Adult"/>
    <x v="10"/>
    <s v="Dogger Bank A + B"/>
    <s v="Spring Migration"/>
    <s v="Collision"/>
    <s v="-"/>
    <n v="187.98181818181817"/>
    <n v="3.3716861571831398E-3"/>
    <s v="-"/>
    <s v="-"/>
    <n v="0.63381569416575423"/>
    <s v="N"/>
    <n v="0.63381569416575423"/>
  </r>
  <r>
    <s v="Kittiwake"/>
    <s v="Adult"/>
    <x v="10"/>
    <s v="Dogger Bank A and B"/>
    <s v="Autumn Migration"/>
    <s v="Displacement (matrix)"/>
    <n v="3450"/>
    <s v="-"/>
    <n v="2.5505521533332955E-3"/>
    <n v="0.3"/>
    <n v="0.03"/>
    <n v="7.9194644360998823E-2"/>
    <s v="N"/>
    <n v="7.9194644360998823E-2"/>
  </r>
  <r>
    <s v="Kittiwake"/>
    <s v="Adult"/>
    <x v="10"/>
    <s v="Dogger Bank A and B"/>
    <s v="Spring Migration"/>
    <s v="Displacement (matrix)"/>
    <n v="15482"/>
    <s v="-"/>
    <n v="3.3716861571831398E-3"/>
    <n v="0.3"/>
    <n v="0.03"/>
    <n v="0.46980400576958431"/>
    <s v="N"/>
    <n v="0.46980400576958431"/>
  </r>
  <r>
    <s v="Kittiwake"/>
    <s v="Adult"/>
    <x v="10"/>
    <s v="Dogger Bank C + Sofia"/>
    <s v="Autumn Migration"/>
    <s v="Collision"/>
    <s v="-"/>
    <n v="52.573018181818185"/>
    <n v="2.5505521533332955E-3"/>
    <s v="-"/>
    <s v="-"/>
    <n v="0.13409022473086687"/>
    <s v="N"/>
    <n v="0.13409022473086687"/>
  </r>
  <r>
    <s v="Kittiwake"/>
    <s v="Adult"/>
    <x v="10"/>
    <s v="Dogger Bank C + Sofia"/>
    <s v="Spring Migration"/>
    <s v="Collision"/>
    <s v="-"/>
    <n v="138.0272727272727"/>
    <n v="3.3716861571831398E-3"/>
    <s v="-"/>
    <s v="-"/>
    <n v="0.46538464476828728"/>
    <s v="N"/>
    <n v="0.46538464476828728"/>
  </r>
  <r>
    <s v="Kittiwake"/>
    <s v="Adult"/>
    <x v="10"/>
    <s v="Dogger Bank C and Sofia "/>
    <s v="Autumn Migration"/>
    <s v="Displacement (matrix)"/>
    <n v="2181"/>
    <s v="-"/>
    <n v="2.5505521533332955E-3"/>
    <n v="0.3"/>
    <n v="0.03"/>
    <n v="5.0064788217779252E-2"/>
    <s v="N"/>
    <n v="5.0064788217779252E-2"/>
  </r>
  <r>
    <s v="Kittiwake"/>
    <s v="Adult"/>
    <x v="10"/>
    <s v="Dogger Bank C and Sofia "/>
    <s v="Spring Migration"/>
    <s v="Displacement (matrix)"/>
    <n v="11805"/>
    <s v="-"/>
    <n v="3.3716861571831398E-3"/>
    <n v="0.3"/>
    <n v="0.03"/>
    <n v="0.35822479576992261"/>
    <s v="N"/>
    <n v="0.35822479576992261"/>
  </r>
  <r>
    <s v="Kittiwake"/>
    <s v="Adult"/>
    <x v="10"/>
    <s v="Dogger Bank South"/>
    <s v="Autumn Migration"/>
    <s v="Displacement (matrix)"/>
    <n v="7352.84"/>
    <s v="-"/>
    <n v="2.5505521533332955E-3"/>
    <n v="0.3"/>
    <n v="0.03"/>
    <n v="0.16878421705603669"/>
    <s v="N"/>
    <n v="0.16878421705603669"/>
  </r>
  <r>
    <s v="Kittiwake"/>
    <s v="Adult"/>
    <x v="10"/>
    <s v="Dogger Bank South"/>
    <s v="Autumn Migration"/>
    <s v="Collision"/>
    <s v="-"/>
    <n v="79.319999999999993"/>
    <n v="2.5505521533332955E-3"/>
    <s v="-"/>
    <s v="-"/>
    <n v="0.20230979680239697"/>
    <s v="N"/>
    <n v="0.20230979680239697"/>
  </r>
  <r>
    <s v="Kittiwake"/>
    <s v="Adult"/>
    <x v="10"/>
    <s v="Dogger Bank South"/>
    <s v="Spring Migration"/>
    <s v="Displacement (matrix)"/>
    <n v="11306.91"/>
    <s v="-"/>
    <n v="3.3716861571831398E-3"/>
    <n v="0.3"/>
    <n v="0.03"/>
    <n v="0.34311016734764049"/>
    <s v="N"/>
    <n v="0.34311016734764049"/>
  </r>
  <r>
    <s v="Kittiwake"/>
    <s v="Adult"/>
    <x v="10"/>
    <s v="Dogger Bank South"/>
    <s v="Spring Migration"/>
    <s v="Collision"/>
    <s v="-"/>
    <n v="99.84"/>
    <n v="3.3716861571831398E-3"/>
    <s v="-"/>
    <s v="-"/>
    <n v="0.33662914593316468"/>
    <s v="N"/>
    <n v="0.33662914593316468"/>
  </r>
  <r>
    <s v="Kittiwake"/>
    <s v="Adult"/>
    <x v="10"/>
    <s v="Eaast Anglia THREE"/>
    <s v="Autumn Migration"/>
    <s v="Displacement (matrix)"/>
    <n v="3419"/>
    <s v="-"/>
    <n v="2.5505521533332955E-3"/>
    <n v="0.3"/>
    <n v="0.03"/>
    <n v="7.8483040310218841E-2"/>
    <s v="N"/>
    <n v="7.8483040310218841E-2"/>
  </r>
  <r>
    <s v="Kittiwake"/>
    <s v="Adult"/>
    <x v="10"/>
    <s v="Eaast Anglia THREE"/>
    <s v="Spring Migration"/>
    <s v="Displacement (matrix)"/>
    <n v="1309"/>
    <s v="-"/>
    <n v="3.3716861571831398E-3"/>
    <n v="0.3"/>
    <n v="0.03"/>
    <n v="3.9721834617774565E-2"/>
    <s v="N"/>
    <n v="3.9721834617774565E-2"/>
  </r>
  <r>
    <s v="Kittiwake"/>
    <s v="Adult"/>
    <x v="10"/>
    <s v="East Anglia ONE"/>
    <s v="Autumn Migration"/>
    <s v="Displacement (matrix)"/>
    <n v="1158"/>
    <s v="-"/>
    <n v="2.5505521533332955E-3"/>
    <n v="0.3"/>
    <n v="0.03"/>
    <n v="2.6581854542039606E-2"/>
    <s v="N"/>
    <n v="2.6581854542039606E-2"/>
  </r>
  <r>
    <s v="Kittiwake"/>
    <s v="Adult"/>
    <x v="10"/>
    <s v="East Anglia One"/>
    <s v="Autumn Migration"/>
    <s v="Collision"/>
    <s v="-"/>
    <n v="62.723865332753363"/>
    <n v="2.5505521533332955E-3"/>
    <s v="-"/>
    <s v="-"/>
    <n v="0.15998048978984172"/>
    <s v="N"/>
    <n v="0.15998048978984172"/>
  </r>
  <r>
    <s v="Kittiwake"/>
    <s v="Adult"/>
    <x v="10"/>
    <s v="East Anglia ONE"/>
    <s v="Spring Migration"/>
    <s v="Displacement (matrix)"/>
    <n v="758"/>
    <s v="-"/>
    <n v="3.3716861571831398E-3"/>
    <n v="0.3"/>
    <n v="0.03"/>
    <n v="2.3001642964303379E-2"/>
    <s v="N"/>
    <n v="2.3001642964303379E-2"/>
  </r>
  <r>
    <s v="Kittiwake"/>
    <s v="Adult"/>
    <x v="10"/>
    <s v="East Anglia One"/>
    <s v="Spring Migration"/>
    <s v="Collision"/>
    <s v="-"/>
    <n v="20.092040017398865"/>
    <n v="3.3716861571831398E-3"/>
    <s v="-"/>
    <s v="-"/>
    <n v="6.7744053196233445E-2"/>
    <s v="N"/>
    <n v="6.7744053196233445E-2"/>
  </r>
  <r>
    <s v="Kittiwake"/>
    <s v="Adult"/>
    <x v="10"/>
    <s v="East Anglia ONE North"/>
    <s v="Autumn Migration"/>
    <s v="Displacement (matrix)"/>
    <n v="159"/>
    <s v="-"/>
    <n v="2.5505521533332955E-3"/>
    <n v="0.3"/>
    <n v="0.03"/>
    <n v="3.6498401314199454E-3"/>
    <s v="N"/>
    <n v="3.6498401314199454E-3"/>
  </r>
  <r>
    <s v="Kittiwake"/>
    <s v="Adult"/>
    <x v="10"/>
    <s v="East Anglia ONE North"/>
    <s v="Autumn Migration"/>
    <s v="Collision"/>
    <s v="-"/>
    <n v="5.8909090909090907"/>
    <n v="2.5505521533332955E-3"/>
    <s v="-"/>
    <s v="-"/>
    <n v="1.5025070866908867E-2"/>
    <s v="N"/>
    <n v="1.5025070866908867E-2"/>
  </r>
  <r>
    <s v="Kittiwake"/>
    <s v="Adult"/>
    <x v="10"/>
    <s v="East Anglia ONE North"/>
    <s v="Spring Migration"/>
    <s v="Displacement (matrix)"/>
    <n v="435"/>
    <s v="-"/>
    <n v="3.3716861571831398E-3"/>
    <n v="0.3"/>
    <n v="0.03"/>
    <n v="1.3200151305371992E-2"/>
    <s v="N"/>
    <n v="1.3200151305371992E-2"/>
  </r>
  <r>
    <s v="Kittiwake"/>
    <s v="Adult"/>
    <x v="10"/>
    <s v="East Anglia ONE North"/>
    <s v="Spring Migration"/>
    <s v="Collision"/>
    <s v="-"/>
    <n v="2.5454545454545454"/>
    <n v="3.3716861571831398E-3"/>
    <s v="-"/>
    <s v="-"/>
    <n v="8.5824738546479915E-3"/>
    <s v="N"/>
    <n v="8.5824738546479915E-3"/>
  </r>
  <r>
    <s v="Kittiwake"/>
    <s v="Adult"/>
    <x v="10"/>
    <s v="East Anglia THREE"/>
    <s v="Autumn Migration"/>
    <s v="Collision"/>
    <s v="-"/>
    <n v="32.807418181818193"/>
    <n v="2.5505521533332955E-3"/>
    <s v="-"/>
    <s v="-"/>
    <n v="8.3677031088942297E-2"/>
    <s v="N"/>
    <n v="8.3677031088942297E-2"/>
  </r>
  <r>
    <s v="Kittiwake"/>
    <s v="Adult"/>
    <x v="10"/>
    <s v="East Anglia THREE"/>
    <s v="Spring Migration"/>
    <s v="Collision"/>
    <s v="-"/>
    <n v="19.536363636363635"/>
    <n v="3.3716861571831398E-3"/>
    <s v="-"/>
    <s v="-"/>
    <n v="6.5870486834423342E-2"/>
    <s v="N"/>
    <n v="6.5870486834423342E-2"/>
  </r>
  <r>
    <s v="Kittiwake"/>
    <s v="Adult"/>
    <x v="10"/>
    <s v="East Anglia TWO"/>
    <s v="Autumn Migration"/>
    <s v="Displacement (matrix)"/>
    <n v="127"/>
    <s v="-"/>
    <n v="2.5505521533332955E-3"/>
    <n v="0.3"/>
    <n v="0.03"/>
    <n v="2.915281111259957E-3"/>
    <s v="N"/>
    <n v="2.915281111259957E-3"/>
  </r>
  <r>
    <s v="Kittiwake"/>
    <s v="Adult"/>
    <x v="10"/>
    <s v="East Anglia TWO"/>
    <s v="Autumn Migration"/>
    <s v="Collision"/>
    <s v="-"/>
    <n v="3.9272727272727272"/>
    <n v="2.5505521533332955E-3"/>
    <s v="-"/>
    <s v="-"/>
    <n v="1.0016713911272578E-2"/>
    <s v="N"/>
    <n v="1.0016713911272578E-2"/>
  </r>
  <r>
    <s v="Kittiwake"/>
    <s v="Adult"/>
    <x v="10"/>
    <s v="East Anglia TWO"/>
    <s v="Spring Migration"/>
    <s v="Displacement (matrix)"/>
    <n v="301"/>
    <s v="-"/>
    <n v="3.3716861571831398E-3"/>
    <n v="0.3"/>
    <n v="0.03"/>
    <n v="9.1338977998091254E-3"/>
    <s v="N"/>
    <n v="9.1338977998091254E-3"/>
  </r>
  <r>
    <s v="Kittiwake"/>
    <s v="Adult"/>
    <x v="10"/>
    <s v="East Anglia TWO"/>
    <s v="Spring Migration"/>
    <s v="Collision"/>
    <s v="-"/>
    <n v="5.3818181818181818"/>
    <n v="3.3716861571831398E-3"/>
    <s v="-"/>
    <s v="-"/>
    <n v="1.8145801864112899E-2"/>
    <s v="N"/>
    <n v="1.8145801864112899E-2"/>
  </r>
  <r>
    <s v="Kittiwake"/>
    <s v="Adult"/>
    <x v="10"/>
    <s v="Five Estuaries "/>
    <s v="Autumn Migration"/>
    <s v="Displacement (matrix)"/>
    <n v="238.215"/>
    <s v="-"/>
    <n v="2.5505521533332955E-3"/>
    <n v="0.3"/>
    <n v="0.03"/>
    <n v="5.4682180308566189E-3"/>
    <s v="N"/>
    <n v="5.4682180308566189E-3"/>
  </r>
  <r>
    <s v="Kittiwake"/>
    <s v="Adult"/>
    <x v="10"/>
    <s v="Five Estuaries "/>
    <s v="Autumn Migration"/>
    <s v="Collision"/>
    <s v="-"/>
    <n v="7.88"/>
    <n v="2.5505521533332955E-3"/>
    <s v="-"/>
    <s v="-"/>
    <n v="2.0098350968266367E-2"/>
    <s v="N"/>
    <n v="2.0098350968266367E-2"/>
  </r>
  <r>
    <s v="Kittiwake"/>
    <s v="Adult"/>
    <x v="10"/>
    <s v="Five Estuaries "/>
    <s v="Spring Migration"/>
    <s v="Displacement (matrix)"/>
    <n v="572.83500000000004"/>
    <s v="-"/>
    <n v="3.3716861571831398E-3"/>
    <n v="0.3"/>
    <n v="0.03"/>
    <n v="1.7382778558650034E-2"/>
    <s v="N"/>
    <n v="1.7382778558650034E-2"/>
  </r>
  <r>
    <s v="Kittiwake"/>
    <s v="Adult"/>
    <x v="10"/>
    <s v="Five Estuaries "/>
    <s v="Spring Migration"/>
    <s v="Collision"/>
    <s v="-"/>
    <n v="12.154999999999999"/>
    <n v="3.3716861571831398E-3"/>
    <s v="-"/>
    <s v="-"/>
    <n v="4.0982845240561061E-2"/>
    <s v="N"/>
    <n v="4.0982845240561061E-2"/>
  </r>
  <r>
    <s v="Kittiwake"/>
    <s v="Adult"/>
    <x v="10"/>
    <s v="Galloper"/>
    <s v="Autumn Migration"/>
    <s v="Collision"/>
    <s v="-"/>
    <n v="6.7732136294661327"/>
    <n v="2.5505521533332955E-3"/>
    <s v="-"/>
    <s v="-"/>
    <n v="1.7275434607621272E-2"/>
    <s v="N"/>
    <n v="1.7275434607621272E-2"/>
  </r>
  <r>
    <s v="Kittiwake"/>
    <s v="Adult"/>
    <x v="10"/>
    <s v="Galloper"/>
    <s v="Spring Migration"/>
    <s v="Collision"/>
    <s v="-"/>
    <n v="8.5060284177127876"/>
    <n v="3.3716861571831398E-3"/>
    <s v="-"/>
    <s v="-"/>
    <n v="2.8679658268608611E-2"/>
    <s v="N"/>
    <n v="2.8679658268608611E-2"/>
  </r>
  <r>
    <s v="Kittiwake"/>
    <s v="Adult"/>
    <x v="10"/>
    <s v="Greater Gabbard"/>
    <s v="Autumn Migration"/>
    <s v="Collision"/>
    <s v="-"/>
    <n v="8.6945454545454552"/>
    <n v="2.5505521533332955E-3"/>
    <s v="-"/>
    <s v="-"/>
    <n v="2.2175891631345129E-2"/>
    <s v="N"/>
    <n v="2.2175891631345129E-2"/>
  </r>
  <r>
    <s v="Kittiwake"/>
    <s v="Adult"/>
    <x v="10"/>
    <s v="Greater Gabbard"/>
    <s v="Spring Migration"/>
    <s v="Collision"/>
    <s v="-"/>
    <n v="7.254545454545454"/>
    <n v="3.3716861571831398E-3"/>
    <s v="-"/>
    <s v="-"/>
    <n v="2.4460050485746777E-2"/>
    <s v="N"/>
    <n v="2.4460050485746777E-2"/>
  </r>
  <r>
    <s v="Kittiwake"/>
    <s v="Adult"/>
    <x v="10"/>
    <s v="Green Volt"/>
    <s v="Autumn Migration"/>
    <s v="Displacement (matrix)"/>
    <n v="149"/>
    <s v="-"/>
    <n v="2.5505521533332955E-3"/>
    <n v="0.3"/>
    <n v="0.03"/>
    <n v="3.4202904376199488E-3"/>
    <s v="N"/>
    <n v="3.4202904376199488E-3"/>
  </r>
  <r>
    <s v="Kittiwake"/>
    <s v="Adult"/>
    <x v="10"/>
    <s v="Green Volt"/>
    <s v="Autumn Migration"/>
    <s v="Collision"/>
    <s v="-"/>
    <n v="5.95"/>
    <n v="2.5505521533332955E-3"/>
    <s v="-"/>
    <s v="-"/>
    <n v="1.5175785312333108E-2"/>
    <s v="N"/>
    <n v="1.5175785312333108E-2"/>
  </r>
  <r>
    <s v="Kittiwake"/>
    <s v="Adult"/>
    <x v="10"/>
    <s v="Green Volt"/>
    <s v="Spring Migration"/>
    <s v="Displacement (matrix)"/>
    <n v="83"/>
    <s v="-"/>
    <n v="3.3716861571831398E-3"/>
    <n v="0.3"/>
    <n v="0.03"/>
    <n v="2.5186495594158049E-3"/>
    <s v="N"/>
    <n v="2.5186495594158049E-3"/>
  </r>
  <r>
    <s v="Kittiwake"/>
    <s v="Adult"/>
    <x v="10"/>
    <s v="Green Volt"/>
    <s v="Spring Migration"/>
    <s v="Collision"/>
    <s v="-"/>
    <n v="3.55"/>
    <n v="3.3716861571831398E-3"/>
    <s v="-"/>
    <s v="-"/>
    <n v="1.1969485858000145E-2"/>
    <s v="N"/>
    <n v="1.1969485858000145E-2"/>
  </r>
  <r>
    <s v="Kittiwake"/>
    <s v="Adult"/>
    <x v="10"/>
    <s v="Hornsea Four"/>
    <s v="Autumn Migration"/>
    <s v="Displacement (matrix)"/>
    <n v="3608"/>
    <s v="-"/>
    <n v="2.5505521533332955E-3"/>
    <n v="0.3"/>
    <n v="0.03"/>
    <n v="8.2821529523038756E-2"/>
    <s v="N"/>
    <n v="8.2821529523038756E-2"/>
  </r>
  <r>
    <s v="Kittiwake"/>
    <s v="Adult"/>
    <x v="10"/>
    <s v="Hornsea FOUR"/>
    <s v="Autumn Migration"/>
    <s v="Collision"/>
    <s v="-"/>
    <n v="10.109090909090909"/>
    <n v="2.5505521533332955E-3"/>
    <s v="-"/>
    <s v="-"/>
    <n v="2.5783763586423862E-2"/>
    <s v="N"/>
    <n v="2.5783763586423862E-2"/>
  </r>
  <r>
    <s v="Kittiwake"/>
    <s v="Adult"/>
    <x v="10"/>
    <s v="Hornsea Four"/>
    <s v="Spring Migration"/>
    <s v="Displacement (matrix)"/>
    <n v="2626"/>
    <s v="-"/>
    <n v="3.3716861571831398E-3"/>
    <n v="0.3"/>
    <n v="0.03"/>
    <n v="7.968643063886631E-2"/>
    <s v="N"/>
    <n v="7.968643063886631E-2"/>
  </r>
  <r>
    <s v="Kittiwake"/>
    <s v="Adult"/>
    <x v="10"/>
    <s v="Hornsea FOUR"/>
    <s v="Spring Migration"/>
    <s v="Collision"/>
    <s v="-"/>
    <n v="3.3454545454545452"/>
    <n v="3.3716861571831398E-3"/>
    <s v="-"/>
    <s v="-"/>
    <n v="1.1279822780394503E-2"/>
    <s v="N"/>
    <n v="1.1279822780394503E-2"/>
  </r>
  <r>
    <s v="Kittiwake"/>
    <s v="Adult"/>
    <x v="10"/>
    <s v="Hornsea Project One"/>
    <s v="Autumn Migration"/>
    <s v="Displacement (matrix)"/>
    <n v="31481"/>
    <s v="-"/>
    <n v="2.5505521533332955E-3"/>
    <n v="0.3"/>
    <n v="0.03"/>
    <n v="0.72264539105176917"/>
    <s v="N"/>
    <n v="0.72264539105176917"/>
  </r>
  <r>
    <s v="Kittiwake"/>
    <s v="Adult"/>
    <x v="10"/>
    <s v="Hornsea Project ONE"/>
    <s v="Autumn Migration"/>
    <s v="Collision"/>
    <s v="-"/>
    <n v="5.6327411198073456"/>
    <n v="2.5505521533332955E-3"/>
    <s v="-"/>
    <s v="-"/>
    <n v="1.4366599992293623E-2"/>
    <s v="N"/>
    <n v="1.4366599992293623E-2"/>
  </r>
  <r>
    <s v="Kittiwake"/>
    <s v="Adult"/>
    <x v="10"/>
    <s v="Hornsea Project One"/>
    <s v="Spring Migration"/>
    <s v="Displacement (matrix)"/>
    <n v="767"/>
    <s v="-"/>
    <n v="3.3716861571831398E-3"/>
    <n v="0.3"/>
    <n v="0.03"/>
    <n v="2.3274749543035211E-2"/>
    <s v="N"/>
    <n v="2.3274749543035211E-2"/>
  </r>
  <r>
    <s v="Kittiwake"/>
    <s v="Adult"/>
    <x v="10"/>
    <s v="Hornsea Project ONE"/>
    <s v="Spring Migration"/>
    <s v="Collision"/>
    <s v="-"/>
    <n v="2.3120860927152314"/>
    <n v="3.3716861571831398E-3"/>
    <s v="-"/>
    <s v="-"/>
    <n v="7.7956286730235993E-3"/>
    <s v="N"/>
    <n v="7.7956286730235993E-3"/>
  </r>
  <r>
    <s v="Kittiwake"/>
    <s v="Adult"/>
    <x v="10"/>
    <s v="Hornsea Project Three"/>
    <s v="Autumn Migration"/>
    <s v="Displacement (matrix)"/>
    <n v="2550"/>
    <s v="-"/>
    <n v="2.5505521533332955E-3"/>
    <n v="0.3"/>
    <n v="0.03"/>
    <n v="5.8535171918999124E-2"/>
    <s v="N"/>
    <n v="5.8535171918999124E-2"/>
  </r>
  <r>
    <s v="Kittiwake"/>
    <s v="Adult"/>
    <x v="10"/>
    <s v="Hornsea Project THREE"/>
    <s v="Autumn Migration"/>
    <s v="Collision"/>
    <s v="-"/>
    <n v="27.978181818181817"/>
    <n v="2.5505521533332955E-3"/>
    <s v="-"/>
    <s v="-"/>
    <n v="7.1359811882714091E-2"/>
    <s v="N"/>
    <n v="7.1359811882714091E-2"/>
  </r>
  <r>
    <s v="Kittiwake"/>
    <s v="Adult"/>
    <x v="10"/>
    <s v="Hornsea Project Three"/>
    <s v="Spring Migration"/>
    <s v="Displacement (matrix)"/>
    <n v="3795"/>
    <s v="-"/>
    <n v="3.3716861571831398E-3"/>
    <n v="0.3"/>
    <n v="0.03"/>
    <n v="0.11515994069859013"/>
    <s v="N"/>
    <n v="0.11515994069859013"/>
  </r>
  <r>
    <s v="Kittiwake"/>
    <s v="Adult"/>
    <x v="10"/>
    <s v="Hornsea Project THREE"/>
    <s v="Spring Migration"/>
    <s v="Collision"/>
    <s v="-"/>
    <n v="22.298181818181817"/>
    <n v="3.3716861571831398E-3"/>
    <s v="-"/>
    <s v="-"/>
    <n v="7.5182470966716403E-2"/>
    <s v="N"/>
    <n v="7.5182470966716403E-2"/>
  </r>
  <r>
    <s v="Kittiwake"/>
    <s v="Adult"/>
    <x v="10"/>
    <s v="Hornsea Project Two"/>
    <s v="Autumn Migration"/>
    <s v="Displacement (matrix)"/>
    <n v="1449"/>
    <s v="-"/>
    <n v="2.5505521533332955E-3"/>
    <n v="0.3"/>
    <n v="0.03"/>
    <n v="3.3261750631619506E-2"/>
    <s v="N"/>
    <n v="3.3261750631619506E-2"/>
  </r>
  <r>
    <s v="Kittiwake"/>
    <s v="Adult"/>
    <x v="10"/>
    <s v="Hornsea Project TWO"/>
    <s v="Autumn Migration"/>
    <s v="Collision"/>
    <s v="-"/>
    <n v="5.2167272727272733"/>
    <n v="2.5505521533332955E-3"/>
    <s v="-"/>
    <s v="-"/>
    <n v="1.3305534978807076E-2"/>
    <s v="N"/>
    <n v="1.3305534978807076E-2"/>
  </r>
  <r>
    <s v="Kittiwake"/>
    <s v="Adult"/>
    <x v="10"/>
    <s v="Hornsea Project Two"/>
    <s v="Spring Migration"/>
    <s v="Displacement (matrix)"/>
    <n v="1975"/>
    <s v="-"/>
    <n v="3.3716861571831398E-3"/>
    <n v="0.3"/>
    <n v="0.03"/>
    <n v="5.9931721443930303E-2"/>
    <s v="N"/>
    <n v="5.9931721443930303E-2"/>
  </r>
  <r>
    <s v="Kittiwake"/>
    <s v="Adult"/>
    <x v="10"/>
    <s v="Hornsea Project TWO"/>
    <s v="Spring Migration"/>
    <s v="Collision"/>
    <s v="-"/>
    <n v="1.9090909090909092"/>
    <n v="3.3716861571831398E-3"/>
    <s v="-"/>
    <s v="-"/>
    <n v="6.4368553909859945E-3"/>
    <s v="N"/>
    <n v="6.4368553909859945E-3"/>
  </r>
  <r>
    <s v="Kittiwake"/>
    <s v="Adult"/>
    <x v="10"/>
    <s v="Humber Gateway"/>
    <s v="Autumn Migration"/>
    <s v="Collision"/>
    <s v="-"/>
    <n v="0.79492987012987015"/>
    <n v="2.5505521533332955E-3"/>
    <s v="-"/>
    <s v="-"/>
    <n v="2.0275100920086973E-3"/>
    <s v="N"/>
    <n v="2.0275100920086973E-3"/>
  </r>
  <r>
    <s v="Kittiwake"/>
    <s v="Adult"/>
    <x v="10"/>
    <s v="Humber Gateway"/>
    <s v="Spring Migration"/>
    <s v="Collision"/>
    <s v="-"/>
    <n v="0.51818181818181819"/>
    <n v="3.3716861571831398E-3"/>
    <s v="-"/>
    <s v="-"/>
    <n v="1.7471464632676269E-3"/>
    <s v="N"/>
    <n v="1.7471464632676269E-3"/>
  </r>
  <r>
    <s v="Kittiwake"/>
    <s v="Adult"/>
    <x v="10"/>
    <s v="Hywind"/>
    <s v="Autumn Migration"/>
    <s v="Collision"/>
    <s v="-"/>
    <n v="0.5216727272727274"/>
    <n v="2.5505521533332955E-3"/>
    <s v="-"/>
    <s v="-"/>
    <n v="1.3305534978807077E-3"/>
    <s v="N"/>
    <n v="1.3305534978807077E-3"/>
  </r>
  <r>
    <s v="Kittiwake"/>
    <s v="Adult"/>
    <x v="10"/>
    <s v="Hywind"/>
    <s v="Spring Migration"/>
    <s v="Collision"/>
    <s v="-"/>
    <n v="0.57272727272727264"/>
    <n v="3.3716861571831398E-3"/>
    <s v="-"/>
    <s v="-"/>
    <n v="1.931056617295798E-3"/>
    <s v="N"/>
    <n v="1.931056617295798E-3"/>
  </r>
  <r>
    <s v="Kittiwake"/>
    <s v="Adult"/>
    <x v="10"/>
    <s v="Inch Cape"/>
    <s v="Autumn Migration"/>
    <s v="Displacement (matrix)"/>
    <n v="1069"/>
    <s v="-"/>
    <n v="2.5505521533332955E-3"/>
    <n v="0.3"/>
    <n v="0.03"/>
    <n v="2.4538862267219633E-2"/>
    <s v="N"/>
    <n v="2.4538862267219633E-2"/>
  </r>
  <r>
    <s v="Kittiwake"/>
    <s v="Adult"/>
    <x v="10"/>
    <s v="Inch Cape"/>
    <s v="Autumn Migration"/>
    <s v="Collision"/>
    <s v="-"/>
    <n v="18.90909090909091"/>
    <n v="2.5505521533332955E-3"/>
    <s v="-"/>
    <s v="-"/>
    <n v="4.8228622535756861E-2"/>
    <s v="N"/>
    <n v="4.8228622535756861E-2"/>
  </r>
  <r>
    <s v="Kittiwake"/>
    <s v="Adult"/>
    <x v="10"/>
    <s v="Inch Cape"/>
    <s v="Spring Migration"/>
    <s v="Displacement (matrix)"/>
    <n v="1069"/>
    <s v="-"/>
    <n v="3.3716861571831398E-3"/>
    <n v="0.3"/>
    <n v="0.03"/>
    <n v="3.2438992518258991E-2"/>
    <s v="N"/>
    <n v="3.2438992518258991E-2"/>
  </r>
  <r>
    <s v="Kittiwake"/>
    <s v="Adult"/>
    <x v="10"/>
    <s v="Inch Cape"/>
    <s v="Spring Migration"/>
    <s v="Collision"/>
    <s v="-"/>
    <n v="4.3636363636363633"/>
    <n v="3.3716861571831398E-3"/>
    <s v="-"/>
    <s v="-"/>
    <n v="1.47128123222537E-2"/>
    <s v="N"/>
    <n v="1.47128123222537E-2"/>
  </r>
  <r>
    <s v="Kittiwake"/>
    <s v="Adult"/>
    <x v="10"/>
    <s v="Kentish Flats"/>
    <s v="Autumn Migration"/>
    <s v="Collision"/>
    <s v="-"/>
    <n v="0.5216727272727274"/>
    <n v="2.5505521533332955E-3"/>
    <s v="-"/>
    <s v="-"/>
    <n v="1.3305534978807077E-3"/>
    <s v="N"/>
    <n v="1.3305534978807077E-3"/>
  </r>
  <r>
    <s v="Kittiwake"/>
    <s v="Adult"/>
    <x v="10"/>
    <s v="Kentish Flats"/>
    <s v="Spring Migration"/>
    <s v="Collision"/>
    <s v="-"/>
    <n v="0.44545454545454538"/>
    <n v="3.3716861571831398E-3"/>
    <s v="-"/>
    <s v="-"/>
    <n v="1.5019329245633984E-3"/>
    <s v="N"/>
    <n v="1.5019329245633984E-3"/>
  </r>
  <r>
    <s v="Kittiwake"/>
    <s v="Adult"/>
    <x v="10"/>
    <s v="Kentish Flats Ext"/>
    <s v="Spring Migration"/>
    <s v="Collision"/>
    <s v="-"/>
    <n v="1.4000000000000001"/>
    <n v="3.3716861571831398E-3"/>
    <s v="-"/>
    <s v="-"/>
    <n v="4.7203606200563958E-3"/>
    <s v="N"/>
    <n v="4.7203606200563958E-3"/>
  </r>
  <r>
    <s v="Kittiwake"/>
    <s v="Adult"/>
    <x v="10"/>
    <s v="Kincardine"/>
    <s v="Autumn Migration"/>
    <s v="Collision"/>
    <s v="-"/>
    <n v="5.2167272727272733"/>
    <n v="2.5505521533332955E-3"/>
    <s v="-"/>
    <s v="-"/>
    <n v="1.3305534978807076E-2"/>
    <s v="N"/>
    <n v="1.3305534978807076E-2"/>
  </r>
  <r>
    <s v="Kittiwake"/>
    <s v="Adult"/>
    <x v="10"/>
    <s v="Kincardine"/>
    <s v="Spring Migration"/>
    <s v="Collision"/>
    <s v="-"/>
    <n v="0.63636363636363635"/>
    <n v="3.3716861571831398E-3"/>
    <s v="-"/>
    <s v="-"/>
    <n v="2.1456184636619979E-3"/>
    <s v="N"/>
    <n v="2.1456184636619979E-3"/>
  </r>
  <r>
    <s v="Kittiwake"/>
    <s v="Adult"/>
    <x v="10"/>
    <s v="Lincs"/>
    <s v="Autumn Migration"/>
    <s v="Collision"/>
    <s v="-"/>
    <n v="0.69556363636363638"/>
    <n v="2.5505521533332955E-3"/>
    <s v="-"/>
    <s v="-"/>
    <n v="1.7740713305076101E-3"/>
    <s v="N"/>
    <n v="1.7740713305076101E-3"/>
  </r>
  <r>
    <s v="Kittiwake"/>
    <s v="Adult"/>
    <x v="10"/>
    <s v="Lincs"/>
    <s v="Spring Migration"/>
    <s v="Collision"/>
    <s v="-"/>
    <n v="0.44545454545454538"/>
    <n v="3.3716861571831398E-3"/>
    <s v="-"/>
    <s v="-"/>
    <n v="1.5019329245633984E-3"/>
    <s v="N"/>
    <n v="1.5019329245633984E-3"/>
  </r>
  <r>
    <s v="Kittiwake"/>
    <s v="Adult"/>
    <x v="10"/>
    <s v="Lond Array"/>
    <s v="Autumn Migration"/>
    <s v="Collision"/>
    <s v="-"/>
    <n v="0.50902611570247935"/>
    <n v="2.5505521533332955E-3"/>
    <s v="-"/>
    <s v="-"/>
    <n v="1.2982976555078419E-3"/>
    <s v="N"/>
    <n v="1.2982976555078419E-3"/>
  </r>
  <r>
    <s v="Kittiwake"/>
    <s v="Adult"/>
    <x v="10"/>
    <s v="Lond Array"/>
    <s v="Spring Migration"/>
    <s v="Collision"/>
    <s v="-"/>
    <n v="0.43735537190082652"/>
    <n v="3.3716861571831398E-3"/>
    <s v="-"/>
    <s v="-"/>
    <n v="1.4746250532077006E-3"/>
    <s v="N"/>
    <n v="1.4746250532077006E-3"/>
  </r>
  <r>
    <s v="Kittiwake"/>
    <s v="Adult"/>
    <x v="10"/>
    <s v="Moray East"/>
    <s v="Autumn Migration"/>
    <s v="Collision"/>
    <s v="-"/>
    <n v="1.4545454545454544"/>
    <n v="2.5505521533332955E-3"/>
    <s v="-"/>
    <s v="-"/>
    <n v="3.7098940412120655E-3"/>
    <s v="N"/>
    <n v="3.7098940412120655E-3"/>
  </r>
  <r>
    <s v="Kittiwake"/>
    <s v="Adult"/>
    <x v="10"/>
    <s v="Moray East"/>
    <s v="Spring Migration"/>
    <s v="Collision"/>
    <s v="-"/>
    <n v="3.6363636363636367"/>
    <n v="3.3716861571831398E-3"/>
    <s v="-"/>
    <s v="-"/>
    <n v="1.2260676935211419E-2"/>
    <s v="N"/>
    <n v="1.2260676935211419E-2"/>
  </r>
  <r>
    <s v="Kittiwake"/>
    <s v="Adult"/>
    <x v="10"/>
    <s v="Moray West"/>
    <s v="Autumn Migration"/>
    <s v="Displacement (matrix)"/>
    <n v="1470"/>
    <s v="-"/>
    <n v="2.5505521533332955E-3"/>
    <n v="0.3"/>
    <n v="0.03"/>
    <n v="3.3743804988599496E-2"/>
    <s v="N"/>
    <n v="3.3743804988599496E-2"/>
  </r>
  <r>
    <s v="Kittiwake"/>
    <s v="Adult"/>
    <x v="10"/>
    <s v="Moray West"/>
    <s v="Autumn Migration"/>
    <s v="Collision"/>
    <s v="-"/>
    <n v="16.727272727272727"/>
    <n v="2.5505521533332955E-3"/>
    <s v="-"/>
    <s v="-"/>
    <n v="4.2663781473938761E-2"/>
    <s v="N"/>
    <n v="4.2663781473938761E-2"/>
  </r>
  <r>
    <s v="Kittiwake"/>
    <s v="Adult"/>
    <x v="10"/>
    <s v="Moray West"/>
    <s v="Spring Migration"/>
    <s v="Displacement (matrix)"/>
    <n v="1074"/>
    <s v="-"/>
    <n v="3.3716861571831398E-3"/>
    <n v="0.3"/>
    <n v="0.03"/>
    <n v="3.259071839533223E-2"/>
    <s v="N"/>
    <n v="3.259071839533223E-2"/>
  </r>
  <r>
    <s v="Kittiwake"/>
    <s v="Adult"/>
    <x v="10"/>
    <s v="Moray West"/>
    <s v="Spring Migration"/>
    <s v="Collision"/>
    <s v="-"/>
    <n v="5.0909090909090908"/>
    <n v="3.3716861571831398E-3"/>
    <s v="-"/>
    <s v="-"/>
    <n v="1.7164947709295983E-2"/>
    <s v="N"/>
    <n v="1.7164947709295983E-2"/>
  </r>
  <r>
    <s v="Kittiwake"/>
    <s v="Adult"/>
    <x v="10"/>
    <s v="Neart na Gaoithe"/>
    <s v="Autumn Migration"/>
    <s v="Displacement (matrix)"/>
    <n v="2016"/>
    <s v="-"/>
    <n v="2.5505521533332955E-3"/>
    <n v="0.3"/>
    <n v="0.03"/>
    <n v="4.6277218270079308E-2"/>
    <s v="N"/>
    <n v="4.6277218270079308E-2"/>
  </r>
  <r>
    <s v="Kittiwake"/>
    <s v="Adult"/>
    <x v="10"/>
    <s v="Neart na Gaoithe"/>
    <s v="Spring Migration"/>
    <s v="Displacement (matrix)"/>
    <n v="139"/>
    <s v="-"/>
    <n v="3.3716861571831398E-3"/>
    <n v="0.3"/>
    <n v="0.03"/>
    <n v="4.2179793826361079E-3"/>
    <s v="N"/>
    <n v="4.2179793826361079E-3"/>
  </r>
  <r>
    <s v="Kittiwake"/>
    <s v="Adult"/>
    <x v="10"/>
    <s v="NnG"/>
    <s v="Autumn Migration"/>
    <s v="Collision"/>
    <s v="-"/>
    <n v="12.363636363636363"/>
    <n v="2.5505521533332955E-3"/>
    <s v="-"/>
    <s v="-"/>
    <n v="3.1534099350302561E-2"/>
    <s v="N"/>
    <n v="3.1534099350302561E-2"/>
  </r>
  <r>
    <s v="Kittiwake"/>
    <s v="Adult"/>
    <x v="10"/>
    <s v="NnG"/>
    <s v="Spring Migration"/>
    <s v="Collision"/>
    <s v="-"/>
    <n v="1.4545454545454544"/>
    <n v="3.3716861571831398E-3"/>
    <s v="-"/>
    <s v="-"/>
    <n v="4.904270774084566E-3"/>
    <s v="N"/>
    <n v="4.904270774084566E-3"/>
  </r>
  <r>
    <s v="Kittiwake"/>
    <s v="Adult"/>
    <x v="10"/>
    <s v="Norfolk Boreas"/>
    <s v="Autumn Migration"/>
    <s v="Displacement (matrix)"/>
    <n v="2576"/>
    <s v="-"/>
    <n v="2.5505521533332955E-3"/>
    <n v="0.3"/>
    <n v="0.03"/>
    <n v="5.913200112287912E-2"/>
    <s v="N"/>
    <n v="5.913200112287912E-2"/>
  </r>
  <r>
    <s v="Kittiwake"/>
    <s v="Adult"/>
    <x v="10"/>
    <s v="Norfolk Boreas"/>
    <s v="Autumn Migration"/>
    <s v="Collision"/>
    <s v="-"/>
    <n v="23.418181818181818"/>
    <n v="2.5505521533332955E-3"/>
    <s v="-"/>
    <s v="-"/>
    <n v="5.9729294063514266E-2"/>
    <s v="N"/>
    <n v="5.9729294063514266E-2"/>
  </r>
  <r>
    <s v="Kittiwake"/>
    <s v="Adult"/>
    <x v="10"/>
    <s v="Norfolk Boreas"/>
    <s v="Spring Migration"/>
    <s v="Displacement (matrix)"/>
    <n v="949"/>
    <s v="-"/>
    <n v="3.3716861571831398E-3"/>
    <n v="0.3"/>
    <n v="0.03"/>
    <n v="2.8797571468501194E-2"/>
    <s v="N"/>
    <n v="2.8797571468501194E-2"/>
  </r>
  <r>
    <s v="Kittiwake"/>
    <s v="Adult"/>
    <x v="10"/>
    <s v="Norfolk Boreas"/>
    <s v="Spring Migration"/>
    <s v="Collision"/>
    <s v="-"/>
    <n v="8.6545454545454543"/>
    <n v="3.3716861571831398E-3"/>
    <s v="-"/>
    <s v="-"/>
    <n v="2.9180411105803172E-2"/>
    <s v="N"/>
    <n v="2.9180411105803172E-2"/>
  </r>
  <r>
    <s v="Kittiwake"/>
    <s v="Adult"/>
    <x v="10"/>
    <s v="Norfolk Vanguard"/>
    <s v="Autumn Migration"/>
    <s v="Collision"/>
    <s v="-"/>
    <n v="11.927272727272726"/>
    <n v="2.5505521533332955E-3"/>
    <s v="-"/>
    <s v="-"/>
    <n v="3.0421131137938939E-2"/>
    <s v="N"/>
    <n v="3.0421131137938939E-2"/>
  </r>
  <r>
    <s v="Kittiwake"/>
    <s v="Adult"/>
    <x v="10"/>
    <s v="Norfolk Vanguard"/>
    <s v="Spring Migration"/>
    <s v="Collision"/>
    <s v="-"/>
    <n v="14.036363636363637"/>
    <n v="3.3716861571831398E-3"/>
    <s v="-"/>
    <s v="-"/>
    <n v="4.7326212969916071E-2"/>
    <s v="N"/>
    <n v="4.7326212969916071E-2"/>
  </r>
  <r>
    <s v="Kittiwake"/>
    <s v="Adult"/>
    <x v="10"/>
    <s v="Norfolk Vanguard "/>
    <s v="Autumn Migration"/>
    <s v="Displacement (matrix)"/>
    <n v="916"/>
    <s v="-"/>
    <n v="2.5505521533332955E-3"/>
    <n v="0.3"/>
    <n v="0.03"/>
    <n v="2.1026751952079686E-2"/>
    <s v="N"/>
    <n v="2.1026751952079686E-2"/>
  </r>
  <r>
    <s v="Kittiwake"/>
    <s v="Adult"/>
    <x v="10"/>
    <s v="Norfolk Vanguard "/>
    <s v="Spring Migration"/>
    <s v="Displacement (matrix)"/>
    <n v="1294"/>
    <s v="-"/>
    <n v="3.3716861571831398E-3"/>
    <n v="0.3"/>
    <n v="0.03"/>
    <n v="3.9266656986554842E-2"/>
    <s v="N"/>
    <n v="3.9266656986554842E-2"/>
  </r>
  <r>
    <s v="Kittiwake"/>
    <s v="Adult"/>
    <x v="10"/>
    <s v="North Falls "/>
    <s v="Autumn Migration"/>
    <s v="Displacement (matrix)"/>
    <n v="467"/>
    <s v="-"/>
    <n v="2.5505521533332955E-3"/>
    <n v="0.3"/>
    <n v="0.03"/>
    <n v="1.071997070045984E-2"/>
    <s v="N"/>
    <n v="1.071997070045984E-2"/>
  </r>
  <r>
    <s v="Kittiwake"/>
    <s v="Adult"/>
    <x v="10"/>
    <s v="North Falls "/>
    <s v="Autumn Migration"/>
    <s v="Collision"/>
    <s v="-"/>
    <n v="3.64"/>
    <n v="2.5505521533332955E-3"/>
    <s v="-"/>
    <s v="-"/>
    <n v="9.2840098381331958E-3"/>
    <s v="N"/>
    <n v="9.2840098381331958E-3"/>
  </r>
  <r>
    <s v="Kittiwake"/>
    <s v="Adult"/>
    <x v="10"/>
    <s v="North Falls "/>
    <s v="Spring Migration"/>
    <s v="Displacement (matrix)"/>
    <n v="844.5"/>
    <s v="-"/>
    <n v="3.3716861571831398E-3"/>
    <n v="0.3"/>
    <n v="0.03"/>
    <n v="2.5626500637670455E-2"/>
    <s v="N"/>
    <n v="2.5626500637670455E-2"/>
  </r>
  <r>
    <s v="Kittiwake"/>
    <s v="Adult"/>
    <x v="10"/>
    <s v="North Falls "/>
    <s v="Spring Migration"/>
    <s v="Collision"/>
    <s v="-"/>
    <n v="11.2"/>
    <n v="3.3716861571831398E-3"/>
    <s v="-"/>
    <s v="-"/>
    <n v="3.7762884960451167E-2"/>
    <s v="N"/>
    <n v="3.7762884960451167E-2"/>
  </r>
  <r>
    <s v="Kittiwake"/>
    <s v="Adult"/>
    <x v="10"/>
    <s v="Outer Dowsing"/>
    <s v="Autumn Migration"/>
    <s v="Displacement (matrix)"/>
    <n v="5206.8"/>
    <s v="-"/>
    <n v="2.5505521533332955E-3"/>
    <n v="0.3"/>
    <n v="0.03"/>
    <n v="0.11952193456778223"/>
    <s v="N"/>
    <n v="0.11952193456778223"/>
  </r>
  <r>
    <s v="Kittiwake"/>
    <s v="Adult"/>
    <x v="10"/>
    <s v="Outer Dowsing"/>
    <s v="Spring Migration"/>
    <s v="Displacement (matrix)"/>
    <n v="1760.3"/>
    <s v="-"/>
    <n v="3.3716861571831398E-3"/>
    <n v="0.3"/>
    <n v="0.03"/>
    <n v="5.3416612282405324E-2"/>
    <s v="N"/>
    <n v="5.3416612282405324E-2"/>
  </r>
  <r>
    <s v="Kittiwake"/>
    <s v="Adult"/>
    <x v="10"/>
    <s v="Outer Dowsing "/>
    <s v="Autumn Migration"/>
    <s v="Collision"/>
    <s v="-"/>
    <n v="3.03"/>
    <n v="2.5505521533332955E-3"/>
    <s v="-"/>
    <s v="-"/>
    <n v="7.7281730245998851E-3"/>
    <s v="N"/>
    <n v="7.7281730245998851E-3"/>
  </r>
  <r>
    <s v="Kittiwake"/>
    <s v="Adult"/>
    <x v="10"/>
    <s v="Outer Dowsing "/>
    <s v="Spring Migration"/>
    <s v="Collision"/>
    <s v="-"/>
    <n v="13.81"/>
    <n v="3.3716861571831398E-3"/>
    <s v="-"/>
    <s v="-"/>
    <n v="4.6562985830699163E-2"/>
    <s v="N"/>
    <n v="4.6562985830699163E-2"/>
  </r>
  <r>
    <s v="Kittiwake"/>
    <s v="Adult"/>
    <x v="10"/>
    <s v="PFOWF"/>
    <s v="Autumn Migration"/>
    <s v="Displacement (matrix)"/>
    <n v="118"/>
    <s v="-"/>
    <n v="2.5505521533332955E-3"/>
    <n v="0.3"/>
    <n v="0.03"/>
    <n v="2.7086863868399599E-3"/>
    <s v="N"/>
    <n v="2.7086863868399599E-3"/>
  </r>
  <r>
    <s v="Kittiwake"/>
    <s v="Adult"/>
    <x v="10"/>
    <s v="PFOWF"/>
    <s v="Autumn Migration"/>
    <s v="Collision"/>
    <s v="-"/>
    <n v="0.72727272727272718"/>
    <n v="2.5505521533332955E-3"/>
    <s v="-"/>
    <s v="-"/>
    <n v="1.8549470206060327E-3"/>
    <s v="N"/>
    <n v="1.8549470206060327E-3"/>
  </r>
  <r>
    <s v="Kittiwake"/>
    <s v="Adult"/>
    <x v="10"/>
    <s v="PFOWF"/>
    <s v="Spring Migration"/>
    <s v="Displacement (matrix)"/>
    <n v="41"/>
    <s v="-"/>
    <n v="3.3716861571831398E-3"/>
    <n v="0.3"/>
    <n v="0.03"/>
    <n v="1.2441521920005785E-3"/>
    <s v="N"/>
    <n v="1.2441521920005785E-3"/>
  </r>
  <r>
    <s v="Kittiwake"/>
    <s v="Adult"/>
    <x v="10"/>
    <s v="Race Bank"/>
    <s v="Autumn Migration"/>
    <s v="Collision"/>
    <s v="-"/>
    <n v="8.1619814707585405"/>
    <n v="2.5505521533332955E-3"/>
    <s v="-"/>
    <s v="-"/>
    <n v="2.0817559415709654E-2"/>
    <s v="N"/>
    <n v="2.0817559415709654E-2"/>
  </r>
  <r>
    <s v="Kittiwake"/>
    <s v="Adult"/>
    <x v="10"/>
    <s v="Race Bank"/>
    <s v="Spring Migration"/>
    <s v="Collision"/>
    <s v="-"/>
    <n v="2.0995946728430805"/>
    <n v="3.3716861571831398E-3"/>
    <s v="-"/>
    <s v="-"/>
    <n v="7.0791742941204777E-3"/>
    <s v="N"/>
    <n v="7.0791742941204777E-3"/>
  </r>
  <r>
    <s v="Kittiwake"/>
    <s v="Adult"/>
    <x v="10"/>
    <s v="Rampion"/>
    <s v="Autumn Migration"/>
    <s v="Collision"/>
    <s v="-"/>
    <n v="14.844797366255143"/>
    <n v="2.5505521533332955E-3"/>
    <s v="-"/>
    <s v="-"/>
    <n v="3.7862429888298486E-2"/>
    <s v="N"/>
    <n v="3.7862429888298486E-2"/>
  </r>
  <r>
    <s v="Kittiwake"/>
    <s v="Adult"/>
    <x v="10"/>
    <s v="Rampion"/>
    <s v="Spring Migration"/>
    <s v="Collision"/>
    <s v="-"/>
    <n v="12.942222222222222"/>
    <n v="3.3716861571831398E-3"/>
    <s v="-"/>
    <s v="-"/>
    <n v="4.3637111509854679E-2"/>
    <s v="N"/>
    <n v="4.3637111509854679E-2"/>
  </r>
  <r>
    <s v="Kittiwake"/>
    <s v="Adult"/>
    <x v="10"/>
    <s v="Rampion 2"/>
    <s v="Autumn Migration"/>
    <s v="Displacement (matrix)"/>
    <n v="97"/>
    <s v="-"/>
    <n v="2.5505521533332955E-3"/>
    <n v="0.3"/>
    <n v="0.03"/>
    <n v="2.2266320298599666E-3"/>
    <s v="N"/>
    <n v="2.2266320298599666E-3"/>
  </r>
  <r>
    <s v="Kittiwake"/>
    <s v="Adult"/>
    <x v="10"/>
    <s v="Rampion 2"/>
    <s v="Autumn Migration"/>
    <s v="Collision"/>
    <s v="-"/>
    <n v="9.7799999999999994"/>
    <n v="2.5505521533332955E-3"/>
    <s v="-"/>
    <s v="-"/>
    <n v="2.4944400059599629E-2"/>
    <s v="N"/>
    <n v="2.4944400059599629E-2"/>
  </r>
  <r>
    <s v="Kittiwake"/>
    <s v="Adult"/>
    <x v="10"/>
    <s v="Rampion 2"/>
    <s v="Spring Migration"/>
    <s v="Displacement (matrix)"/>
    <n v="286"/>
    <s v="-"/>
    <n v="3.3716861571831398E-3"/>
    <n v="0.3"/>
    <n v="0.03"/>
    <n v="8.678720168589402E-3"/>
    <s v="N"/>
    <n v="8.678720168589402E-3"/>
  </r>
  <r>
    <s v="Kittiwake"/>
    <s v="Adult"/>
    <x v="10"/>
    <s v="Rampion 2"/>
    <s v="Spring Migration"/>
    <s v="Collision"/>
    <s v="-"/>
    <n v="17.25"/>
    <n v="3.3716861571831398E-3"/>
    <s v="-"/>
    <s v="-"/>
    <n v="5.8161586211409162E-2"/>
    <s v="N"/>
    <n v="5.8161586211409162E-2"/>
  </r>
  <r>
    <s v="Kittiwake"/>
    <s v="Adult"/>
    <x v="10"/>
    <s v="Salamander"/>
    <s v="Autumn Migration"/>
    <s v="Displacement (matrix)"/>
    <n v="141.5"/>
    <s v="-"/>
    <n v="2.5505521533332955E-3"/>
    <n v="0.3"/>
    <n v="0.03"/>
    <n v="3.2481281672699521E-3"/>
    <s v="N"/>
    <n v="3.2481281672699521E-3"/>
  </r>
  <r>
    <s v="Kittiwake"/>
    <s v="Adult"/>
    <x v="10"/>
    <s v="Salamander"/>
    <s v="Spring Migration"/>
    <s v="Displacement (matrix)"/>
    <n v="154.5"/>
    <s v="-"/>
    <n v="3.3716861571831398E-3"/>
    <n v="0.3"/>
    <n v="0.03"/>
    <n v="4.6883296015631558E-3"/>
    <s v="N"/>
    <n v="4.6883296015631558E-3"/>
  </r>
  <r>
    <s v="Kittiwake"/>
    <s v="Adult"/>
    <x v="10"/>
    <s v="Seagreen"/>
    <s v="Autumn Migration"/>
    <s v="Displacement (matrix)"/>
    <n v="2286"/>
    <s v="-"/>
    <n v="2.5505521533332955E-3"/>
    <n v="0.3"/>
    <n v="0.03"/>
    <n v="5.2475060002679215E-2"/>
    <s v="N"/>
    <n v="5.2475060002679215E-2"/>
  </r>
  <r>
    <s v="Kittiwake"/>
    <s v="Adult"/>
    <x v="10"/>
    <s v="Seagreen"/>
    <s v="Spring Migration"/>
    <s v="Displacement (matrix)"/>
    <n v="2286"/>
    <s v="-"/>
    <n v="3.3716861571831398E-3"/>
    <n v="0.3"/>
    <n v="0.03"/>
    <n v="6.9369070997885918E-2"/>
    <s v="N"/>
    <n v="6.9369070997885918E-2"/>
  </r>
  <r>
    <s v="Kittiwake"/>
    <s v="Adult"/>
    <x v="10"/>
    <s v="SeaGreen (Alpha &amp; Bravo)"/>
    <s v="Autumn Migration"/>
    <s v="Collision"/>
    <s v="-"/>
    <n v="103.50397989107665"/>
    <n v="2.5505521533332955E-3"/>
    <s v="-"/>
    <s v="-"/>
    <n v="0.26399229878975167"/>
    <s v="N"/>
    <n v="0.26399229878975167"/>
  </r>
  <r>
    <s v="Kittiwake"/>
    <s v="Adult"/>
    <x v="10"/>
    <s v="SeaGreen (Alpha &amp; Bravo)"/>
    <s v="Spring Migration"/>
    <s v="Collision"/>
    <s v="-"/>
    <n v="56.403854210305823"/>
    <n v="3.3716861571831398E-3"/>
    <s v="-"/>
    <s v="-"/>
    <n v="0.19017609445266409"/>
    <s v="N"/>
    <n v="0.19017609445266409"/>
  </r>
  <r>
    <s v="Kittiwake"/>
    <s v="Adult"/>
    <x v="10"/>
    <s v="SEP &amp; DEP"/>
    <s v="Autumn Migration"/>
    <s v="Collision"/>
    <s v="-"/>
    <n v="4.3"/>
    <n v="2.5505521533332955E-3"/>
    <s v="-"/>
    <s v="-"/>
    <n v="1.096737425933317E-2"/>
    <s v="N"/>
    <n v="1.096737425933317E-2"/>
  </r>
  <r>
    <s v="Kittiwake"/>
    <s v="Adult"/>
    <x v="10"/>
    <s v="SEP &amp; DEP"/>
    <s v="Spring Migration"/>
    <s v="Collision"/>
    <s v="-"/>
    <n v="0.9"/>
    <n v="3.3716861571831398E-3"/>
    <s v="-"/>
    <s v="-"/>
    <n v="3.0345175414648257E-3"/>
    <s v="N"/>
    <n v="3.0345175414648257E-3"/>
  </r>
  <r>
    <s v="Kittiwake"/>
    <s v="Adult"/>
    <x v="10"/>
    <s v="SEP / DEP"/>
    <s v="Autumn Migration"/>
    <s v="Displacement (matrix)"/>
    <n v="1481"/>
    <s v="-"/>
    <n v="2.5505521533332955E-3"/>
    <n v="0.3"/>
    <n v="0.03"/>
    <n v="3.3996309651779487E-2"/>
    <s v="N"/>
    <n v="3.3996309651779487E-2"/>
  </r>
  <r>
    <s v="Kittiwake"/>
    <s v="Adult"/>
    <x v="10"/>
    <s v="SEP / DEP"/>
    <s v="Spring Migration"/>
    <s v="Displacement (matrix)"/>
    <n v="1216.5"/>
    <s v="-"/>
    <n v="3.3716861571831398E-3"/>
    <n v="0.3"/>
    <n v="0.03"/>
    <n v="3.6914905891919599E-2"/>
    <s v="N"/>
    <n v="3.6914905891919599E-2"/>
  </r>
  <r>
    <s v="Kittiwake"/>
    <s v="Adult"/>
    <x v="10"/>
    <s v="Teesside"/>
    <s v="Autumn Migration"/>
    <s v="Collision"/>
    <s v="-"/>
    <n v="11.7463443059252"/>
    <n v="2.5505521533332955E-3"/>
    <s v="-"/>
    <s v="-"/>
    <n v="2.9959663763271815E-2"/>
    <s v="N"/>
    <n v="2.9959663763271815E-2"/>
  </r>
  <r>
    <s v="Kittiwake"/>
    <s v="Adult"/>
    <x v="10"/>
    <s v="Teesside"/>
    <s v="Spring Migration"/>
    <s v="Collision"/>
    <s v="-"/>
    <n v="1.3433253957136855"/>
    <n v="3.3716861571831398E-3"/>
    <s v="-"/>
    <s v="-"/>
    <n v="4.5292716413203966E-3"/>
    <s v="N"/>
    <n v="4.5292716413203966E-3"/>
  </r>
  <r>
    <s v="Kittiwake"/>
    <s v="Adult"/>
    <x v="10"/>
    <s v="Thanet"/>
    <s v="Autumn Migration"/>
    <s v="Collision"/>
    <s v="-"/>
    <n v="0.13173553719008266"/>
    <n v="2.5505521533332955E-3"/>
    <s v="-"/>
    <s v="-"/>
    <n v="3.3599835805068378E-4"/>
    <s v="N"/>
    <n v="3.3599835805068378E-4"/>
  </r>
  <r>
    <s v="Kittiwake"/>
    <s v="Adult"/>
    <x v="10"/>
    <s v="Thanet"/>
    <s v="Spring Migration"/>
    <s v="Collision"/>
    <s v="-"/>
    <n v="0.11570247933884298"/>
    <n v="3.3716861571831398E-3"/>
    <s v="-"/>
    <s v="-"/>
    <n v="3.9011244793854511E-4"/>
    <s v="N"/>
    <n v="3.9011244793854511E-4"/>
  </r>
  <r>
    <s v="Kittiwake"/>
    <s v="Adult"/>
    <x v="10"/>
    <s v="Triton Knoll"/>
    <s v="Autumn Migration"/>
    <s v="Displacement (matrix)"/>
    <n v="332"/>
    <s v="-"/>
    <n v="2.5505521533332955E-3"/>
    <n v="0.3"/>
    <n v="0.03"/>
    <n v="7.6210498341598865E-3"/>
    <s v="N"/>
    <n v="7.6210498341598865E-3"/>
  </r>
  <r>
    <s v="Kittiwake"/>
    <s v="Adult"/>
    <x v="10"/>
    <s v="Triton Knoll"/>
    <s v="Autumn Migration"/>
    <s v="Collision"/>
    <s v="-"/>
    <n v="29.259433492822971"/>
    <n v="2.5505521533332955E-3"/>
    <s v="-"/>
    <s v="-"/>
    <n v="7.4627711100431982E-2"/>
    <s v="N"/>
    <n v="7.4627711100431982E-2"/>
  </r>
  <r>
    <s v="Kittiwake"/>
    <s v="Adult"/>
    <x v="10"/>
    <s v="Triton Knoll"/>
    <s v="Spring Migration"/>
    <s v="Displacement (matrix)"/>
    <n v="226"/>
    <s v="-"/>
    <n v="3.3716861571831398E-3"/>
    <n v="0.3"/>
    <n v="0.03"/>
    <n v="6.8580096437105059E-3"/>
    <s v="N"/>
    <n v="6.8580096437105059E-3"/>
  </r>
  <r>
    <s v="Kittiwake"/>
    <s v="Adult"/>
    <x v="10"/>
    <s v="Triton Knoll"/>
    <s v="Spring Migration"/>
    <s v="Collision"/>
    <s v="-"/>
    <n v="10.491961722488039"/>
    <n v="3.3716861571831398E-3"/>
    <s v="-"/>
    <s v="-"/>
    <n v="3.5375602101408291E-2"/>
    <s v="N"/>
    <n v="3.5375602101408291E-2"/>
  </r>
  <r>
    <s v="Kittiwake"/>
    <s v="Adult"/>
    <x v="10"/>
    <s v="West of Orkney"/>
    <s v="Autumn Migration"/>
    <s v="Displacement (matrix)"/>
    <n v="798.7"/>
    <s v="-"/>
    <n v="2.5505521533332955E-3"/>
    <n v="0.3"/>
    <n v="0.03"/>
    <n v="1.8334134043805728E-2"/>
    <s v="Y"/>
    <n v="0"/>
  </r>
  <r>
    <s v="Kittiwake"/>
    <s v="Adult"/>
    <x v="10"/>
    <s v="West of Orkney"/>
    <s v="Autumn Migration"/>
    <s v="Collision"/>
    <s v="-"/>
    <n v="16.309999999999999"/>
    <n v="2.5505521533332955E-3"/>
    <s v="-"/>
    <s v="-"/>
    <n v="4.1599505620866048E-2"/>
    <s v="Y"/>
    <n v="0"/>
  </r>
  <r>
    <s v="Kittiwake"/>
    <s v="Adult"/>
    <x v="10"/>
    <s v="West of Orkney"/>
    <s v="Spring Migration"/>
    <s v="Displacement (matrix)"/>
    <n v="1216.8"/>
    <s v="-"/>
    <n v="3.3716861571831398E-3"/>
    <n v="0.3"/>
    <n v="0.03"/>
    <n v="3.6924009444543993E-2"/>
    <s v="Y"/>
    <n v="0"/>
  </r>
  <r>
    <s v="Kittiwake"/>
    <s v="Adult"/>
    <x v="10"/>
    <s v="West of Orkney"/>
    <s v="Spring Migration"/>
    <s v="Collision"/>
    <s v="-"/>
    <n v="21.87"/>
    <n v="3.3716861571831398E-3"/>
    <s v="-"/>
    <s v="-"/>
    <n v="7.373877625759527E-2"/>
    <s v="Y"/>
    <n v="0"/>
  </r>
  <r>
    <s v="Kittiwake"/>
    <s v="Adult"/>
    <x v="10"/>
    <s v="Westermost Rough"/>
    <s v="Autumn Migration"/>
    <s v="Collision"/>
    <s v="-"/>
    <n v="0.11592727272727274"/>
    <n v="2.5505521533332955E-3"/>
    <s v="-"/>
    <s v="-"/>
    <n v="2.9567855508460172E-4"/>
    <s v="N"/>
    <n v="2.9567855508460172E-4"/>
  </r>
  <r>
    <s v="Kittiwake"/>
    <s v="Adult"/>
    <x v="10"/>
    <s v="Westermost Rough"/>
    <s v="Spring Migration"/>
    <s v="Collision"/>
    <s v="-"/>
    <n v="6.3636363636363644E-2"/>
    <n v="3.3716861571831398E-3"/>
    <s v="-"/>
    <s v="-"/>
    <n v="2.1456184636619983E-4"/>
    <s v="N"/>
    <n v="2.1456184636619983E-4"/>
  </r>
  <r>
    <s v="Kittiwake"/>
    <s v="Adult"/>
    <x v="11"/>
    <s v="Aberdeen "/>
    <s v="Autumn Migration"/>
    <s v="Displacement (matrix)"/>
    <n v="14"/>
    <s v="-"/>
    <n v="4.9203679012433136E-3"/>
    <n v="0.3"/>
    <n v="0.03"/>
    <n v="6.1996635555665747E-4"/>
    <s v="N"/>
    <n v="6.1996635555665747E-4"/>
  </r>
  <r>
    <s v="Kittiwake"/>
    <s v="Adult"/>
    <x v="11"/>
    <s v="Aberdeen "/>
    <s v="Autumn Migration"/>
    <s v="Collision"/>
    <s v="-"/>
    <n v="2.5708577540106954"/>
    <n v="4.9203679012433136E-3"/>
    <s v="-"/>
    <s v="-"/>
    <n v="1.2649565971496704E-2"/>
    <s v="N"/>
    <n v="1.2649565971496704E-2"/>
  </r>
  <r>
    <s v="Kittiwake"/>
    <s v="Adult"/>
    <x v="11"/>
    <s v="Aberdeen "/>
    <s v="Spring Migration"/>
    <s v="Displacement (matrix)"/>
    <n v="23"/>
    <s v="-"/>
    <n v="6.5044489755636198E-3"/>
    <n v="0.3"/>
    <n v="0.03"/>
    <n v="1.3464209379416693E-3"/>
    <s v="N"/>
    <n v="1.3464209379416693E-3"/>
  </r>
  <r>
    <s v="Kittiwake"/>
    <s v="Adult"/>
    <x v="11"/>
    <s v="Aberdeen "/>
    <s v="Spring Migration"/>
    <s v="Collision"/>
    <s v="-"/>
    <n v="0.53529411764705881"/>
    <n v="6.5044489755636198E-3"/>
    <s v="-"/>
    <s v="-"/>
    <n v="3.4817932751546434E-3"/>
    <s v="N"/>
    <n v="3.4817932751546434E-3"/>
  </r>
  <r>
    <s v="Kittiwake"/>
    <s v="Adult"/>
    <x v="11"/>
    <s v="Beatrice"/>
    <s v="Autumn Migration"/>
    <s v="Displacement (matrix)"/>
    <n v="1112"/>
    <s v="-"/>
    <n v="4.9203679012433136E-3"/>
    <n v="0.3"/>
    <n v="0.03"/>
    <n v="4.924304195564308E-2"/>
    <s v="N"/>
    <n v="4.924304195564308E-2"/>
  </r>
  <r>
    <s v="Kittiwake"/>
    <s v="Adult"/>
    <x v="11"/>
    <s v="Beatrice"/>
    <s v="Autumn Migration"/>
    <s v="Collision"/>
    <s v="-"/>
    <n v="3.4128685699974954"/>
    <n v="4.9203679012433136E-3"/>
    <s v="-"/>
    <s v="-"/>
    <n v="1.6792568962977844E-2"/>
    <s v="N"/>
    <n v="1.6792568962977844E-2"/>
  </r>
  <r>
    <s v="Kittiwake"/>
    <s v="Adult"/>
    <x v="11"/>
    <s v="Beatrice"/>
    <s v="Spring Migration"/>
    <s v="Displacement (matrix)"/>
    <n v="1112"/>
    <s v="-"/>
    <n v="6.5044489755636198E-3"/>
    <n v="0.3"/>
    <n v="0.03"/>
    <n v="6.5096525347440704E-2"/>
    <s v="N"/>
    <n v="6.5096525347440704E-2"/>
  </r>
  <r>
    <s v="Kittiwake"/>
    <s v="Adult"/>
    <x v="11"/>
    <s v="Beatrice"/>
    <s v="Spring Migration"/>
    <s v="Collision"/>
    <s v="-"/>
    <n v="13.936977210117705"/>
    <n v="6.5044489755636198E-3"/>
    <s v="-"/>
    <s v="-"/>
    <n v="9.0652357136803627E-2"/>
    <s v="N"/>
    <n v="9.0652357136803627E-2"/>
  </r>
  <r>
    <s v="Kittiwake"/>
    <s v="Adult"/>
    <x v="11"/>
    <s v="Berwick Bank"/>
    <s v="Autumn Migration"/>
    <s v="Displacement (matrix)"/>
    <n v="11190"/>
    <s v="-"/>
    <n v="4.9203679012433136E-3"/>
    <n v="0.3"/>
    <n v="0.03"/>
    <n v="0.49553025133421402"/>
    <s v="Y"/>
    <n v="0"/>
  </r>
  <r>
    <s v="Kittiwake"/>
    <s v="Adult"/>
    <x v="11"/>
    <s v="Berwick Bank"/>
    <s v="Autumn Migration"/>
    <s v="Collision"/>
    <s v="-"/>
    <n v="138.18181818181819"/>
    <n v="4.9203679012433136E-3"/>
    <s v="-"/>
    <s v="-"/>
    <n v="0.67990538271725787"/>
    <s v="Y"/>
    <n v="0"/>
  </r>
  <r>
    <s v="Kittiwake"/>
    <s v="Adult"/>
    <x v="11"/>
    <s v="Berwick Bank"/>
    <s v="Spring Migration"/>
    <s v="Displacement (matrix)"/>
    <n v="13766"/>
    <s v="-"/>
    <n v="6.5044489755636198E-3"/>
    <n v="0.3"/>
    <n v="0.03"/>
    <n v="0.80586220137847908"/>
    <s v="Y"/>
    <n v="0"/>
  </r>
  <r>
    <s v="Kittiwake"/>
    <s v="Adult"/>
    <x v="11"/>
    <s v="Berwick Bank"/>
    <s v="Spring Migration"/>
    <s v="Collision"/>
    <s v="-"/>
    <n v="130.18181818181819"/>
    <n v="6.5044489755636198E-3"/>
    <s v="-"/>
    <s v="-"/>
    <n v="0.84676099390973669"/>
    <s v="Y"/>
    <n v="0"/>
  </r>
  <r>
    <s v="Kittiwake"/>
    <s v="Adult"/>
    <x v="11"/>
    <s v="Blyth Demo"/>
    <s v="Autumn Migration"/>
    <s v="Displacement (matrix)"/>
    <n v="740"/>
    <s v="-"/>
    <n v="4.9203679012433136E-3"/>
    <n v="0.3"/>
    <n v="0.03"/>
    <n v="3.2769650222280462E-2"/>
    <s v="N"/>
    <n v="3.2769650222280462E-2"/>
  </r>
  <r>
    <s v="Kittiwake"/>
    <s v="Adult"/>
    <x v="11"/>
    <s v="Blyth Demo"/>
    <s v="Autumn Migration"/>
    <s v="Collision"/>
    <s v="-"/>
    <n v="1.3331636363636363"/>
    <n v="4.9203679012433136E-3"/>
    <s v="-"/>
    <s v="-"/>
    <n v="6.5596555634684492E-3"/>
    <s v="N"/>
    <n v="6.5596555634684492E-3"/>
  </r>
  <r>
    <s v="Kittiwake"/>
    <s v="Adult"/>
    <x v="11"/>
    <s v="Blyth Demo"/>
    <s v="Spring Migration"/>
    <s v="Displacement (matrix)"/>
    <n v="740"/>
    <s v="-"/>
    <n v="6.5044489755636198E-3"/>
    <n v="0.3"/>
    <n v="0.03"/>
    <n v="4.331963017725371E-2"/>
    <s v="N"/>
    <n v="4.331963017725371E-2"/>
  </r>
  <r>
    <s v="Kittiwake"/>
    <s v="Adult"/>
    <x v="11"/>
    <s v="Blyth Demo"/>
    <s v="Spring Migration"/>
    <s v="Collision"/>
    <s v="-"/>
    <n v="0.89090909090909076"/>
    <n v="6.5044489755636198E-3"/>
    <s v="-"/>
    <s v="-"/>
    <n v="5.7948727236839508E-3"/>
    <s v="N"/>
    <n v="5.7948727236839508E-3"/>
  </r>
  <r>
    <s v="Kittiwake"/>
    <s v="Adult"/>
    <x v="11"/>
    <s v="Cenos"/>
    <s v="Autumn Migration"/>
    <s v="Displacement (matrix)"/>
    <n v="97"/>
    <s v="-"/>
    <n v="4.9203679012433136E-3"/>
    <n v="0.3"/>
    <n v="0.03"/>
    <n v="4.2954811777854126E-3"/>
    <s v="N"/>
    <n v="4.2954811777854126E-3"/>
  </r>
  <r>
    <s v="Kittiwake"/>
    <s v="Adult"/>
    <x v="11"/>
    <s v="Cenos"/>
    <s v="Autumn Migration"/>
    <s v="Collision"/>
    <s v="-"/>
    <n v="3"/>
    <n v="4.9203679012433136E-3"/>
    <s v="-"/>
    <s v="-"/>
    <n v="1.476110370372994E-2"/>
    <s v="N"/>
    <n v="1.476110370372994E-2"/>
  </r>
  <r>
    <s v="Kittiwake"/>
    <s v="Adult"/>
    <x v="11"/>
    <s v="Cenos"/>
    <s v="Spring Migration"/>
    <s v="Displacement (matrix)"/>
    <n v="49"/>
    <s v="-"/>
    <n v="6.5044489755636198E-3"/>
    <n v="0.3"/>
    <n v="0.03"/>
    <n v="2.8684619982235564E-3"/>
    <s v="N"/>
    <n v="2.8684619982235564E-3"/>
  </r>
  <r>
    <s v="Kittiwake"/>
    <s v="Adult"/>
    <x v="11"/>
    <s v="Cenos"/>
    <s v="Spring Migration"/>
    <s v="Collision"/>
    <s v="-"/>
    <n v="2.0499999999999998"/>
    <n v="6.5044489755636198E-3"/>
    <s v="-"/>
    <s v="-"/>
    <n v="1.3334120399905419E-2"/>
    <s v="N"/>
    <n v="1.3334120399905419E-2"/>
  </r>
  <r>
    <s v="Kittiwake"/>
    <s v="Adult"/>
    <x v="11"/>
    <s v="Dogger Bank A + B"/>
    <s v="Autumn Migration"/>
    <s v="Collision"/>
    <s v="-"/>
    <n v="78.25090909090909"/>
    <n v="4.9203679012433136E-3"/>
    <s v="-"/>
    <s v="-"/>
    <n v="0.38502326133401771"/>
    <s v="N"/>
    <n v="0.38502326133401771"/>
  </r>
  <r>
    <s v="Kittiwake"/>
    <s v="Adult"/>
    <x v="11"/>
    <s v="Dogger Bank A + B"/>
    <s v="Spring Migration"/>
    <s v="Collision"/>
    <s v="-"/>
    <n v="187.98181818181817"/>
    <n v="6.5044489755636198E-3"/>
    <s v="-"/>
    <s v="-"/>
    <n v="1.2227181446973139"/>
    <s v="N"/>
    <n v="1.2227181446973139"/>
  </r>
  <r>
    <s v="Kittiwake"/>
    <s v="Adult"/>
    <x v="11"/>
    <s v="Dogger Bank A and B"/>
    <s v="Autumn Migration"/>
    <s v="Displacement (matrix)"/>
    <n v="3450"/>
    <s v="-"/>
    <n v="4.9203679012433136E-3"/>
    <n v="0.3"/>
    <n v="0.03"/>
    <n v="0.15277742333360489"/>
    <s v="N"/>
    <n v="0.15277742333360489"/>
  </r>
  <r>
    <s v="Kittiwake"/>
    <s v="Adult"/>
    <x v="11"/>
    <s v="Dogger Bank A and B"/>
    <s v="Spring Migration"/>
    <s v="Displacement (matrix)"/>
    <n v="15482"/>
    <s v="-"/>
    <n v="6.5044489755636198E-3"/>
    <n v="0.3"/>
    <n v="0.03"/>
    <n v="0.90631691135708359"/>
    <s v="N"/>
    <n v="0.90631691135708359"/>
  </r>
  <r>
    <s v="Kittiwake"/>
    <s v="Adult"/>
    <x v="11"/>
    <s v="Dogger Bank C + Sofia"/>
    <s v="Autumn Migration"/>
    <s v="Collision"/>
    <s v="-"/>
    <n v="52.573018181818185"/>
    <n v="4.9203679012433136E-3"/>
    <s v="-"/>
    <s v="-"/>
    <n v="0.25867859113329933"/>
    <s v="N"/>
    <n v="0.25867859113329933"/>
  </r>
  <r>
    <s v="Kittiwake"/>
    <s v="Adult"/>
    <x v="11"/>
    <s v="Dogger Bank C + Sofia"/>
    <s v="Spring Migration"/>
    <s v="Collision"/>
    <s v="-"/>
    <n v="138.0272727272727"/>
    <n v="6.5044489755636198E-3"/>
    <s v="-"/>
    <s v="-"/>
    <n v="0.89779135269074928"/>
    <s v="N"/>
    <n v="0.89779135269074928"/>
  </r>
  <r>
    <s v="Kittiwake"/>
    <s v="Adult"/>
    <x v="11"/>
    <s v="Dogger Bank C and Sofia "/>
    <s v="Autumn Migration"/>
    <s v="Displacement (matrix)"/>
    <n v="2181"/>
    <s v="-"/>
    <n v="4.9203679012433136E-3"/>
    <n v="0.3"/>
    <n v="0.03"/>
    <n v="9.6581901533504988E-2"/>
    <s v="N"/>
    <n v="9.6581901533504988E-2"/>
  </r>
  <r>
    <s v="Kittiwake"/>
    <s v="Adult"/>
    <x v="11"/>
    <s v="Dogger Bank C and Sofia "/>
    <s v="Spring Migration"/>
    <s v="Displacement (matrix)"/>
    <n v="11805"/>
    <s v="-"/>
    <n v="6.5044489755636198E-3"/>
    <n v="0.3"/>
    <n v="0.03"/>
    <n v="0.69106518140875672"/>
    <s v="N"/>
    <n v="0.69106518140875672"/>
  </r>
  <r>
    <s v="Kittiwake"/>
    <s v="Adult"/>
    <x v="11"/>
    <s v="Dogger Bank South"/>
    <s v="Autumn Migration"/>
    <s v="Displacement (matrix)"/>
    <n v="7352.84"/>
    <s v="-"/>
    <n v="4.9203679012433136E-3"/>
    <n v="0.3"/>
    <n v="0.03"/>
    <n v="0.32560810127080098"/>
    <s v="N"/>
    <n v="0.32560810127080098"/>
  </r>
  <r>
    <s v="Kittiwake"/>
    <s v="Adult"/>
    <x v="11"/>
    <s v="Dogger Bank South"/>
    <s v="Autumn Migration"/>
    <s v="Collision"/>
    <s v="-"/>
    <n v="79.319999999999993"/>
    <n v="4.9203679012433136E-3"/>
    <s v="-"/>
    <s v="-"/>
    <n v="0.3902835819266196"/>
    <s v="N"/>
    <n v="0.3902835819266196"/>
  </r>
  <r>
    <s v="Kittiwake"/>
    <s v="Adult"/>
    <x v="11"/>
    <s v="Dogger Bank South"/>
    <s v="Spring Migration"/>
    <s v="Displacement (matrix)"/>
    <n v="11306.91"/>
    <s v="-"/>
    <n v="6.5044489755636198E-3"/>
    <n v="0.3"/>
    <n v="0.03"/>
    <n v="0.66190697249661046"/>
    <s v="N"/>
    <n v="0.66190697249661046"/>
  </r>
  <r>
    <s v="Kittiwake"/>
    <s v="Adult"/>
    <x v="11"/>
    <s v="Dogger Bank South"/>
    <s v="Spring Migration"/>
    <s v="Collision"/>
    <s v="-"/>
    <n v="99.84"/>
    <n v="6.5044489755636198E-3"/>
    <s v="-"/>
    <s v="-"/>
    <n v="0.64940418572027181"/>
    <s v="N"/>
    <n v="0.64940418572027181"/>
  </r>
  <r>
    <s v="Kittiwake"/>
    <s v="Adult"/>
    <x v="11"/>
    <s v="Eaast Anglia THREE"/>
    <s v="Autumn Migration"/>
    <s v="Displacement (matrix)"/>
    <n v="3419"/>
    <s v="-"/>
    <n v="4.9203679012433136E-3"/>
    <n v="0.3"/>
    <n v="0.03"/>
    <n v="0.15140464068915799"/>
    <s v="N"/>
    <n v="0.15140464068915799"/>
  </r>
  <r>
    <s v="Kittiwake"/>
    <s v="Adult"/>
    <x v="11"/>
    <s v="Eaast Anglia THREE"/>
    <s v="Spring Migration"/>
    <s v="Displacement (matrix)"/>
    <n v="1309"/>
    <s v="-"/>
    <n v="6.5044489755636198E-3"/>
    <n v="0.3"/>
    <n v="0.03"/>
    <n v="7.6628913381114994E-2"/>
    <s v="N"/>
    <n v="7.6628913381114994E-2"/>
  </r>
  <r>
    <s v="Kittiwake"/>
    <s v="Adult"/>
    <x v="11"/>
    <s v="East Anglia ONE"/>
    <s v="Autumn Migration"/>
    <s v="Displacement (matrix)"/>
    <n v="1158"/>
    <s v="-"/>
    <n v="4.9203679012433136E-3"/>
    <n v="0.3"/>
    <n v="0.03"/>
    <n v="5.1280074266757812E-2"/>
    <s v="N"/>
    <n v="5.1280074266757812E-2"/>
  </r>
  <r>
    <s v="Kittiwake"/>
    <s v="Adult"/>
    <x v="11"/>
    <s v="East Anglia One"/>
    <s v="Autumn Migration"/>
    <s v="Collision"/>
    <s v="-"/>
    <n v="62.723865332753363"/>
    <n v="4.9203679012433136E-3"/>
    <s v="-"/>
    <s v="-"/>
    <n v="0.3086244936251879"/>
    <s v="N"/>
    <n v="0.3086244936251879"/>
  </r>
  <r>
    <s v="Kittiwake"/>
    <s v="Adult"/>
    <x v="11"/>
    <s v="East Anglia ONE"/>
    <s v="Spring Migration"/>
    <s v="Displacement (matrix)"/>
    <n v="758"/>
    <s v="-"/>
    <n v="6.5044489755636198E-3"/>
    <n v="0.3"/>
    <n v="0.03"/>
    <n v="4.4373350911295011E-2"/>
    <s v="N"/>
    <n v="4.4373350911295011E-2"/>
  </r>
  <r>
    <s v="Kittiwake"/>
    <s v="Adult"/>
    <x v="11"/>
    <s v="East Anglia One"/>
    <s v="Spring Migration"/>
    <s v="Collision"/>
    <s v="-"/>
    <n v="20.092040017398865"/>
    <n v="6.5044489755636198E-3"/>
    <s v="-"/>
    <s v="-"/>
    <n v="0.13068764910815331"/>
    <s v="N"/>
    <n v="0.13068764910815331"/>
  </r>
  <r>
    <s v="Kittiwake"/>
    <s v="Adult"/>
    <x v="11"/>
    <s v="East Anglia ONE North"/>
    <s v="Autumn Migration"/>
    <s v="Displacement (matrix)"/>
    <n v="159"/>
    <s v="-"/>
    <n v="4.9203679012433136E-3"/>
    <n v="0.3"/>
    <n v="0.03"/>
    <n v="7.0410464666791801E-3"/>
    <s v="N"/>
    <n v="7.0410464666791801E-3"/>
  </r>
  <r>
    <s v="Kittiwake"/>
    <s v="Adult"/>
    <x v="11"/>
    <s v="East Anglia ONE North"/>
    <s v="Autumn Migration"/>
    <s v="Collision"/>
    <s v="-"/>
    <n v="5.8909090909090907"/>
    <n v="4.9203679012433136E-3"/>
    <s v="-"/>
    <s v="-"/>
    <n v="2.8985440000051519E-2"/>
    <s v="N"/>
    <n v="2.8985440000051519E-2"/>
  </r>
  <r>
    <s v="Kittiwake"/>
    <s v="Adult"/>
    <x v="11"/>
    <s v="East Anglia ONE North"/>
    <s v="Spring Migration"/>
    <s v="Displacement (matrix)"/>
    <n v="435"/>
    <s v="-"/>
    <n v="6.5044489755636198E-3"/>
    <n v="0.3"/>
    <n v="0.03"/>
    <n v="2.5464917739331568E-2"/>
    <s v="N"/>
    <n v="2.5464917739331568E-2"/>
  </r>
  <r>
    <s v="Kittiwake"/>
    <s v="Adult"/>
    <x v="11"/>
    <s v="East Anglia ONE North"/>
    <s v="Spring Migration"/>
    <s v="Collision"/>
    <s v="-"/>
    <n v="2.5454545454545454"/>
    <n v="6.5044489755636198E-3"/>
    <s v="-"/>
    <s v="-"/>
    <n v="1.6556779210525577E-2"/>
    <s v="N"/>
    <n v="1.6556779210525577E-2"/>
  </r>
  <r>
    <s v="Kittiwake"/>
    <s v="Adult"/>
    <x v="11"/>
    <s v="East Anglia THREE"/>
    <s v="Autumn Migration"/>
    <s v="Collision"/>
    <s v="-"/>
    <n v="32.807418181818193"/>
    <n v="4.9203679012433136E-3"/>
    <s v="-"/>
    <s v="-"/>
    <n v="0.16142456734448452"/>
    <s v="N"/>
    <n v="0.16142456734448452"/>
  </r>
  <r>
    <s v="Kittiwake"/>
    <s v="Adult"/>
    <x v="11"/>
    <s v="East Anglia THREE"/>
    <s v="Spring Migration"/>
    <s v="Collision"/>
    <s v="-"/>
    <n v="19.536363636363635"/>
    <n v="6.5044489755636198E-3"/>
    <s v="-"/>
    <s v="-"/>
    <n v="0.12707328044078381"/>
    <s v="N"/>
    <n v="0.12707328044078381"/>
  </r>
  <r>
    <s v="Kittiwake"/>
    <s v="Adult"/>
    <x v="11"/>
    <s v="East Anglia TWO"/>
    <s v="Autumn Migration"/>
    <s v="Displacement (matrix)"/>
    <n v="127"/>
    <s v="-"/>
    <n v="4.9203679012433136E-3"/>
    <n v="0.3"/>
    <n v="0.03"/>
    <n v="5.6239805111211079E-3"/>
    <s v="N"/>
    <n v="5.6239805111211079E-3"/>
  </r>
  <r>
    <s v="Kittiwake"/>
    <s v="Adult"/>
    <x v="11"/>
    <s v="East Anglia TWO"/>
    <s v="Autumn Migration"/>
    <s v="Collision"/>
    <s v="-"/>
    <n v="3.9272727272727272"/>
    <n v="4.9203679012433136E-3"/>
    <s v="-"/>
    <s v="-"/>
    <n v="1.9323626666701014E-2"/>
    <s v="N"/>
    <n v="1.9323626666701014E-2"/>
  </r>
  <r>
    <s v="Kittiwake"/>
    <s v="Adult"/>
    <x v="11"/>
    <s v="East Anglia TWO"/>
    <s v="Spring Migration"/>
    <s v="Displacement (matrix)"/>
    <n v="301"/>
    <s v="-"/>
    <n v="6.5044489755636198E-3"/>
    <n v="0.3"/>
    <n v="0.03"/>
    <n v="1.7620552274801846E-2"/>
    <s v="N"/>
    <n v="1.7620552274801846E-2"/>
  </r>
  <r>
    <s v="Kittiwake"/>
    <s v="Adult"/>
    <x v="11"/>
    <s v="East Anglia TWO"/>
    <s v="Spring Migration"/>
    <s v="Collision"/>
    <s v="-"/>
    <n v="5.3818181818181818"/>
    <n v="6.5044489755636198E-3"/>
    <s v="-"/>
    <s v="-"/>
    <n v="3.5005761759396938E-2"/>
    <s v="N"/>
    <n v="3.5005761759396938E-2"/>
  </r>
  <r>
    <s v="Kittiwake"/>
    <s v="Adult"/>
    <x v="11"/>
    <s v="Five Estuaries "/>
    <s v="Autumn Migration"/>
    <s v="Displacement (matrix)"/>
    <n v="238.215"/>
    <s v="-"/>
    <n v="4.9203679012433136E-3"/>
    <n v="0.3"/>
    <n v="0.03"/>
    <n v="1.0548948956352083E-2"/>
    <s v="N"/>
    <n v="1.0548948956352083E-2"/>
  </r>
  <r>
    <s v="Kittiwake"/>
    <s v="Adult"/>
    <x v="11"/>
    <s v="Five Estuaries "/>
    <s v="Autumn Migration"/>
    <s v="Collision"/>
    <s v="-"/>
    <n v="7.88"/>
    <n v="4.9203679012433136E-3"/>
    <s v="-"/>
    <s v="-"/>
    <n v="3.8772499061797312E-2"/>
    <s v="N"/>
    <n v="3.8772499061797312E-2"/>
  </r>
  <r>
    <s v="Kittiwake"/>
    <s v="Adult"/>
    <x v="11"/>
    <s v="Five Estuaries "/>
    <s v="Spring Migration"/>
    <s v="Displacement (matrix)"/>
    <n v="572.83500000000004"/>
    <s v="-"/>
    <n v="6.5044489755636198E-3"/>
    <n v="0.3"/>
    <n v="0.03"/>
    <n v="3.3533784260252879E-2"/>
    <s v="N"/>
    <n v="3.3533784260252879E-2"/>
  </r>
  <r>
    <s v="Kittiwake"/>
    <s v="Adult"/>
    <x v="11"/>
    <s v="Five Estuaries "/>
    <s v="Spring Migration"/>
    <s v="Collision"/>
    <s v="-"/>
    <n v="12.154999999999999"/>
    <n v="6.5044489755636198E-3"/>
    <s v="-"/>
    <s v="-"/>
    <n v="7.9061577297975791E-2"/>
    <s v="N"/>
    <n v="7.9061577297975791E-2"/>
  </r>
  <r>
    <s v="Kittiwake"/>
    <s v="Adult"/>
    <x v="11"/>
    <s v="Galloper"/>
    <s v="Autumn Migration"/>
    <s v="Collision"/>
    <s v="-"/>
    <n v="6.7732136294661327"/>
    <n v="4.9203679012433136E-3"/>
    <s v="-"/>
    <s v="-"/>
    <n v="3.332670293068888E-2"/>
    <s v="N"/>
    <n v="3.332670293068888E-2"/>
  </r>
  <r>
    <s v="Kittiwake"/>
    <s v="Adult"/>
    <x v="11"/>
    <s v="Galloper"/>
    <s v="Spring Migration"/>
    <s v="Collision"/>
    <s v="-"/>
    <n v="8.5060284177127876"/>
    <n v="6.5044489755636198E-3"/>
    <s v="-"/>
    <s v="-"/>
    <n v="5.532702782770698E-2"/>
    <s v="N"/>
    <n v="5.532702782770698E-2"/>
  </r>
  <r>
    <s v="Kittiwake"/>
    <s v="Adult"/>
    <x v="11"/>
    <s v="Greater Gabbard"/>
    <s v="Autumn Migration"/>
    <s v="Collision"/>
    <s v="-"/>
    <n v="8.6945454545454552"/>
    <n v="4.9203679012433136E-3"/>
    <s v="-"/>
    <s v="-"/>
    <n v="4.2780362370446412E-2"/>
    <s v="N"/>
    <n v="4.2780362370446412E-2"/>
  </r>
  <r>
    <s v="Kittiwake"/>
    <s v="Adult"/>
    <x v="11"/>
    <s v="Greater Gabbard"/>
    <s v="Spring Migration"/>
    <s v="Collision"/>
    <s v="-"/>
    <n v="7.254545454545454"/>
    <n v="6.5044489755636198E-3"/>
    <s v="-"/>
    <s v="-"/>
    <n v="4.7186820749997894E-2"/>
    <s v="N"/>
    <n v="4.7186820749997894E-2"/>
  </r>
  <r>
    <s v="Kittiwake"/>
    <s v="Adult"/>
    <x v="11"/>
    <s v="Green Volt"/>
    <s v="Autumn Migration"/>
    <s v="Displacement (matrix)"/>
    <n v="149"/>
    <s v="-"/>
    <n v="4.9203679012433136E-3"/>
    <n v="0.3"/>
    <n v="0.03"/>
    <n v="6.5982133555672834E-3"/>
    <s v="Y"/>
    <n v="0"/>
  </r>
  <r>
    <s v="Kittiwake"/>
    <s v="Adult"/>
    <x v="11"/>
    <s v="Green Volt"/>
    <s v="Autumn Migration"/>
    <s v="Collision"/>
    <s v="-"/>
    <n v="5.95"/>
    <n v="4.9203679012433136E-3"/>
    <s v="-"/>
    <s v="-"/>
    <n v="2.9276189012397716E-2"/>
    <s v="Y"/>
    <n v="0"/>
  </r>
  <r>
    <s v="Kittiwake"/>
    <s v="Adult"/>
    <x v="11"/>
    <s v="Green Volt"/>
    <s v="Spring Migration"/>
    <s v="Displacement (matrix)"/>
    <n v="83"/>
    <s v="-"/>
    <n v="6.5044489755636198E-3"/>
    <n v="0.3"/>
    <n v="0.03"/>
    <n v="4.8588233847460232E-3"/>
    <s v="Y"/>
    <n v="0"/>
  </r>
  <r>
    <s v="Kittiwake"/>
    <s v="Adult"/>
    <x v="11"/>
    <s v="Green Volt"/>
    <s v="Spring Migration"/>
    <s v="Collision"/>
    <s v="-"/>
    <n v="3.55"/>
    <n v="6.5044489755636198E-3"/>
    <s v="-"/>
    <s v="-"/>
    <n v="2.3090793863250848E-2"/>
    <s v="Y"/>
    <n v="0"/>
  </r>
  <r>
    <s v="Kittiwake"/>
    <s v="Adult"/>
    <x v="11"/>
    <s v="Hornsea Four"/>
    <s v="Autumn Migration"/>
    <s v="Displacement (matrix)"/>
    <n v="3608"/>
    <s v="-"/>
    <n v="4.9203679012433136E-3"/>
    <n v="0.3"/>
    <n v="0.03"/>
    <n v="0.15977418648917285"/>
    <s v="N"/>
    <n v="0.15977418648917285"/>
  </r>
  <r>
    <s v="Kittiwake"/>
    <s v="Adult"/>
    <x v="11"/>
    <s v="Hornsea FOUR"/>
    <s v="Autumn Migration"/>
    <s v="Collision"/>
    <s v="-"/>
    <n v="10.109090909090909"/>
    <n v="4.9203679012433136E-3"/>
    <s v="-"/>
    <s v="-"/>
    <n v="4.9740446419841503E-2"/>
    <s v="N"/>
    <n v="4.9740446419841503E-2"/>
  </r>
  <r>
    <s v="Kittiwake"/>
    <s v="Adult"/>
    <x v="11"/>
    <s v="Hornsea Four"/>
    <s v="Spring Migration"/>
    <s v="Displacement (matrix)"/>
    <n v="2626"/>
    <s v="-"/>
    <n v="6.5044489755636198E-3"/>
    <n v="0.3"/>
    <n v="0.03"/>
    <n v="0.15372614708847057"/>
    <s v="N"/>
    <n v="0.15372614708847057"/>
  </r>
  <r>
    <s v="Kittiwake"/>
    <s v="Adult"/>
    <x v="11"/>
    <s v="Hornsea FOUR"/>
    <s v="Spring Migration"/>
    <s v="Collision"/>
    <s v="-"/>
    <n v="3.3454545454545452"/>
    <n v="6.5044489755636198E-3"/>
    <s v="-"/>
    <s v="-"/>
    <n v="2.1760338390976471E-2"/>
    <s v="N"/>
    <n v="2.1760338390976471E-2"/>
  </r>
  <r>
    <s v="Kittiwake"/>
    <s v="Adult"/>
    <x v="11"/>
    <s v="Hornsea Project One"/>
    <s v="Autumn Migration"/>
    <s v="Displacement (matrix)"/>
    <n v="31481"/>
    <s v="-"/>
    <n v="4.9203679012433136E-3"/>
    <n v="0.3"/>
    <n v="0.03"/>
    <n v="1.3940829170913669"/>
    <s v="N"/>
    <n v="1.3940829170913669"/>
  </r>
  <r>
    <s v="Kittiwake"/>
    <s v="Adult"/>
    <x v="11"/>
    <s v="Hornsea Project ONE"/>
    <s v="Autumn Migration"/>
    <s v="Collision"/>
    <s v="-"/>
    <n v="5.6327411198073456"/>
    <n v="4.9203679012433136E-3"/>
    <s v="-"/>
    <s v="-"/>
    <n v="2.771515860191338E-2"/>
    <s v="N"/>
    <n v="2.771515860191338E-2"/>
  </r>
  <r>
    <s v="Kittiwake"/>
    <s v="Adult"/>
    <x v="11"/>
    <s v="Hornsea Project One"/>
    <s v="Spring Migration"/>
    <s v="Displacement (matrix)"/>
    <n v="767"/>
    <s v="-"/>
    <n v="6.5044489755636198E-3"/>
    <n v="0.3"/>
    <n v="0.03"/>
    <n v="4.4900211278315665E-2"/>
    <s v="N"/>
    <n v="4.4900211278315665E-2"/>
  </r>
  <r>
    <s v="Kittiwake"/>
    <s v="Adult"/>
    <x v="11"/>
    <s v="Hornsea Project ONE"/>
    <s v="Spring Migration"/>
    <s v="Collision"/>
    <s v="-"/>
    <n v="2.3120860927152314"/>
    <n v="6.5044489755636198E-3"/>
    <s v="-"/>
    <s v="-"/>
    <n v="1.5038846017176479E-2"/>
    <s v="N"/>
    <n v="1.5038846017176479E-2"/>
  </r>
  <r>
    <s v="Kittiwake"/>
    <s v="Adult"/>
    <x v="11"/>
    <s v="Hornsea Project Three"/>
    <s v="Autumn Migration"/>
    <s v="Displacement (matrix)"/>
    <n v="2550"/>
    <s v="-"/>
    <n v="4.9203679012433136E-3"/>
    <n v="0.3"/>
    <n v="0.03"/>
    <n v="0.11292244333353403"/>
    <s v="N"/>
    <n v="0.11292244333353403"/>
  </r>
  <r>
    <s v="Kittiwake"/>
    <s v="Adult"/>
    <x v="11"/>
    <s v="Hornsea Project THREE"/>
    <s v="Autumn Migration"/>
    <s v="Collision"/>
    <s v="-"/>
    <n v="27.978181818181817"/>
    <n v="4.9203679012433136E-3"/>
    <s v="-"/>
    <s v="-"/>
    <n v="0.1376629477533311"/>
    <s v="N"/>
    <n v="0.1376629477533311"/>
  </r>
  <r>
    <s v="Kittiwake"/>
    <s v="Adult"/>
    <x v="11"/>
    <s v="Hornsea Project Three"/>
    <s v="Spring Migration"/>
    <s v="Displacement (matrix)"/>
    <n v="3795"/>
    <s v="-"/>
    <n v="6.5044489755636198E-3"/>
    <n v="0.3"/>
    <n v="0.03"/>
    <n v="0.22215945476037544"/>
    <s v="N"/>
    <n v="0.22215945476037544"/>
  </r>
  <r>
    <s v="Kittiwake"/>
    <s v="Adult"/>
    <x v="11"/>
    <s v="Hornsea Project THREE"/>
    <s v="Spring Migration"/>
    <s v="Collision"/>
    <s v="-"/>
    <n v="22.298181818181817"/>
    <n v="6.5044489755636198E-3"/>
    <s v="-"/>
    <s v="-"/>
    <n v="0.14503738588420406"/>
    <s v="N"/>
    <n v="0.14503738588420406"/>
  </r>
  <r>
    <s v="Kittiwake"/>
    <s v="Adult"/>
    <x v="11"/>
    <s v="Hornsea Project Two"/>
    <s v="Autumn Migration"/>
    <s v="Displacement (matrix)"/>
    <n v="1449"/>
    <s v="-"/>
    <n v="4.9203679012433136E-3"/>
    <n v="0.3"/>
    <n v="0.03"/>
    <n v="6.4166517800114051E-2"/>
    <s v="N"/>
    <n v="6.4166517800114051E-2"/>
  </r>
  <r>
    <s v="Kittiwake"/>
    <s v="Adult"/>
    <x v="11"/>
    <s v="Hornsea Project TWO"/>
    <s v="Autumn Migration"/>
    <s v="Collision"/>
    <s v="-"/>
    <n v="5.2167272727272733"/>
    <n v="4.9203679012433136E-3"/>
    <s v="-"/>
    <s v="-"/>
    <n v="2.5668217422267849E-2"/>
    <s v="N"/>
    <n v="2.5668217422267849E-2"/>
  </r>
  <r>
    <s v="Kittiwake"/>
    <s v="Adult"/>
    <x v="11"/>
    <s v="Hornsea Project Two"/>
    <s v="Spring Migration"/>
    <s v="Displacement (matrix)"/>
    <n v="1975"/>
    <s v="-"/>
    <n v="6.5044489755636198E-3"/>
    <n v="0.3"/>
    <n v="0.03"/>
    <n v="0.11561658054064335"/>
    <s v="N"/>
    <n v="0.11561658054064335"/>
  </r>
  <r>
    <s v="Kittiwake"/>
    <s v="Adult"/>
    <x v="11"/>
    <s v="Hornsea Project TWO"/>
    <s v="Spring Migration"/>
    <s v="Collision"/>
    <s v="-"/>
    <n v="1.9090909090909092"/>
    <n v="6.5044489755636198E-3"/>
    <s v="-"/>
    <s v="-"/>
    <n v="1.2417584407894184E-2"/>
    <s v="N"/>
    <n v="1.2417584407894184E-2"/>
  </r>
  <r>
    <s v="Kittiwake"/>
    <s v="Adult"/>
    <x v="11"/>
    <s v="Humber Gateway"/>
    <s v="Autumn Migration"/>
    <s v="Collision"/>
    <s v="-"/>
    <n v="0.79492987012987015"/>
    <n v="4.9203679012433136E-3"/>
    <s v="-"/>
    <s v="-"/>
    <n v="3.9113474167265291E-3"/>
    <s v="N"/>
    <n v="3.9113474167265291E-3"/>
  </r>
  <r>
    <s v="Kittiwake"/>
    <s v="Adult"/>
    <x v="11"/>
    <s v="Humber Gateway"/>
    <s v="Spring Migration"/>
    <s v="Collision"/>
    <s v="-"/>
    <n v="0.51818181818181819"/>
    <n v="6.5044489755636198E-3"/>
    <s v="-"/>
    <s v="-"/>
    <n v="3.3704871964284214E-3"/>
    <s v="N"/>
    <n v="3.3704871964284214E-3"/>
  </r>
  <r>
    <s v="Kittiwake"/>
    <s v="Adult"/>
    <x v="11"/>
    <s v="Hywind"/>
    <s v="Autumn Migration"/>
    <s v="Collision"/>
    <s v="-"/>
    <n v="0.5216727272727274"/>
    <n v="4.9203679012433136E-3"/>
    <s v="-"/>
    <s v="-"/>
    <n v="2.5668217422267852E-3"/>
    <s v="N"/>
    <n v="2.5668217422267852E-3"/>
  </r>
  <r>
    <s v="Kittiwake"/>
    <s v="Adult"/>
    <x v="11"/>
    <s v="Hywind"/>
    <s v="Spring Migration"/>
    <s v="Collision"/>
    <s v="-"/>
    <n v="0.57272727272727264"/>
    <n v="6.5044489755636198E-3"/>
    <s v="-"/>
    <s v="-"/>
    <n v="3.7252753223682546E-3"/>
    <s v="N"/>
    <n v="3.7252753223682546E-3"/>
  </r>
  <r>
    <s v="Kittiwake"/>
    <s v="Adult"/>
    <x v="11"/>
    <s v="Inch Cape"/>
    <s v="Autumn Migration"/>
    <s v="Displacement (matrix)"/>
    <n v="1069"/>
    <s v="-"/>
    <n v="4.9203679012433136E-3"/>
    <n v="0.3"/>
    <n v="0.03"/>
    <n v="4.7338859577861915E-2"/>
    <s v="N"/>
    <n v="4.7338859577861915E-2"/>
  </r>
  <r>
    <s v="Kittiwake"/>
    <s v="Adult"/>
    <x v="11"/>
    <s v="Inch Cape"/>
    <s v="Autumn Migration"/>
    <s v="Collision"/>
    <s v="-"/>
    <n v="18.90909090909091"/>
    <n v="4.9203679012433136E-3"/>
    <s v="-"/>
    <s v="-"/>
    <n v="9.3039683950782659E-2"/>
    <s v="N"/>
    <n v="9.3039683950782659E-2"/>
  </r>
  <r>
    <s v="Kittiwake"/>
    <s v="Adult"/>
    <x v="11"/>
    <s v="Inch Cape"/>
    <s v="Spring Migration"/>
    <s v="Displacement (matrix)"/>
    <n v="1069"/>
    <s v="-"/>
    <n v="6.5044489755636198E-3"/>
    <n v="0.3"/>
    <n v="0.03"/>
    <n v="6.2579303593897587E-2"/>
    <s v="N"/>
    <n v="6.2579303593897587E-2"/>
  </r>
  <r>
    <s v="Kittiwake"/>
    <s v="Adult"/>
    <x v="11"/>
    <s v="Inch Cape"/>
    <s v="Spring Migration"/>
    <s v="Collision"/>
    <s v="-"/>
    <n v="4.3636363636363633"/>
    <n v="6.5044489755636198E-3"/>
    <s v="-"/>
    <s v="-"/>
    <n v="2.8383050075186704E-2"/>
    <s v="N"/>
    <n v="2.8383050075186704E-2"/>
  </r>
  <r>
    <s v="Kittiwake"/>
    <s v="Adult"/>
    <x v="11"/>
    <s v="Kentish Flats"/>
    <s v="Autumn Migration"/>
    <s v="Collision"/>
    <s v="-"/>
    <n v="0.5216727272727274"/>
    <n v="4.9203679012433136E-3"/>
    <s v="-"/>
    <s v="-"/>
    <n v="2.5668217422267852E-3"/>
    <s v="N"/>
    <n v="2.5668217422267852E-3"/>
  </r>
  <r>
    <s v="Kittiwake"/>
    <s v="Adult"/>
    <x v="11"/>
    <s v="Kentish Flats"/>
    <s v="Spring Migration"/>
    <s v="Collision"/>
    <s v="-"/>
    <n v="0.44545454545454538"/>
    <n v="6.5044489755636198E-3"/>
    <s v="-"/>
    <s v="-"/>
    <n v="2.8974363618419754E-3"/>
    <s v="N"/>
    <n v="2.8974363618419754E-3"/>
  </r>
  <r>
    <s v="Kittiwake"/>
    <s v="Adult"/>
    <x v="11"/>
    <s v="Kentish Flats Ext"/>
    <s v="Spring Migration"/>
    <s v="Collision"/>
    <s v="-"/>
    <n v="1.4000000000000001"/>
    <n v="6.5044489755636198E-3"/>
    <s v="-"/>
    <s v="-"/>
    <n v="9.1062285657890693E-3"/>
    <s v="N"/>
    <n v="9.1062285657890693E-3"/>
  </r>
  <r>
    <s v="Kittiwake"/>
    <s v="Adult"/>
    <x v="11"/>
    <s v="Kincardine"/>
    <s v="Autumn Migration"/>
    <s v="Collision"/>
    <s v="-"/>
    <n v="5.2167272727272733"/>
    <n v="4.9203679012433136E-3"/>
    <s v="-"/>
    <s v="-"/>
    <n v="2.5668217422267849E-2"/>
    <s v="N"/>
    <n v="2.5668217422267849E-2"/>
  </r>
  <r>
    <s v="Kittiwake"/>
    <s v="Adult"/>
    <x v="11"/>
    <s v="Kincardine"/>
    <s v="Spring Migration"/>
    <s v="Collision"/>
    <s v="-"/>
    <n v="0.63636363636363635"/>
    <n v="6.5044489755636198E-3"/>
    <s v="-"/>
    <s v="-"/>
    <n v="4.1391948026313942E-3"/>
    <s v="N"/>
    <n v="4.1391948026313942E-3"/>
  </r>
  <r>
    <s v="Kittiwake"/>
    <s v="Adult"/>
    <x v="11"/>
    <s v="Lincs"/>
    <s v="Autumn Migration"/>
    <s v="Collision"/>
    <s v="-"/>
    <n v="0.69556363636363638"/>
    <n v="4.9203679012433136E-3"/>
    <s v="-"/>
    <s v="-"/>
    <n v="3.4224289896357132E-3"/>
    <s v="N"/>
    <n v="3.4224289896357132E-3"/>
  </r>
  <r>
    <s v="Kittiwake"/>
    <s v="Adult"/>
    <x v="11"/>
    <s v="Lincs"/>
    <s v="Spring Migration"/>
    <s v="Collision"/>
    <s v="-"/>
    <n v="0.44545454545454538"/>
    <n v="6.5044489755636198E-3"/>
    <s v="-"/>
    <s v="-"/>
    <n v="2.8974363618419754E-3"/>
    <s v="N"/>
    <n v="2.8974363618419754E-3"/>
  </r>
  <r>
    <s v="Kittiwake"/>
    <s v="Adult"/>
    <x v="11"/>
    <s v="Lond Array"/>
    <s v="Autumn Migration"/>
    <s v="Collision"/>
    <s v="-"/>
    <n v="0.50902611570247935"/>
    <n v="4.9203679012433136E-3"/>
    <s v="-"/>
    <s v="-"/>
    <n v="2.5045957605970446E-3"/>
    <s v="N"/>
    <n v="2.5045957605970446E-3"/>
  </r>
  <r>
    <s v="Kittiwake"/>
    <s v="Adult"/>
    <x v="11"/>
    <s v="Lond Array"/>
    <s v="Spring Migration"/>
    <s v="Collision"/>
    <s v="-"/>
    <n v="0.43735537190082652"/>
    <n v="6.5044489755636198E-3"/>
    <s v="-"/>
    <s v="-"/>
    <n v="2.8447557007175769E-3"/>
    <s v="N"/>
    <n v="2.8447557007175769E-3"/>
  </r>
  <r>
    <s v="Kittiwake"/>
    <s v="Adult"/>
    <x v="11"/>
    <s v="Moray East"/>
    <s v="Autumn Migration"/>
    <s v="Collision"/>
    <s v="-"/>
    <n v="1.4545454545454544"/>
    <n v="4.9203679012433136E-3"/>
    <s v="-"/>
    <s v="-"/>
    <n v="7.1568987654448187E-3"/>
    <s v="N"/>
    <n v="7.1568987654448187E-3"/>
  </r>
  <r>
    <s v="Kittiwake"/>
    <s v="Adult"/>
    <x v="11"/>
    <s v="Moray East"/>
    <s v="Spring Migration"/>
    <s v="Collision"/>
    <s v="-"/>
    <n v="3.6363636363636367"/>
    <n v="6.5044489755636198E-3"/>
    <s v="-"/>
    <s v="-"/>
    <n v="2.3652541729322255E-2"/>
    <s v="N"/>
    <n v="2.3652541729322255E-2"/>
  </r>
  <r>
    <s v="Kittiwake"/>
    <s v="Adult"/>
    <x v="11"/>
    <s v="Moray West"/>
    <s v="Autumn Migration"/>
    <s v="Displacement (matrix)"/>
    <n v="1470"/>
    <s v="-"/>
    <n v="4.9203679012433136E-3"/>
    <n v="0.3"/>
    <n v="0.03"/>
    <n v="6.5096467333449037E-2"/>
    <s v="N"/>
    <n v="6.5096467333449037E-2"/>
  </r>
  <r>
    <s v="Kittiwake"/>
    <s v="Adult"/>
    <x v="11"/>
    <s v="Moray West"/>
    <s v="Autumn Migration"/>
    <s v="Collision"/>
    <s v="-"/>
    <n v="16.727272727272727"/>
    <n v="4.9203679012433136E-3"/>
    <s v="-"/>
    <s v="-"/>
    <n v="8.2304335802615425E-2"/>
    <s v="N"/>
    <n v="8.2304335802615425E-2"/>
  </r>
  <r>
    <s v="Kittiwake"/>
    <s v="Adult"/>
    <x v="11"/>
    <s v="Moray West"/>
    <s v="Spring Migration"/>
    <s v="Displacement (matrix)"/>
    <n v="1074"/>
    <s v="-"/>
    <n v="6.5044489755636198E-3"/>
    <n v="0.3"/>
    <n v="0.03"/>
    <n v="6.2872003797797948E-2"/>
    <s v="N"/>
    <n v="6.2872003797797948E-2"/>
  </r>
  <r>
    <s v="Kittiwake"/>
    <s v="Adult"/>
    <x v="11"/>
    <s v="Moray West"/>
    <s v="Spring Migration"/>
    <s v="Collision"/>
    <s v="-"/>
    <n v="5.0909090909090908"/>
    <n v="6.5044489755636198E-3"/>
    <s v="-"/>
    <s v="-"/>
    <n v="3.3113558421051154E-2"/>
    <s v="N"/>
    <n v="3.3113558421051154E-2"/>
  </r>
  <r>
    <s v="Kittiwake"/>
    <s v="Adult"/>
    <x v="11"/>
    <s v="Neart na Gaoithe"/>
    <s v="Autumn Migration"/>
    <s v="Displacement (matrix)"/>
    <n v="2016"/>
    <s v="-"/>
    <n v="4.9203679012433136E-3"/>
    <n v="0.3"/>
    <n v="0.03"/>
    <n v="8.9275155200158676E-2"/>
    <s v="N"/>
    <n v="8.9275155200158676E-2"/>
  </r>
  <r>
    <s v="Kittiwake"/>
    <s v="Adult"/>
    <x v="11"/>
    <s v="Neart na Gaoithe"/>
    <s v="Spring Migration"/>
    <s v="Displacement (matrix)"/>
    <n v="139"/>
    <s v="-"/>
    <n v="6.5044489755636198E-3"/>
    <n v="0.3"/>
    <n v="0.03"/>
    <n v="8.1370656684300879E-3"/>
    <s v="N"/>
    <n v="8.1370656684300879E-3"/>
  </r>
  <r>
    <s v="Kittiwake"/>
    <s v="Adult"/>
    <x v="11"/>
    <s v="NnG"/>
    <s v="Autumn Migration"/>
    <s v="Collision"/>
    <s v="-"/>
    <n v="12.363636363636363"/>
    <n v="4.9203679012433136E-3"/>
    <s v="-"/>
    <s v="-"/>
    <n v="6.0833639506280963E-2"/>
    <s v="N"/>
    <n v="6.0833639506280963E-2"/>
  </r>
  <r>
    <s v="Kittiwake"/>
    <s v="Adult"/>
    <x v="11"/>
    <s v="NnG"/>
    <s v="Spring Migration"/>
    <s v="Collision"/>
    <s v="-"/>
    <n v="1.4545454545454544"/>
    <n v="6.5044489755636198E-3"/>
    <s v="-"/>
    <s v="-"/>
    <n v="9.4610166917289008E-3"/>
    <s v="N"/>
    <n v="9.4610166917289008E-3"/>
  </r>
  <r>
    <s v="Kittiwake"/>
    <s v="Adult"/>
    <x v="11"/>
    <s v="Norfolk Boreas"/>
    <s v="Autumn Migration"/>
    <s v="Displacement (matrix)"/>
    <n v="2576"/>
    <s v="-"/>
    <n v="4.9203679012433136E-3"/>
    <n v="0.3"/>
    <n v="0.03"/>
    <n v="0.11407380942242497"/>
    <s v="N"/>
    <n v="0.11407380942242497"/>
  </r>
  <r>
    <s v="Kittiwake"/>
    <s v="Adult"/>
    <x v="11"/>
    <s v="Norfolk Boreas"/>
    <s v="Autumn Migration"/>
    <s v="Collision"/>
    <s v="-"/>
    <n v="23.418181818181818"/>
    <n v="4.9203679012433136E-3"/>
    <s v="-"/>
    <s v="-"/>
    <n v="0.11522607012366159"/>
    <s v="N"/>
    <n v="0.11522607012366159"/>
  </r>
  <r>
    <s v="Kittiwake"/>
    <s v="Adult"/>
    <x v="11"/>
    <s v="Norfolk Boreas"/>
    <s v="Spring Migration"/>
    <s v="Displacement (matrix)"/>
    <n v="949"/>
    <s v="-"/>
    <n v="6.5044489755636198E-3"/>
    <n v="0.3"/>
    <n v="0.03"/>
    <n v="5.5554498700288869E-2"/>
    <s v="N"/>
    <n v="5.5554498700288869E-2"/>
  </r>
  <r>
    <s v="Kittiwake"/>
    <s v="Adult"/>
    <x v="11"/>
    <s v="Norfolk Boreas"/>
    <s v="Spring Migration"/>
    <s v="Collision"/>
    <s v="-"/>
    <n v="8.6545454545454543"/>
    <n v="6.5044489755636198E-3"/>
    <s v="-"/>
    <s v="-"/>
    <n v="5.6293049315786964E-2"/>
    <s v="N"/>
    <n v="5.6293049315786964E-2"/>
  </r>
  <r>
    <s v="Kittiwake"/>
    <s v="Adult"/>
    <x v="11"/>
    <s v="Norfolk Vanguard"/>
    <s v="Autumn Migration"/>
    <s v="Collision"/>
    <s v="-"/>
    <n v="11.927272727272726"/>
    <n v="4.9203679012433136E-3"/>
    <s v="-"/>
    <s v="-"/>
    <n v="5.8686569876647512E-2"/>
    <s v="N"/>
    <n v="5.8686569876647512E-2"/>
  </r>
  <r>
    <s v="Kittiwake"/>
    <s v="Adult"/>
    <x v="11"/>
    <s v="Norfolk Vanguard"/>
    <s v="Spring Migration"/>
    <s v="Collision"/>
    <s v="-"/>
    <n v="14.036363636363637"/>
    <n v="6.5044489755636198E-3"/>
    <s v="-"/>
    <s v="-"/>
    <n v="9.1298811075183908E-2"/>
    <s v="N"/>
    <n v="9.1298811075183908E-2"/>
  </r>
  <r>
    <s v="Kittiwake"/>
    <s v="Adult"/>
    <x v="11"/>
    <s v="Norfolk Vanguard "/>
    <s v="Autumn Migration"/>
    <s v="Displacement (matrix)"/>
    <n v="916"/>
    <s v="-"/>
    <n v="4.9203679012433136E-3"/>
    <n v="0.3"/>
    <n v="0.03"/>
    <n v="4.0563512977849873E-2"/>
    <s v="N"/>
    <n v="4.0563512977849873E-2"/>
  </r>
  <r>
    <s v="Kittiwake"/>
    <s v="Adult"/>
    <x v="11"/>
    <s v="Norfolk Vanguard "/>
    <s v="Spring Migration"/>
    <s v="Displacement (matrix)"/>
    <n v="1294"/>
    <s v="-"/>
    <n v="6.5044489755636198E-3"/>
    <n v="0.3"/>
    <n v="0.03"/>
    <n v="7.5750812769413894E-2"/>
    <s v="N"/>
    <n v="7.5750812769413894E-2"/>
  </r>
  <r>
    <s v="Kittiwake"/>
    <s v="Adult"/>
    <x v="11"/>
    <s v="North Falls "/>
    <s v="Autumn Migration"/>
    <s v="Displacement (matrix)"/>
    <n v="467"/>
    <s v="-"/>
    <n v="4.9203679012433136E-3"/>
    <n v="0.3"/>
    <n v="0.03"/>
    <n v="2.0680306288925646E-2"/>
    <s v="N"/>
    <n v="2.0680306288925646E-2"/>
  </r>
  <r>
    <s v="Kittiwake"/>
    <s v="Adult"/>
    <x v="11"/>
    <s v="North Falls "/>
    <s v="Autumn Migration"/>
    <s v="Collision"/>
    <s v="-"/>
    <n v="3.64"/>
    <n v="4.9203679012433136E-3"/>
    <s v="-"/>
    <s v="-"/>
    <n v="1.7910139160525661E-2"/>
    <s v="N"/>
    <n v="1.7910139160525661E-2"/>
  </r>
  <r>
    <s v="Kittiwake"/>
    <s v="Adult"/>
    <x v="11"/>
    <s v="North Falls "/>
    <s v="Spring Migration"/>
    <s v="Displacement (matrix)"/>
    <n v="844.5"/>
    <s v="-"/>
    <n v="6.5044489755636198E-3"/>
    <n v="0.3"/>
    <n v="0.03"/>
    <n v="4.9437064438771286E-2"/>
    <s v="N"/>
    <n v="4.9437064438771286E-2"/>
  </r>
  <r>
    <s v="Kittiwake"/>
    <s v="Adult"/>
    <x v="11"/>
    <s v="North Falls "/>
    <s v="Spring Migration"/>
    <s v="Collision"/>
    <s v="-"/>
    <n v="11.2"/>
    <n v="6.5044489755636198E-3"/>
    <s v="-"/>
    <s v="-"/>
    <n v="7.2849828526312541E-2"/>
    <s v="N"/>
    <n v="7.2849828526312541E-2"/>
  </r>
  <r>
    <s v="Kittiwake"/>
    <s v="Adult"/>
    <x v="11"/>
    <s v="Outer Dowsing"/>
    <s v="Autumn Migration"/>
    <s v="Displacement (matrix)"/>
    <n v="5206.8"/>
    <s v="-"/>
    <n v="4.9203679012433136E-3"/>
    <n v="0.3"/>
    <n v="0.03"/>
    <n v="0.23057434429374318"/>
    <s v="N"/>
    <n v="0.23057434429374318"/>
  </r>
  <r>
    <s v="Kittiwake"/>
    <s v="Adult"/>
    <x v="11"/>
    <s v="Outer Dowsing"/>
    <s v="Spring Migration"/>
    <s v="Displacement (matrix)"/>
    <n v="1760.3"/>
    <s v="-"/>
    <n v="6.5044489755636198E-3"/>
    <n v="0.3"/>
    <n v="0.03"/>
    <n v="0.10304803378516175"/>
    <s v="N"/>
    <n v="0.10304803378516175"/>
  </r>
  <r>
    <s v="Kittiwake"/>
    <s v="Adult"/>
    <x v="11"/>
    <s v="Outer Dowsing "/>
    <s v="Autumn Migration"/>
    <s v="Collision"/>
    <s v="-"/>
    <n v="3.03"/>
    <n v="4.9203679012433136E-3"/>
    <s v="-"/>
    <s v="-"/>
    <n v="1.4908714740767239E-2"/>
    <s v="N"/>
    <n v="1.4908714740767239E-2"/>
  </r>
  <r>
    <s v="Kittiwake"/>
    <s v="Adult"/>
    <x v="11"/>
    <s v="Outer Dowsing "/>
    <s v="Spring Migration"/>
    <s v="Collision"/>
    <s v="-"/>
    <n v="13.81"/>
    <n v="6.5044489755636198E-3"/>
    <s v="-"/>
    <s v="-"/>
    <n v="8.9826440352533593E-2"/>
    <s v="N"/>
    <n v="8.9826440352533593E-2"/>
  </r>
  <r>
    <s v="Kittiwake"/>
    <s v="Adult"/>
    <x v="11"/>
    <s v="PFOWF"/>
    <s v="Autumn Migration"/>
    <s v="Displacement (matrix)"/>
    <n v="118"/>
    <s v="-"/>
    <n v="4.9203679012433136E-3"/>
    <n v="0.3"/>
    <n v="0.03"/>
    <n v="5.2254307111203983E-3"/>
    <s v="N"/>
    <n v="5.2254307111203983E-3"/>
  </r>
  <r>
    <s v="Kittiwake"/>
    <s v="Adult"/>
    <x v="11"/>
    <s v="PFOWF"/>
    <s v="Autumn Migration"/>
    <s v="Collision"/>
    <s v="-"/>
    <n v="0.72727272727272718"/>
    <n v="4.9203679012433136E-3"/>
    <s v="-"/>
    <s v="-"/>
    <n v="3.5784493827224094E-3"/>
    <s v="N"/>
    <n v="3.5784493827224094E-3"/>
  </r>
  <r>
    <s v="Kittiwake"/>
    <s v="Adult"/>
    <x v="11"/>
    <s v="PFOWF"/>
    <s v="Spring Migration"/>
    <s v="Displacement (matrix)"/>
    <n v="41"/>
    <s v="-"/>
    <n v="6.5044489755636198E-3"/>
    <n v="0.3"/>
    <n v="0.03"/>
    <n v="2.4001416719829759E-3"/>
    <s v="N"/>
    <n v="2.4001416719829759E-3"/>
  </r>
  <r>
    <s v="Kittiwake"/>
    <s v="Adult"/>
    <x v="11"/>
    <s v="Race Bank"/>
    <s v="Autumn Migration"/>
    <s v="Collision"/>
    <s v="-"/>
    <n v="8.1619814707585405"/>
    <n v="4.9203679012433136E-3"/>
    <s v="-"/>
    <s v="-"/>
    <n v="4.0159951639263017E-2"/>
    <s v="N"/>
    <n v="4.0159951639263017E-2"/>
  </r>
  <r>
    <s v="Kittiwake"/>
    <s v="Adult"/>
    <x v="11"/>
    <s v="Race Bank"/>
    <s v="Spring Migration"/>
    <s v="Collision"/>
    <s v="-"/>
    <n v="2.0995946728430805"/>
    <n v="6.5044489755636198E-3"/>
    <s v="-"/>
    <s v="-"/>
    <n v="1.3656706418873009E-2"/>
    <s v="N"/>
    <n v="1.3656706418873009E-2"/>
  </r>
  <r>
    <s v="Kittiwake"/>
    <s v="Adult"/>
    <x v="11"/>
    <s v="Rampion"/>
    <s v="Autumn Migration"/>
    <s v="Collision"/>
    <s v="-"/>
    <n v="14.844797366255143"/>
    <n v="4.9203679012433136E-3"/>
    <s v="-"/>
    <s v="-"/>
    <n v="7.3041864461383083E-2"/>
    <s v="N"/>
    <n v="7.3041864461383083E-2"/>
  </r>
  <r>
    <s v="Kittiwake"/>
    <s v="Adult"/>
    <x v="11"/>
    <s v="Rampion"/>
    <s v="Spring Migration"/>
    <s v="Collision"/>
    <s v="-"/>
    <n v="12.942222222222222"/>
    <n v="6.5044489755636198E-3"/>
    <s v="-"/>
    <s v="-"/>
    <n v="8.4182024074850051E-2"/>
    <s v="N"/>
    <n v="8.4182024074850051E-2"/>
  </r>
  <r>
    <s v="Kittiwake"/>
    <s v="Adult"/>
    <x v="11"/>
    <s v="Rampion 2"/>
    <s v="Autumn Migration"/>
    <s v="Displacement (matrix)"/>
    <n v="97"/>
    <s v="-"/>
    <n v="4.9203679012433136E-3"/>
    <n v="0.3"/>
    <n v="0.03"/>
    <n v="4.2954811777854126E-3"/>
    <s v="N"/>
    <n v="4.2954811777854126E-3"/>
  </r>
  <r>
    <s v="Kittiwake"/>
    <s v="Adult"/>
    <x v="11"/>
    <s v="Rampion 2"/>
    <s v="Autumn Migration"/>
    <s v="Collision"/>
    <s v="-"/>
    <n v="9.7799999999999994"/>
    <n v="4.9203679012433136E-3"/>
    <s v="-"/>
    <s v="-"/>
    <n v="4.8121198074159606E-2"/>
    <s v="N"/>
    <n v="4.8121198074159606E-2"/>
  </r>
  <r>
    <s v="Kittiwake"/>
    <s v="Adult"/>
    <x v="11"/>
    <s v="Rampion 2"/>
    <s v="Spring Migration"/>
    <s v="Displacement (matrix)"/>
    <n v="286"/>
    <s v="-"/>
    <n v="6.5044489755636198E-3"/>
    <n v="0.3"/>
    <n v="0.03"/>
    <n v="1.6742451663100757E-2"/>
    <s v="N"/>
    <n v="1.6742451663100757E-2"/>
  </r>
  <r>
    <s v="Kittiwake"/>
    <s v="Adult"/>
    <x v="11"/>
    <s v="Rampion 2"/>
    <s v="Spring Migration"/>
    <s v="Collision"/>
    <s v="-"/>
    <n v="17.25"/>
    <n v="6.5044489755636198E-3"/>
    <s v="-"/>
    <s v="-"/>
    <n v="0.11220174482847244"/>
    <s v="N"/>
    <n v="0.11220174482847244"/>
  </r>
  <r>
    <s v="Kittiwake"/>
    <s v="Adult"/>
    <x v="11"/>
    <s v="Salamander"/>
    <s v="Autumn Migration"/>
    <s v="Displacement (matrix)"/>
    <n v="141.5"/>
    <s v="-"/>
    <n v="4.9203679012433136E-3"/>
    <n v="0.3"/>
    <n v="0.03"/>
    <n v="6.2660885222333602E-3"/>
    <s v="Y"/>
    <n v="0"/>
  </r>
  <r>
    <s v="Kittiwake"/>
    <s v="Adult"/>
    <x v="11"/>
    <s v="Salamander"/>
    <s v="Spring Migration"/>
    <s v="Displacement (matrix)"/>
    <n v="154.5"/>
    <s v="-"/>
    <n v="6.5044489755636198E-3"/>
    <n v="0.3"/>
    <n v="0.03"/>
    <n v="9.0444363005212133E-3"/>
    <s v="Y"/>
    <n v="0"/>
  </r>
  <r>
    <s v="Kittiwake"/>
    <s v="Adult"/>
    <x v="11"/>
    <s v="Seagreen"/>
    <s v="Autumn Migration"/>
    <s v="Displacement (matrix)"/>
    <n v="2286"/>
    <s v="-"/>
    <n v="4.9203679012433136E-3"/>
    <n v="0.3"/>
    <n v="0.03"/>
    <n v="0.10123164920017992"/>
    <s v="N"/>
    <n v="0.10123164920017992"/>
  </r>
  <r>
    <s v="Kittiwake"/>
    <s v="Adult"/>
    <x v="11"/>
    <s v="Seagreen"/>
    <s v="Spring Migration"/>
    <s v="Displacement (matrix)"/>
    <n v="2286"/>
    <s v="-"/>
    <n v="6.5044489755636198E-3"/>
    <n v="0.3"/>
    <n v="0.03"/>
    <n v="0.13382253322324592"/>
    <s v="N"/>
    <n v="0.13382253322324592"/>
  </r>
  <r>
    <s v="Kittiwake"/>
    <s v="Adult"/>
    <x v="11"/>
    <s v="SeaGreen (Alpha &amp; Bravo)"/>
    <s v="Autumn Migration"/>
    <s v="Collision"/>
    <s v="-"/>
    <n v="103.50397989107665"/>
    <n v="4.9203679012433136E-3"/>
    <s v="-"/>
    <s v="-"/>
    <n v="0.50927766030698696"/>
    <s v="N"/>
    <n v="0.50927766030698696"/>
  </r>
  <r>
    <s v="Kittiwake"/>
    <s v="Adult"/>
    <x v="11"/>
    <s v="SeaGreen (Alpha &amp; Bravo)"/>
    <s v="Spring Migration"/>
    <s v="Collision"/>
    <s v="-"/>
    <n v="56.403854210305823"/>
    <n v="6.5044489755636198E-3"/>
    <s v="-"/>
    <s v="-"/>
    <n v="0.3668759917360635"/>
    <s v="N"/>
    <n v="0.3668759917360635"/>
  </r>
  <r>
    <s v="Kittiwake"/>
    <s v="Adult"/>
    <x v="11"/>
    <s v="SEP &amp; DEP"/>
    <s v="Autumn Migration"/>
    <s v="Collision"/>
    <s v="-"/>
    <n v="4.3"/>
    <n v="4.9203679012433136E-3"/>
    <s v="-"/>
    <s v="-"/>
    <n v="2.1157581975346246E-2"/>
    <s v="N"/>
    <n v="2.1157581975346246E-2"/>
  </r>
  <r>
    <s v="Kittiwake"/>
    <s v="Adult"/>
    <x v="11"/>
    <s v="SEP &amp; DEP"/>
    <s v="Spring Migration"/>
    <s v="Collision"/>
    <s v="-"/>
    <n v="0.9"/>
    <n v="6.5044489755636198E-3"/>
    <s v="-"/>
    <s v="-"/>
    <n v="5.8540040780072581E-3"/>
    <s v="N"/>
    <n v="5.8540040780072581E-3"/>
  </r>
  <r>
    <s v="Kittiwake"/>
    <s v="Adult"/>
    <x v="11"/>
    <s v="SEP / DEP"/>
    <s v="Autumn Migration"/>
    <s v="Displacement (matrix)"/>
    <n v="1481"/>
    <s v="-"/>
    <n v="4.9203679012433136E-3"/>
    <n v="0.3"/>
    <n v="0.03"/>
    <n v="6.5583583755672123E-2"/>
    <s v="N"/>
    <n v="6.5583583755672123E-2"/>
  </r>
  <r>
    <s v="Kittiwake"/>
    <s v="Adult"/>
    <x v="11"/>
    <s v="SEP / DEP"/>
    <s v="Spring Migration"/>
    <s v="Displacement (matrix)"/>
    <n v="1216.5"/>
    <s v="-"/>
    <n v="6.5044489755636198E-3"/>
    <n v="0.3"/>
    <n v="0.03"/>
    <n v="7.1213959608958294E-2"/>
    <s v="N"/>
    <n v="7.1213959608958294E-2"/>
  </r>
  <r>
    <s v="Kittiwake"/>
    <s v="Adult"/>
    <x v="11"/>
    <s v="Teesside"/>
    <s v="Autumn Migration"/>
    <s v="Collision"/>
    <s v="-"/>
    <n v="11.7463443059252"/>
    <n v="4.9203679012433136E-3"/>
    <s v="-"/>
    <s v="-"/>
    <n v="5.7796335479826523E-2"/>
    <s v="N"/>
    <n v="5.7796335479826523E-2"/>
  </r>
  <r>
    <s v="Kittiwake"/>
    <s v="Adult"/>
    <x v="11"/>
    <s v="Teesside"/>
    <s v="Spring Migration"/>
    <s v="Collision"/>
    <s v="-"/>
    <n v="1.3433253957136855"/>
    <n v="6.5044489755636198E-3"/>
    <s v="-"/>
    <s v="-"/>
    <n v="8.7375914939984752E-3"/>
    <s v="N"/>
    <n v="8.7375914939984752E-3"/>
  </r>
  <r>
    <s v="Kittiwake"/>
    <s v="Adult"/>
    <x v="11"/>
    <s v="Thanet"/>
    <s v="Autumn Migration"/>
    <s v="Collision"/>
    <s v="-"/>
    <n v="0.13173553719008266"/>
    <n v="4.9203679012433136E-3"/>
    <s v="-"/>
    <s v="-"/>
    <n v="6.4818730864312749E-4"/>
    <s v="N"/>
    <n v="6.4818730864312749E-4"/>
  </r>
  <r>
    <s v="Kittiwake"/>
    <s v="Adult"/>
    <x v="11"/>
    <s v="Thanet"/>
    <s v="Spring Migration"/>
    <s v="Collision"/>
    <s v="-"/>
    <n v="0.11570247933884298"/>
    <n v="6.5044489755636198E-3"/>
    <s v="-"/>
    <s v="-"/>
    <n v="7.5258087320570813E-4"/>
    <s v="N"/>
    <n v="7.5258087320570813E-4"/>
  </r>
  <r>
    <s v="Kittiwake"/>
    <s v="Adult"/>
    <x v="11"/>
    <s v="Triton Knoll"/>
    <s v="Autumn Migration"/>
    <s v="Displacement (matrix)"/>
    <n v="332"/>
    <s v="-"/>
    <n v="4.9203679012433136E-3"/>
    <n v="0.3"/>
    <n v="0.03"/>
    <n v="1.470205928891502E-2"/>
    <s v="N"/>
    <n v="1.470205928891502E-2"/>
  </r>
  <r>
    <s v="Kittiwake"/>
    <s v="Adult"/>
    <x v="11"/>
    <s v="Triton Knoll"/>
    <s v="Autumn Migration"/>
    <s v="Collision"/>
    <s v="-"/>
    <n v="29.259433492822971"/>
    <n v="4.9203679012433136E-3"/>
    <s v="-"/>
    <s v="-"/>
    <n v="0.14396717736664968"/>
    <s v="N"/>
    <n v="0.14396717736664968"/>
  </r>
  <r>
    <s v="Kittiwake"/>
    <s v="Adult"/>
    <x v="11"/>
    <s v="Triton Knoll"/>
    <s v="Spring Migration"/>
    <s v="Displacement (matrix)"/>
    <n v="226"/>
    <s v="-"/>
    <n v="6.5044489755636198E-3"/>
    <n v="0.3"/>
    <n v="0.03"/>
    <n v="1.3230049216296402E-2"/>
    <s v="N"/>
    <n v="1.3230049216296402E-2"/>
  </r>
  <r>
    <s v="Kittiwake"/>
    <s v="Adult"/>
    <x v="11"/>
    <s v="Triton Knoll"/>
    <s v="Spring Migration"/>
    <s v="Collision"/>
    <s v="-"/>
    <n v="10.491961722488039"/>
    <n v="6.5044489755636198E-3"/>
    <s v="-"/>
    <s v="-"/>
    <n v="6.8244429677490032E-2"/>
    <s v="N"/>
    <n v="6.8244429677490032E-2"/>
  </r>
  <r>
    <s v="Kittiwake"/>
    <s v="Adult"/>
    <x v="11"/>
    <s v="West of Orkney"/>
    <s v="Autumn Migration"/>
    <s v="Displacement (matrix)"/>
    <n v="798.7"/>
    <s v="-"/>
    <n v="4.9203679012433136E-3"/>
    <n v="0.3"/>
    <n v="0.03"/>
    <n v="3.5369080584507315E-2"/>
    <s v="N"/>
    <n v="3.5369080584507315E-2"/>
  </r>
  <r>
    <s v="Kittiwake"/>
    <s v="Adult"/>
    <x v="11"/>
    <s v="West of Orkney"/>
    <s v="Autumn Migration"/>
    <s v="Collision"/>
    <s v="-"/>
    <n v="16.309999999999999"/>
    <n v="4.9203679012433136E-3"/>
    <s v="-"/>
    <s v="-"/>
    <n v="8.0251200469278444E-2"/>
    <s v="N"/>
    <n v="8.0251200469278444E-2"/>
  </r>
  <r>
    <s v="Kittiwake"/>
    <s v="Adult"/>
    <x v="11"/>
    <s v="West of Orkney"/>
    <s v="Spring Migration"/>
    <s v="Displacement (matrix)"/>
    <n v="1216.8"/>
    <s v="-"/>
    <n v="6.5044489755636198E-3"/>
    <n v="0.3"/>
    <n v="0.03"/>
    <n v="7.1231521621192298E-2"/>
    <s v="N"/>
    <n v="7.1231521621192298E-2"/>
  </r>
  <r>
    <s v="Kittiwake"/>
    <s v="Adult"/>
    <x v="11"/>
    <s v="West of Orkney"/>
    <s v="Spring Migration"/>
    <s v="Collision"/>
    <s v="-"/>
    <n v="21.87"/>
    <n v="6.5044489755636198E-3"/>
    <s v="-"/>
    <s v="-"/>
    <n v="0.14225229909557638"/>
    <s v="N"/>
    <n v="0.14225229909557638"/>
  </r>
  <r>
    <s v="Kittiwake"/>
    <s v="Adult"/>
    <x v="11"/>
    <s v="Westermost Rough"/>
    <s v="Autumn Migration"/>
    <s v="Collision"/>
    <s v="-"/>
    <n v="0.11592727272727274"/>
    <n v="4.9203679012433136E-3"/>
    <s v="-"/>
    <s v="-"/>
    <n v="5.7040483160595223E-4"/>
    <s v="N"/>
    <n v="5.7040483160595223E-4"/>
  </r>
  <r>
    <s v="Kittiwake"/>
    <s v="Adult"/>
    <x v="11"/>
    <s v="Westermost Rough"/>
    <s v="Spring Migration"/>
    <s v="Collision"/>
    <s v="-"/>
    <n v="6.3636363636363644E-2"/>
    <n v="6.5044489755636198E-3"/>
    <s v="-"/>
    <s v="-"/>
    <n v="4.1391948026313948E-4"/>
    <s v="N"/>
    <n v="4.1391948026313948E-4"/>
  </r>
  <r>
    <s v="Kittiwake"/>
    <s v="Adult"/>
    <x v="12"/>
    <s v="Aberdeen "/>
    <s v="Autumn Migration"/>
    <s v="Displacement (matrix)"/>
    <n v="14"/>
    <s v="-"/>
    <n v="2.1537995961481201E-2"/>
    <n v="0.3"/>
    <n v="0.03"/>
    <n v="2.7137874911466308E-3"/>
    <s v="N"/>
    <n v="2.7137874911466308E-3"/>
  </r>
  <r>
    <s v="Kittiwake"/>
    <s v="Adult"/>
    <x v="12"/>
    <s v="Aberdeen "/>
    <s v="Autumn Migration"/>
    <s v="Collision"/>
    <s v="-"/>
    <n v="2.5708577540106954"/>
    <n v="2.1537995961481201E-2"/>
    <s v="-"/>
    <s v="-"/>
    <n v="5.5371123923424991E-2"/>
    <s v="N"/>
    <n v="5.5371123923424991E-2"/>
  </r>
  <r>
    <s v="Kittiwake"/>
    <s v="Adult"/>
    <x v="12"/>
    <s v="Aberdeen "/>
    <s v="Spring Migration"/>
    <s v="Displacement (matrix)"/>
    <n v="23"/>
    <s v="-"/>
    <n v="2.8472016438435398E-2"/>
    <n v="0.3"/>
    <n v="0.03"/>
    <n v="5.8937074027561268E-3"/>
    <s v="N"/>
    <n v="5.8937074027561268E-3"/>
  </r>
  <r>
    <s v="Kittiwake"/>
    <s v="Adult"/>
    <x v="12"/>
    <s v="Aberdeen "/>
    <s v="Spring Migration"/>
    <s v="Collision"/>
    <s v="-"/>
    <n v="0.53529411764705881"/>
    <n v="2.8472016438435398E-2"/>
    <s v="-"/>
    <s v="-"/>
    <n v="1.5240902917044831E-2"/>
    <s v="N"/>
    <n v="1.5240902917044831E-2"/>
  </r>
  <r>
    <s v="Kittiwake"/>
    <s v="Adult"/>
    <x v="12"/>
    <s v="Beatrice"/>
    <s v="Autumn Migration"/>
    <s v="Displacement (matrix)"/>
    <n v="1112"/>
    <s v="-"/>
    <n v="2.1537995961481201E-2"/>
    <n v="0.3"/>
    <n v="0.03"/>
    <n v="0.21555226358250384"/>
    <s v="N"/>
    <n v="0.21555226358250384"/>
  </r>
  <r>
    <s v="Kittiwake"/>
    <s v="Adult"/>
    <x v="12"/>
    <s v="Beatrice"/>
    <s v="Autumn Migration"/>
    <s v="Collision"/>
    <s v="-"/>
    <n v="3.4128685699974954"/>
    <n v="2.1537995961481201E-2"/>
    <s v="-"/>
    <s v="-"/>
    <n v="7.3506349477672178E-2"/>
    <s v="N"/>
    <n v="7.3506349477672178E-2"/>
  </r>
  <r>
    <s v="Kittiwake"/>
    <s v="Adult"/>
    <x v="12"/>
    <s v="Beatrice"/>
    <s v="Spring Migration"/>
    <s v="Displacement (matrix)"/>
    <n v="1112"/>
    <s v="-"/>
    <n v="2.8472016438435398E-2"/>
    <n v="0.3"/>
    <n v="0.03"/>
    <n v="0.28494794051586142"/>
    <s v="N"/>
    <n v="0.28494794051586142"/>
  </r>
  <r>
    <s v="Kittiwake"/>
    <s v="Adult"/>
    <x v="12"/>
    <s v="Beatrice"/>
    <s v="Spring Migration"/>
    <s v="Collision"/>
    <s v="-"/>
    <n v="13.936977210117705"/>
    <n v="2.8472016438435398E-2"/>
    <s v="-"/>
    <s v="-"/>
    <n v="0.3968138442285708"/>
    <s v="N"/>
    <n v="0.3968138442285708"/>
  </r>
  <r>
    <s v="Kittiwake"/>
    <s v="Adult"/>
    <x v="12"/>
    <s v="Berwick Bank"/>
    <s v="Autumn Migration"/>
    <s v="Displacement (matrix)"/>
    <n v="11190"/>
    <s v="-"/>
    <n v="2.1537995961481201E-2"/>
    <n v="0.3"/>
    <n v="0.03"/>
    <n v="2.1690915732807716"/>
    <s v="Y"/>
    <n v="0"/>
  </r>
  <r>
    <s v="Kittiwake"/>
    <s v="Adult"/>
    <x v="12"/>
    <s v="Berwick Bank"/>
    <s v="Autumn Migration"/>
    <s v="Collision"/>
    <s v="-"/>
    <n v="138.18181818181819"/>
    <n v="2.1537995961481201E-2"/>
    <s v="-"/>
    <s v="-"/>
    <n v="2.9761594419501298"/>
    <s v="Y"/>
    <n v="0"/>
  </r>
  <r>
    <s v="Kittiwake"/>
    <s v="Adult"/>
    <x v="12"/>
    <s v="Berwick Bank"/>
    <s v="Spring Migration"/>
    <s v="Displacement (matrix)"/>
    <n v="13766"/>
    <s v="-"/>
    <n v="2.8472016438435398E-2"/>
    <n v="0.3"/>
    <n v="0.03"/>
    <n v="3.5275120046235151"/>
    <s v="Y"/>
    <n v="0"/>
  </r>
  <r>
    <s v="Kittiwake"/>
    <s v="Adult"/>
    <x v="12"/>
    <s v="Berwick Bank"/>
    <s v="Spring Migration"/>
    <s v="Collision"/>
    <s v="-"/>
    <n v="130.18181818181819"/>
    <n v="2.8472016438435398E-2"/>
    <s v="-"/>
    <s v="-"/>
    <n v="3.7065388672581356"/>
    <s v="Y"/>
    <n v="0"/>
  </r>
  <r>
    <s v="Kittiwake"/>
    <s v="Adult"/>
    <x v="12"/>
    <s v="Blyth Demo"/>
    <s v="Autumn Migration"/>
    <s v="Displacement (matrix)"/>
    <n v="740"/>
    <s v="-"/>
    <n v="2.1537995961481201E-2"/>
    <n v="0.3"/>
    <n v="0.03"/>
    <n v="0.14344305310346478"/>
    <s v="N"/>
    <n v="0.14344305310346478"/>
  </r>
  <r>
    <s v="Kittiwake"/>
    <s v="Adult"/>
    <x v="12"/>
    <s v="Blyth Demo"/>
    <s v="Autumn Migration"/>
    <s v="Collision"/>
    <s v="-"/>
    <n v="1.3331636363636363"/>
    <n v="2.1537995961481201E-2"/>
    <s v="-"/>
    <s v="-"/>
    <n v="2.871367301599359E-2"/>
    <s v="N"/>
    <n v="2.871367301599359E-2"/>
  </r>
  <r>
    <s v="Kittiwake"/>
    <s v="Adult"/>
    <x v="12"/>
    <s v="Blyth Demo"/>
    <s v="Spring Migration"/>
    <s v="Displacement (matrix)"/>
    <n v="740"/>
    <s v="-"/>
    <n v="2.8472016438435398E-2"/>
    <n v="0.3"/>
    <n v="0.03"/>
    <n v="0.18962362947997977"/>
    <s v="N"/>
    <n v="0.18962362947997977"/>
  </r>
  <r>
    <s v="Kittiwake"/>
    <s v="Adult"/>
    <x v="12"/>
    <s v="Blyth Demo"/>
    <s v="Spring Migration"/>
    <s v="Collision"/>
    <s v="-"/>
    <n v="0.89090909090909076"/>
    <n v="2.8472016438435398E-2"/>
    <s v="-"/>
    <s v="-"/>
    <n v="2.536597828151517E-2"/>
    <s v="N"/>
    <n v="2.536597828151517E-2"/>
  </r>
  <r>
    <s v="Kittiwake"/>
    <s v="Adult"/>
    <x v="12"/>
    <s v="Cenos"/>
    <s v="Autumn Migration"/>
    <s v="Displacement (matrix)"/>
    <n v="97"/>
    <s v="-"/>
    <n v="2.1537995961481201E-2"/>
    <n v="0.3"/>
    <n v="0.03"/>
    <n v="1.8802670474373086E-2"/>
    <s v="N"/>
    <n v="1.8802670474373086E-2"/>
  </r>
  <r>
    <s v="Kittiwake"/>
    <s v="Adult"/>
    <x v="12"/>
    <s v="Cenos"/>
    <s v="Autumn Migration"/>
    <s v="Collision"/>
    <s v="-"/>
    <n v="3"/>
    <n v="2.1537995961481201E-2"/>
    <s v="-"/>
    <s v="-"/>
    <n v="6.4613987884443599E-2"/>
    <s v="N"/>
    <n v="6.4613987884443599E-2"/>
  </r>
  <r>
    <s v="Kittiwake"/>
    <s v="Adult"/>
    <x v="12"/>
    <s v="Cenos"/>
    <s v="Spring Migration"/>
    <s v="Displacement (matrix)"/>
    <n v="49"/>
    <s v="-"/>
    <n v="2.8472016438435398E-2"/>
    <n v="0.3"/>
    <n v="0.03"/>
    <n v="1.255615924935001E-2"/>
    <s v="N"/>
    <n v="1.255615924935001E-2"/>
  </r>
  <r>
    <s v="Kittiwake"/>
    <s v="Adult"/>
    <x v="12"/>
    <s v="Cenos"/>
    <s v="Spring Migration"/>
    <s v="Collision"/>
    <s v="-"/>
    <n v="2.0499999999999998"/>
    <n v="2.8472016438435398E-2"/>
    <s v="-"/>
    <s v="-"/>
    <n v="5.8367633698792561E-2"/>
    <s v="N"/>
    <n v="5.8367633698792561E-2"/>
  </r>
  <r>
    <s v="Kittiwake"/>
    <s v="Adult"/>
    <x v="12"/>
    <s v="Dogger Bank A + B"/>
    <s v="Autumn Migration"/>
    <s v="Collision"/>
    <s v="-"/>
    <n v="78.25090909090909"/>
    <n v="2.1537995961481201E-2"/>
    <s v="-"/>
    <s v="-"/>
    <n v="1.6853677639822326"/>
    <s v="N"/>
    <n v="1.6853677639822326"/>
  </r>
  <r>
    <s v="Kittiwake"/>
    <s v="Adult"/>
    <x v="12"/>
    <s v="Dogger Bank A + B"/>
    <s v="Spring Migration"/>
    <s v="Collision"/>
    <s v="-"/>
    <n v="187.98181818181817"/>
    <n v="2.8472016438435398E-2"/>
    <s v="-"/>
    <s v="-"/>
    <n v="5.3522214173997016"/>
    <s v="N"/>
    <n v="5.3522214173997016"/>
  </r>
  <r>
    <s v="Kittiwake"/>
    <s v="Adult"/>
    <x v="12"/>
    <s v="Dogger Bank A and B"/>
    <s v="Autumn Migration"/>
    <s v="Displacement (matrix)"/>
    <n v="3450"/>
    <s v="-"/>
    <n v="2.1537995961481201E-2"/>
    <n v="0.3"/>
    <n v="0.03"/>
    <n v="0.66875477460399124"/>
    <s v="N"/>
    <n v="0.66875477460399124"/>
  </r>
  <r>
    <s v="Kittiwake"/>
    <s v="Adult"/>
    <x v="12"/>
    <s v="Dogger Bank A and B"/>
    <s v="Spring Migration"/>
    <s v="Displacement (matrix)"/>
    <n v="15482"/>
    <s v="-"/>
    <n v="2.8472016438435398E-2"/>
    <n v="0.3"/>
    <n v="0.03"/>
    <n v="3.967233826498711"/>
    <s v="N"/>
    <n v="3.967233826498711"/>
  </r>
  <r>
    <s v="Kittiwake"/>
    <s v="Adult"/>
    <x v="12"/>
    <s v="Dogger Bank C + Sofia"/>
    <s v="Autumn Migration"/>
    <s v="Collision"/>
    <s v="-"/>
    <n v="52.573018181818185"/>
    <n v="2.1537995961481201E-2"/>
    <s v="-"/>
    <s v="-"/>
    <n v="1.1323174532828779"/>
    <s v="N"/>
    <n v="1.1323174532828779"/>
  </r>
  <r>
    <s v="Kittiwake"/>
    <s v="Adult"/>
    <x v="12"/>
    <s v="Dogger Bank C + Sofia"/>
    <s v="Spring Migration"/>
    <s v="Collision"/>
    <s v="-"/>
    <n v="138.0272727272727"/>
    <n v="2.8472016438435398E-2"/>
    <s v="-"/>
    <s v="-"/>
    <n v="3.9299147780433143"/>
    <s v="N"/>
    <n v="3.9299147780433143"/>
  </r>
  <r>
    <s v="Kittiwake"/>
    <s v="Adult"/>
    <x v="12"/>
    <s v="Dogger Bank C and Sofia "/>
    <s v="Autumn Migration"/>
    <s v="Displacement (matrix)"/>
    <n v="2181"/>
    <s v="-"/>
    <n v="2.1537995961481201E-2"/>
    <n v="0.3"/>
    <n v="0.03"/>
    <n v="0.42276932272791445"/>
    <s v="N"/>
    <n v="0.42276932272791445"/>
  </r>
  <r>
    <s v="Kittiwake"/>
    <s v="Adult"/>
    <x v="12"/>
    <s v="Dogger Bank C and Sofia "/>
    <s v="Spring Migration"/>
    <s v="Displacement (matrix)"/>
    <n v="11805"/>
    <s v="-"/>
    <n v="2.8472016438435398E-2"/>
    <n v="0.3"/>
    <n v="0.03"/>
    <n v="3.0250093865015688"/>
    <s v="N"/>
    <n v="3.0250093865015688"/>
  </r>
  <r>
    <s v="Kittiwake"/>
    <s v="Adult"/>
    <x v="12"/>
    <s v="Dogger Bank South"/>
    <s v="Autumn Migration"/>
    <s v="Displacement (matrix)"/>
    <n v="7352.84"/>
    <s v="-"/>
    <n v="2.1537995961481201E-2"/>
    <n v="0.3"/>
    <n v="0.03"/>
    <n v="1.4252889440287571"/>
    <s v="N"/>
    <n v="1.4252889440287571"/>
  </r>
  <r>
    <s v="Kittiwake"/>
    <s v="Adult"/>
    <x v="12"/>
    <s v="Dogger Bank South"/>
    <s v="Autumn Migration"/>
    <s v="Collision"/>
    <s v="-"/>
    <n v="79.319999999999993"/>
    <n v="2.1537995961481201E-2"/>
    <s v="-"/>
    <s v="-"/>
    <n v="1.7083938396646887"/>
    <s v="N"/>
    <n v="1.7083938396646887"/>
  </r>
  <r>
    <s v="Kittiwake"/>
    <s v="Adult"/>
    <x v="12"/>
    <s v="Dogger Bank South"/>
    <s v="Spring Migration"/>
    <s v="Displacement (matrix)"/>
    <n v="11306.91"/>
    <s v="-"/>
    <n v="2.8472016438435398E-2"/>
    <n v="0.3"/>
    <n v="0.03"/>
    <n v="2.8973747464911863"/>
    <s v="N"/>
    <n v="2.8973747464911863"/>
  </r>
  <r>
    <s v="Kittiwake"/>
    <s v="Adult"/>
    <x v="12"/>
    <s v="Dogger Bank South"/>
    <s v="Spring Migration"/>
    <s v="Collision"/>
    <s v="-"/>
    <n v="99.84"/>
    <n v="2.8472016438435398E-2"/>
    <s v="-"/>
    <s v="-"/>
    <n v="2.8426461212133902"/>
    <s v="N"/>
    <n v="2.8426461212133902"/>
  </r>
  <r>
    <s v="Kittiwake"/>
    <s v="Adult"/>
    <x v="12"/>
    <s v="Eaast Anglia THREE"/>
    <s v="Autumn Migration"/>
    <s v="Displacement (matrix)"/>
    <n v="3419"/>
    <s v="-"/>
    <n v="2.1537995961481201E-2"/>
    <n v="0.3"/>
    <n v="0.03"/>
    <n v="0.66274567373073789"/>
    <s v="N"/>
    <n v="0.66274567373073789"/>
  </r>
  <r>
    <s v="Kittiwake"/>
    <s v="Adult"/>
    <x v="12"/>
    <s v="Eaast Anglia THREE"/>
    <s v="Spring Migration"/>
    <s v="Displacement (matrix)"/>
    <n v="1309"/>
    <s v="-"/>
    <n v="2.8472016438435398E-2"/>
    <n v="0.3"/>
    <n v="0.03"/>
    <n v="0.33542882566120741"/>
    <s v="N"/>
    <n v="0.33542882566120741"/>
  </r>
  <r>
    <s v="Kittiwake"/>
    <s v="Adult"/>
    <x v="12"/>
    <s v="East Anglia ONE"/>
    <s v="Autumn Migration"/>
    <s v="Displacement (matrix)"/>
    <n v="1158"/>
    <s v="-"/>
    <n v="2.1537995961481201E-2"/>
    <n v="0.3"/>
    <n v="0.03"/>
    <n v="0.22446899391055708"/>
    <s v="N"/>
    <n v="0.22446899391055708"/>
  </r>
  <r>
    <s v="Kittiwake"/>
    <s v="Adult"/>
    <x v="12"/>
    <s v="East Anglia One"/>
    <s v="Autumn Migration"/>
    <s v="Collision"/>
    <s v="-"/>
    <n v="62.723865332753363"/>
    <n v="2.1537995961481201E-2"/>
    <s v="-"/>
    <s v="-"/>
    <n v="1.3509463582253327"/>
    <s v="N"/>
    <n v="1.3509463582253327"/>
  </r>
  <r>
    <s v="Kittiwake"/>
    <s v="Adult"/>
    <x v="12"/>
    <s v="East Anglia ONE"/>
    <s v="Spring Migration"/>
    <s v="Displacement (matrix)"/>
    <n v="758"/>
    <s v="-"/>
    <n v="2.8472016438435398E-2"/>
    <n v="0.3"/>
    <n v="0.03"/>
    <n v="0.19423609614300627"/>
    <s v="N"/>
    <n v="0.19423609614300627"/>
  </r>
  <r>
    <s v="Kittiwake"/>
    <s v="Adult"/>
    <x v="12"/>
    <s v="East Anglia One"/>
    <s v="Spring Migration"/>
    <s v="Collision"/>
    <s v="-"/>
    <n v="20.092040017398865"/>
    <n v="2.8472016438435398E-2"/>
    <s v="-"/>
    <s v="-"/>
    <n v="0.57206089365708235"/>
    <s v="N"/>
    <n v="0.57206089365708235"/>
  </r>
  <r>
    <s v="Kittiwake"/>
    <s v="Adult"/>
    <x v="12"/>
    <s v="East Anglia ONE North"/>
    <s v="Autumn Migration"/>
    <s v="Displacement (matrix)"/>
    <n v="159"/>
    <s v="-"/>
    <n v="2.1537995961481201E-2"/>
    <n v="0.3"/>
    <n v="0.03"/>
    <n v="3.0820872220879598E-2"/>
    <s v="N"/>
    <n v="3.0820872220879598E-2"/>
  </r>
  <r>
    <s v="Kittiwake"/>
    <s v="Adult"/>
    <x v="12"/>
    <s v="East Anglia ONE North"/>
    <s v="Autumn Migration"/>
    <s v="Collision"/>
    <s v="-"/>
    <n v="5.8909090909090907"/>
    <n v="2.1537995961481201E-2"/>
    <s v="-"/>
    <s v="-"/>
    <n v="0.12687837620945289"/>
    <s v="N"/>
    <n v="0.12687837620945289"/>
  </r>
  <r>
    <s v="Kittiwake"/>
    <s v="Adult"/>
    <x v="12"/>
    <s v="East Anglia ONE North"/>
    <s v="Spring Migration"/>
    <s v="Displacement (matrix)"/>
    <n v="435"/>
    <s v="-"/>
    <n v="2.8472016438435398E-2"/>
    <n v="0.3"/>
    <n v="0.03"/>
    <n v="0.11146794435647457"/>
    <s v="N"/>
    <n v="0.11146794435647457"/>
  </r>
  <r>
    <s v="Kittiwake"/>
    <s v="Adult"/>
    <x v="12"/>
    <s v="East Anglia ONE North"/>
    <s v="Spring Migration"/>
    <s v="Collision"/>
    <s v="-"/>
    <n v="2.5454545454545454"/>
    <n v="2.8472016438435398E-2"/>
    <s v="-"/>
    <s v="-"/>
    <n v="7.2474223661471923E-2"/>
    <s v="N"/>
    <n v="7.2474223661471923E-2"/>
  </r>
  <r>
    <s v="Kittiwake"/>
    <s v="Adult"/>
    <x v="12"/>
    <s v="East Anglia THREE"/>
    <s v="Autumn Migration"/>
    <s v="Collision"/>
    <s v="-"/>
    <n v="32.807418181818193"/>
    <n v="2.1537995961481201E-2"/>
    <s v="-"/>
    <s v="-"/>
    <n v="0.7066060403066251"/>
    <s v="N"/>
    <n v="0.7066060403066251"/>
  </r>
  <r>
    <s v="Kittiwake"/>
    <s v="Adult"/>
    <x v="12"/>
    <s v="East Anglia THREE"/>
    <s v="Spring Migration"/>
    <s v="Collision"/>
    <s v="-"/>
    <n v="19.536363636363635"/>
    <n v="2.8472016438435398E-2"/>
    <s v="-"/>
    <s v="-"/>
    <n v="0.55623966660179702"/>
    <s v="N"/>
    <n v="0.55623966660179702"/>
  </r>
  <r>
    <s v="Kittiwake"/>
    <s v="Adult"/>
    <x v="12"/>
    <s v="East Anglia TWO"/>
    <s v="Autumn Migration"/>
    <s v="Displacement (matrix)"/>
    <n v="127"/>
    <s v="-"/>
    <n v="2.1537995961481201E-2"/>
    <n v="0.3"/>
    <n v="0.03"/>
    <n v="2.461792938397301E-2"/>
    <s v="N"/>
    <n v="2.461792938397301E-2"/>
  </r>
  <r>
    <s v="Kittiwake"/>
    <s v="Adult"/>
    <x v="12"/>
    <s v="East Anglia TWO"/>
    <s v="Autumn Migration"/>
    <s v="Collision"/>
    <s v="-"/>
    <n v="3.9272727272727272"/>
    <n v="2.1537995961481201E-2"/>
    <s v="-"/>
    <s v="-"/>
    <n v="8.4585584139635267E-2"/>
    <s v="N"/>
    <n v="8.4585584139635267E-2"/>
  </r>
  <r>
    <s v="Kittiwake"/>
    <s v="Adult"/>
    <x v="12"/>
    <s v="East Anglia TWO"/>
    <s v="Spring Migration"/>
    <s v="Displacement (matrix)"/>
    <n v="301"/>
    <s v="-"/>
    <n v="2.8472016438435398E-2"/>
    <n v="0.3"/>
    <n v="0.03"/>
    <n v="7.7130692531721487E-2"/>
    <s v="N"/>
    <n v="7.7130692531721487E-2"/>
  </r>
  <r>
    <s v="Kittiwake"/>
    <s v="Adult"/>
    <x v="12"/>
    <s v="East Anglia TWO"/>
    <s v="Spring Migration"/>
    <s v="Collision"/>
    <s v="-"/>
    <n v="5.3818181818181818"/>
    <n v="2.8472016438435398E-2"/>
    <s v="-"/>
    <s v="-"/>
    <n v="0.15323121574139778"/>
    <s v="N"/>
    <n v="0.15323121574139778"/>
  </r>
  <r>
    <s v="Kittiwake"/>
    <s v="Adult"/>
    <x v="12"/>
    <s v="Five Estuaries "/>
    <s v="Autumn Migration"/>
    <s v="Displacement (matrix)"/>
    <n v="238.215"/>
    <s v="-"/>
    <n v="2.1537995961481201E-2"/>
    <n v="0.3"/>
    <n v="0.03"/>
    <n v="4.6176063371678192E-2"/>
    <s v="N"/>
    <n v="4.6176063371678192E-2"/>
  </r>
  <r>
    <s v="Kittiwake"/>
    <s v="Adult"/>
    <x v="12"/>
    <s v="Five Estuaries "/>
    <s v="Autumn Migration"/>
    <s v="Collision"/>
    <s v="-"/>
    <n v="7.88"/>
    <n v="2.1537995961481201E-2"/>
    <s v="-"/>
    <s v="-"/>
    <n v="0.16971940817647185"/>
    <s v="N"/>
    <n v="0.16971940817647185"/>
  </r>
  <r>
    <s v="Kittiwake"/>
    <s v="Adult"/>
    <x v="12"/>
    <s v="Five Estuaries "/>
    <s v="Spring Migration"/>
    <s v="Displacement (matrix)"/>
    <n v="572.83500000000004"/>
    <s v="-"/>
    <n v="2.8472016438435398E-2"/>
    <n v="0.3"/>
    <n v="0.03"/>
    <n v="0.14678790782860027"/>
    <s v="N"/>
    <n v="0.14678790782860027"/>
  </r>
  <r>
    <s v="Kittiwake"/>
    <s v="Adult"/>
    <x v="12"/>
    <s v="Five Estuaries "/>
    <s v="Spring Migration"/>
    <s v="Collision"/>
    <s v="-"/>
    <n v="12.154999999999999"/>
    <n v="2.8472016438435398E-2"/>
    <s v="-"/>
    <s v="-"/>
    <n v="0.34607735980918225"/>
    <s v="N"/>
    <n v="0.34607735980918225"/>
  </r>
  <r>
    <s v="Kittiwake"/>
    <s v="Adult"/>
    <x v="12"/>
    <s v="Galloper"/>
    <s v="Autumn Migration"/>
    <s v="Collision"/>
    <s v="-"/>
    <n v="6.7732136294661327"/>
    <n v="2.1537995961481201E-2"/>
    <s v="-"/>
    <s v="-"/>
    <n v="0.14588144779769099"/>
    <s v="N"/>
    <n v="0.14588144779769099"/>
  </r>
  <r>
    <s v="Kittiwake"/>
    <s v="Adult"/>
    <x v="12"/>
    <s v="Galloper"/>
    <s v="Spring Migration"/>
    <s v="Collision"/>
    <s v="-"/>
    <n v="8.5060284177127876"/>
    <n v="2.8472016438435398E-2"/>
    <s v="-"/>
    <s v="-"/>
    <n v="0.24218378093491713"/>
    <s v="N"/>
    <n v="0.24218378093491713"/>
  </r>
  <r>
    <s v="Kittiwake"/>
    <s v="Adult"/>
    <x v="12"/>
    <s v="Greater Gabbard"/>
    <s v="Autumn Migration"/>
    <s v="Collision"/>
    <s v="-"/>
    <n v="8.6945454545454552"/>
    <n v="2.1537995961481201E-2"/>
    <s v="-"/>
    <s v="-"/>
    <n v="0.18726308488691476"/>
    <s v="N"/>
    <n v="0.18726308488691476"/>
  </r>
  <r>
    <s v="Kittiwake"/>
    <s v="Adult"/>
    <x v="12"/>
    <s v="Greater Gabbard"/>
    <s v="Spring Migration"/>
    <s v="Collision"/>
    <s v="-"/>
    <n v="7.254545454545454"/>
    <n v="2.8472016438435398E-2"/>
    <s v="-"/>
    <s v="-"/>
    <n v="0.20655153743519497"/>
    <s v="N"/>
    <n v="0.20655153743519497"/>
  </r>
  <r>
    <s v="Kittiwake"/>
    <s v="Adult"/>
    <x v="12"/>
    <s v="Green Volt"/>
    <s v="Autumn Migration"/>
    <s v="Displacement (matrix)"/>
    <n v="149"/>
    <s v="-"/>
    <n v="2.1537995961481201E-2"/>
    <n v="0.3"/>
    <n v="0.03"/>
    <n v="2.888245258434629E-2"/>
    <s v="Y"/>
    <n v="0"/>
  </r>
  <r>
    <s v="Kittiwake"/>
    <s v="Adult"/>
    <x v="12"/>
    <s v="Green Volt"/>
    <s v="Autumn Migration"/>
    <s v="Collision"/>
    <s v="-"/>
    <n v="5.95"/>
    <n v="2.1537995961481201E-2"/>
    <s v="-"/>
    <s v="-"/>
    <n v="0.12815107597081316"/>
    <s v="Y"/>
    <n v="0"/>
  </r>
  <r>
    <s v="Kittiwake"/>
    <s v="Adult"/>
    <x v="12"/>
    <s v="Green Volt"/>
    <s v="Spring Migration"/>
    <s v="Displacement (matrix)"/>
    <n v="83"/>
    <s v="-"/>
    <n v="2.8472016438435398E-2"/>
    <n v="0.3"/>
    <n v="0.03"/>
    <n v="2.1268596279511238E-2"/>
    <s v="Y"/>
    <n v="0"/>
  </r>
  <r>
    <s v="Kittiwake"/>
    <s v="Adult"/>
    <x v="12"/>
    <s v="Green Volt"/>
    <s v="Spring Migration"/>
    <s v="Collision"/>
    <s v="-"/>
    <n v="3.55"/>
    <n v="2.8472016438435398E-2"/>
    <s v="-"/>
    <s v="-"/>
    <n v="0.10107565835644566"/>
    <s v="Y"/>
    <n v="0"/>
  </r>
  <r>
    <s v="Kittiwake"/>
    <s v="Adult"/>
    <x v="12"/>
    <s v="Hornsea Four"/>
    <s v="Autumn Migration"/>
    <s v="Displacement (matrix)"/>
    <n v="3608"/>
    <s v="-"/>
    <n v="2.1537995961481201E-2"/>
    <n v="0.3"/>
    <n v="0.03"/>
    <n v="0.69938180486121748"/>
    <s v="N"/>
    <n v="0.69938180486121748"/>
  </r>
  <r>
    <s v="Kittiwake"/>
    <s v="Adult"/>
    <x v="12"/>
    <s v="Hornsea FOUR"/>
    <s v="Autumn Migration"/>
    <s v="Collision"/>
    <s v="-"/>
    <n v="10.109090909090909"/>
    <n v="2.1537995961481201E-2"/>
    <s v="-"/>
    <s v="-"/>
    <n v="0.21772955917424633"/>
    <s v="N"/>
    <n v="0.21772955917424633"/>
  </r>
  <r>
    <s v="Kittiwake"/>
    <s v="Adult"/>
    <x v="12"/>
    <s v="Hornsea Four"/>
    <s v="Spring Migration"/>
    <s v="Displacement (matrix)"/>
    <n v="2626"/>
    <s v="-"/>
    <n v="2.8472016438435398E-2"/>
    <n v="0.3"/>
    <n v="0.03"/>
    <n v="0.67290763650598207"/>
    <s v="N"/>
    <n v="0.67290763650598207"/>
  </r>
  <r>
    <s v="Kittiwake"/>
    <s v="Adult"/>
    <x v="12"/>
    <s v="Hornsea FOUR"/>
    <s v="Spring Migration"/>
    <s v="Collision"/>
    <s v="-"/>
    <n v="3.3454545454545452"/>
    <n v="2.8472016438435398E-2"/>
    <s v="-"/>
    <s v="-"/>
    <n v="9.5251836812220242E-2"/>
    <s v="N"/>
    <n v="9.5251836812220242E-2"/>
  </r>
  <r>
    <s v="Kittiwake"/>
    <s v="Adult"/>
    <x v="12"/>
    <s v="Hornsea Project One"/>
    <s v="Autumn Migration"/>
    <s v="Displacement (matrix)"/>
    <n v="31481"/>
    <s v="-"/>
    <n v="2.1537995961481201E-2"/>
    <n v="0.3"/>
    <n v="0.03"/>
    <n v="6.1023388577705067"/>
    <s v="N"/>
    <n v="6.1023388577705067"/>
  </r>
  <r>
    <s v="Kittiwake"/>
    <s v="Adult"/>
    <x v="12"/>
    <s v="Hornsea Project ONE"/>
    <s v="Autumn Migration"/>
    <s v="Collision"/>
    <s v="-"/>
    <n v="5.6327411198073456"/>
    <n v="2.1537995961481201E-2"/>
    <s v="-"/>
    <s v="-"/>
    <n v="0.1213179554904797"/>
    <s v="N"/>
    <n v="0.1213179554904797"/>
  </r>
  <r>
    <s v="Kittiwake"/>
    <s v="Adult"/>
    <x v="12"/>
    <s v="Hornsea Project One"/>
    <s v="Spring Migration"/>
    <s v="Displacement (matrix)"/>
    <n v="767"/>
    <s v="-"/>
    <n v="2.8472016438435398E-2"/>
    <n v="0.3"/>
    <n v="0.03"/>
    <n v="0.19654232947451952"/>
    <s v="N"/>
    <n v="0.19654232947451952"/>
  </r>
  <r>
    <s v="Kittiwake"/>
    <s v="Adult"/>
    <x v="12"/>
    <s v="Hornsea Project ONE"/>
    <s v="Spring Migration"/>
    <s v="Collision"/>
    <s v="-"/>
    <n v="2.3120860927152314"/>
    <n v="2.8472016438435398E-2"/>
    <s v="-"/>
    <s v="-"/>
    <n v="6.5829753238865932E-2"/>
    <s v="N"/>
    <n v="6.5829753238865932E-2"/>
  </r>
  <r>
    <s v="Kittiwake"/>
    <s v="Adult"/>
    <x v="12"/>
    <s v="Hornsea Project Three"/>
    <s v="Autumn Migration"/>
    <s v="Displacement (matrix)"/>
    <n v="2550"/>
    <s v="-"/>
    <n v="2.1537995961481201E-2"/>
    <n v="0.3"/>
    <n v="0.03"/>
    <n v="0.49429700731599358"/>
    <s v="N"/>
    <n v="0.49429700731599358"/>
  </r>
  <r>
    <s v="Kittiwake"/>
    <s v="Adult"/>
    <x v="12"/>
    <s v="Hornsea Project THREE"/>
    <s v="Autumn Migration"/>
    <s v="Collision"/>
    <s v="-"/>
    <n v="27.978181818181817"/>
    <n v="2.1537995961481201E-2"/>
    <s v="-"/>
    <s v="-"/>
    <n v="0.60259396700958678"/>
    <s v="N"/>
    <n v="0.60259396700958678"/>
  </r>
  <r>
    <s v="Kittiwake"/>
    <s v="Adult"/>
    <x v="12"/>
    <s v="Hornsea Project Three"/>
    <s v="Spring Migration"/>
    <s v="Displacement (matrix)"/>
    <n v="3795"/>
    <s v="-"/>
    <n v="2.8472016438435398E-2"/>
    <n v="0.3"/>
    <n v="0.03"/>
    <n v="0.97246172145476095"/>
    <s v="N"/>
    <n v="0.97246172145476095"/>
  </r>
  <r>
    <s v="Kittiwake"/>
    <s v="Adult"/>
    <x v="12"/>
    <s v="Hornsea Project THREE"/>
    <s v="Spring Migration"/>
    <s v="Collision"/>
    <s v="-"/>
    <n v="22.298181818181817"/>
    <n v="2.8472016438435398E-2"/>
    <s v="-"/>
    <s v="-"/>
    <n v="0.63487419927449407"/>
    <s v="N"/>
    <n v="0.63487419927449407"/>
  </r>
  <r>
    <s v="Kittiwake"/>
    <s v="Adult"/>
    <x v="12"/>
    <s v="Hornsea Project Two"/>
    <s v="Autumn Migration"/>
    <s v="Displacement (matrix)"/>
    <n v="1449"/>
    <s v="-"/>
    <n v="2.1537995961481201E-2"/>
    <n v="0.3"/>
    <n v="0.03"/>
    <n v="0.28087700533367638"/>
    <s v="N"/>
    <n v="0.28087700533367638"/>
  </r>
  <r>
    <s v="Kittiwake"/>
    <s v="Adult"/>
    <x v="12"/>
    <s v="Hornsea Project TWO"/>
    <s v="Autumn Migration"/>
    <s v="Collision"/>
    <s v="-"/>
    <n v="5.2167272727272733"/>
    <n v="2.1537995961481201E-2"/>
    <s v="-"/>
    <s v="-"/>
    <n v="0.11235785093214885"/>
    <s v="N"/>
    <n v="0.11235785093214885"/>
  </r>
  <r>
    <s v="Kittiwake"/>
    <s v="Adult"/>
    <x v="12"/>
    <s v="Hornsea Project Two"/>
    <s v="Spring Migration"/>
    <s v="Displacement (matrix)"/>
    <n v="1975"/>
    <s v="-"/>
    <n v="2.8472016438435398E-2"/>
    <n v="0.3"/>
    <n v="0.03"/>
    <n v="0.50609009219318923"/>
    <s v="N"/>
    <n v="0.50609009219318923"/>
  </r>
  <r>
    <s v="Kittiwake"/>
    <s v="Adult"/>
    <x v="12"/>
    <s v="Hornsea Project TWO"/>
    <s v="Spring Migration"/>
    <s v="Collision"/>
    <s v="-"/>
    <n v="1.9090909090909092"/>
    <n v="2.8472016438435398E-2"/>
    <s v="-"/>
    <s v="-"/>
    <n v="5.4355667746103946E-2"/>
    <s v="N"/>
    <n v="5.4355667746103946E-2"/>
  </r>
  <r>
    <s v="Kittiwake"/>
    <s v="Adult"/>
    <x v="12"/>
    <s v="Humber Gateway"/>
    <s v="Autumn Migration"/>
    <s v="Collision"/>
    <s v="-"/>
    <n v="0.79492987012987015"/>
    <n v="2.1537995961481201E-2"/>
    <s v="-"/>
    <s v="-"/>
    <n v="1.7121196332517918E-2"/>
    <s v="N"/>
    <n v="1.7121196332517918E-2"/>
  </r>
  <r>
    <s v="Kittiwake"/>
    <s v="Adult"/>
    <x v="12"/>
    <s v="Humber Gateway"/>
    <s v="Spring Migration"/>
    <s v="Collision"/>
    <s v="-"/>
    <n v="0.51818181818181819"/>
    <n v="2.8472016438435398E-2"/>
    <s v="-"/>
    <s v="-"/>
    <n v="1.475368124537107E-2"/>
    <s v="N"/>
    <n v="1.475368124537107E-2"/>
  </r>
  <r>
    <s v="Kittiwake"/>
    <s v="Adult"/>
    <x v="12"/>
    <s v="Hywind"/>
    <s v="Autumn Migration"/>
    <s v="Collision"/>
    <s v="-"/>
    <n v="0.5216727272727274"/>
    <n v="2.1537995961481201E-2"/>
    <s v="-"/>
    <s v="-"/>
    <n v="1.1235785093214887E-2"/>
    <s v="N"/>
    <n v="1.1235785093214887E-2"/>
  </r>
  <r>
    <s v="Kittiwake"/>
    <s v="Adult"/>
    <x v="12"/>
    <s v="Hywind"/>
    <s v="Spring Migration"/>
    <s v="Collision"/>
    <s v="-"/>
    <n v="0.57272727272727264"/>
    <n v="2.8472016438435398E-2"/>
    <s v="-"/>
    <s v="-"/>
    <n v="1.6306700323831181E-2"/>
    <s v="N"/>
    <n v="1.6306700323831181E-2"/>
  </r>
  <r>
    <s v="Kittiwake"/>
    <s v="Adult"/>
    <x v="12"/>
    <s v="Inch Cape"/>
    <s v="Autumn Migration"/>
    <s v="Displacement (matrix)"/>
    <n v="1069"/>
    <s v="-"/>
    <n v="2.1537995961481201E-2"/>
    <n v="0.3"/>
    <n v="0.03"/>
    <n v="0.20721705914541064"/>
    <s v="N"/>
    <n v="0.20721705914541064"/>
  </r>
  <r>
    <s v="Kittiwake"/>
    <s v="Adult"/>
    <x v="12"/>
    <s v="Inch Cape"/>
    <s v="Autumn Migration"/>
    <s v="Collision"/>
    <s v="-"/>
    <n v="18.90909090909091"/>
    <n v="2.1537995961481201E-2"/>
    <s v="-"/>
    <s v="-"/>
    <n v="0.40726392363528091"/>
    <s v="N"/>
    <n v="0.40726392363528091"/>
  </r>
  <r>
    <s v="Kittiwake"/>
    <s v="Adult"/>
    <x v="12"/>
    <s v="Inch Cape"/>
    <s v="Spring Migration"/>
    <s v="Displacement (matrix)"/>
    <n v="1069"/>
    <s v="-"/>
    <n v="2.8472016438435398E-2"/>
    <n v="0.3"/>
    <n v="0.03"/>
    <n v="0.27392927015418694"/>
    <s v="N"/>
    <n v="0.27392927015418694"/>
  </r>
  <r>
    <s v="Kittiwake"/>
    <s v="Adult"/>
    <x v="12"/>
    <s v="Inch Cape"/>
    <s v="Spring Migration"/>
    <s v="Collision"/>
    <s v="-"/>
    <n v="4.3636363636363633"/>
    <n v="2.8472016438435398E-2"/>
    <s v="-"/>
    <s v="-"/>
    <n v="0.124241526276809"/>
    <s v="N"/>
    <n v="0.124241526276809"/>
  </r>
  <r>
    <s v="Kittiwake"/>
    <s v="Adult"/>
    <x v="12"/>
    <s v="Kentish Flats"/>
    <s v="Autumn Migration"/>
    <s v="Collision"/>
    <s v="-"/>
    <n v="0.5216727272727274"/>
    <n v="2.1537995961481201E-2"/>
    <s v="-"/>
    <s v="-"/>
    <n v="1.1235785093214887E-2"/>
    <s v="N"/>
    <n v="1.1235785093214887E-2"/>
  </r>
  <r>
    <s v="Kittiwake"/>
    <s v="Adult"/>
    <x v="12"/>
    <s v="Kentish Flats"/>
    <s v="Spring Migration"/>
    <s v="Collision"/>
    <s v="-"/>
    <n v="0.44545454545454538"/>
    <n v="2.8472016438435398E-2"/>
    <s v="-"/>
    <s v="-"/>
    <n v="1.2682989140757585E-2"/>
    <s v="N"/>
    <n v="1.2682989140757585E-2"/>
  </r>
  <r>
    <s v="Kittiwake"/>
    <s v="Adult"/>
    <x v="12"/>
    <s v="Kentish Flats Ext"/>
    <s v="Spring Migration"/>
    <s v="Collision"/>
    <s v="-"/>
    <n v="1.4000000000000001"/>
    <n v="2.8472016438435398E-2"/>
    <s v="-"/>
    <s v="-"/>
    <n v="3.9860823013809561E-2"/>
    <s v="N"/>
    <n v="3.9860823013809561E-2"/>
  </r>
  <r>
    <s v="Kittiwake"/>
    <s v="Adult"/>
    <x v="12"/>
    <s v="Kincardine"/>
    <s v="Autumn Migration"/>
    <s v="Collision"/>
    <s v="-"/>
    <n v="5.2167272727272733"/>
    <n v="2.1537995961481201E-2"/>
    <s v="-"/>
    <s v="-"/>
    <n v="0.11235785093214885"/>
    <s v="N"/>
    <n v="0.11235785093214885"/>
  </r>
  <r>
    <s v="Kittiwake"/>
    <s v="Adult"/>
    <x v="12"/>
    <s v="Kincardine"/>
    <s v="Spring Migration"/>
    <s v="Collision"/>
    <s v="-"/>
    <n v="0.63636363636363635"/>
    <n v="2.8472016438435398E-2"/>
    <s v="-"/>
    <s v="-"/>
    <n v="1.8118555915367981E-2"/>
    <s v="N"/>
    <n v="1.8118555915367981E-2"/>
  </r>
  <r>
    <s v="Kittiwake"/>
    <s v="Adult"/>
    <x v="12"/>
    <s v="Lincs"/>
    <s v="Autumn Migration"/>
    <s v="Collision"/>
    <s v="-"/>
    <n v="0.69556363636363638"/>
    <n v="2.1537995961481201E-2"/>
    <s v="-"/>
    <s v="-"/>
    <n v="1.4981046790953179E-2"/>
    <s v="N"/>
    <n v="1.4981046790953179E-2"/>
  </r>
  <r>
    <s v="Kittiwake"/>
    <s v="Adult"/>
    <x v="12"/>
    <s v="Lincs"/>
    <s v="Spring Migration"/>
    <s v="Collision"/>
    <s v="-"/>
    <n v="0.44545454545454538"/>
    <n v="2.8472016438435398E-2"/>
    <s v="-"/>
    <s v="-"/>
    <n v="1.2682989140757585E-2"/>
    <s v="N"/>
    <n v="1.2682989140757585E-2"/>
  </r>
  <r>
    <s v="Kittiwake"/>
    <s v="Adult"/>
    <x v="12"/>
    <s v="Lond Array"/>
    <s v="Autumn Migration"/>
    <s v="Collision"/>
    <s v="-"/>
    <n v="0.50902611570247935"/>
    <n v="2.1537995961481201E-2"/>
    <s v="-"/>
    <s v="-"/>
    <n v="1.0963402424288463E-2"/>
    <s v="N"/>
    <n v="1.0963402424288463E-2"/>
  </r>
  <r>
    <s v="Kittiwake"/>
    <s v="Adult"/>
    <x v="12"/>
    <s v="Lond Array"/>
    <s v="Spring Migration"/>
    <s v="Collision"/>
    <s v="-"/>
    <n v="0.43735537190082652"/>
    <n v="2.8472016438435398E-2"/>
    <s v="-"/>
    <s v="-"/>
    <n v="1.2452389338198359E-2"/>
    <s v="N"/>
    <n v="1.2452389338198359E-2"/>
  </r>
  <r>
    <s v="Kittiwake"/>
    <s v="Adult"/>
    <x v="12"/>
    <s v="Moray East"/>
    <s v="Autumn Migration"/>
    <s v="Collision"/>
    <s v="-"/>
    <n v="1.4545454545454544"/>
    <n v="2.1537995961481201E-2"/>
    <s v="-"/>
    <s v="-"/>
    <n v="3.1327994125790834E-2"/>
    <s v="N"/>
    <n v="3.1327994125790834E-2"/>
  </r>
  <r>
    <s v="Kittiwake"/>
    <s v="Adult"/>
    <x v="12"/>
    <s v="Moray East"/>
    <s v="Spring Migration"/>
    <s v="Collision"/>
    <s v="-"/>
    <n v="3.6363636363636367"/>
    <n v="2.8472016438435398E-2"/>
    <s v="-"/>
    <s v="-"/>
    <n v="0.10353460523067419"/>
    <s v="N"/>
    <n v="0.10353460523067419"/>
  </r>
  <r>
    <s v="Kittiwake"/>
    <s v="Adult"/>
    <x v="12"/>
    <s v="Moray West"/>
    <s v="Autumn Migration"/>
    <s v="Displacement (matrix)"/>
    <n v="1470"/>
    <s v="-"/>
    <n v="2.1537995961481201E-2"/>
    <n v="0.3"/>
    <n v="0.03"/>
    <n v="0.28494768657039626"/>
    <s v="N"/>
    <n v="0.28494768657039626"/>
  </r>
  <r>
    <s v="Kittiwake"/>
    <s v="Adult"/>
    <x v="12"/>
    <s v="Moray West"/>
    <s v="Autumn Migration"/>
    <s v="Collision"/>
    <s v="-"/>
    <n v="16.727272727272727"/>
    <n v="2.1537995961481201E-2"/>
    <s v="-"/>
    <s v="-"/>
    <n v="0.36027193244659461"/>
    <s v="N"/>
    <n v="0.36027193244659461"/>
  </r>
  <r>
    <s v="Kittiwake"/>
    <s v="Adult"/>
    <x v="12"/>
    <s v="Moray West"/>
    <s v="Spring Migration"/>
    <s v="Displacement (matrix)"/>
    <n v="1074"/>
    <s v="-"/>
    <n v="2.8472016438435398E-2"/>
    <n v="0.3"/>
    <n v="0.03"/>
    <n v="0.27521051089391652"/>
    <s v="N"/>
    <n v="0.27521051089391652"/>
  </r>
  <r>
    <s v="Kittiwake"/>
    <s v="Adult"/>
    <x v="12"/>
    <s v="Moray West"/>
    <s v="Spring Migration"/>
    <s v="Collision"/>
    <s v="-"/>
    <n v="5.0909090909090908"/>
    <n v="2.8472016438435398E-2"/>
    <s v="-"/>
    <s v="-"/>
    <n v="0.14494844732294385"/>
    <s v="N"/>
    <n v="0.14494844732294385"/>
  </r>
  <r>
    <s v="Kittiwake"/>
    <s v="Adult"/>
    <x v="12"/>
    <s v="Neart na Gaoithe"/>
    <s v="Autumn Migration"/>
    <s v="Displacement (matrix)"/>
    <n v="2016"/>
    <s v="-"/>
    <n v="2.1537995961481201E-2"/>
    <n v="0.3"/>
    <n v="0.03"/>
    <n v="0.39078539872511486"/>
    <s v="N"/>
    <n v="0.39078539872511486"/>
  </r>
  <r>
    <s v="Kittiwake"/>
    <s v="Adult"/>
    <x v="12"/>
    <s v="Neart na Gaoithe"/>
    <s v="Spring Migration"/>
    <s v="Displacement (matrix)"/>
    <n v="139"/>
    <s v="-"/>
    <n v="2.8472016438435398E-2"/>
    <n v="0.3"/>
    <n v="0.03"/>
    <n v="3.5618492564482677E-2"/>
    <s v="N"/>
    <n v="3.5618492564482677E-2"/>
  </r>
  <r>
    <s v="Kittiwake"/>
    <s v="Adult"/>
    <x v="12"/>
    <s v="NnG"/>
    <s v="Autumn Migration"/>
    <s v="Collision"/>
    <s v="-"/>
    <n v="12.363636363636363"/>
    <n v="2.1537995961481201E-2"/>
    <s v="-"/>
    <s v="-"/>
    <n v="0.26628795006922212"/>
    <s v="N"/>
    <n v="0.26628795006922212"/>
  </r>
  <r>
    <s v="Kittiwake"/>
    <s v="Adult"/>
    <x v="12"/>
    <s v="NnG"/>
    <s v="Spring Migration"/>
    <s v="Collision"/>
    <s v="-"/>
    <n v="1.4545454545454544"/>
    <n v="2.8472016438435398E-2"/>
    <s v="-"/>
    <s v="-"/>
    <n v="4.1413842092269663E-2"/>
    <s v="N"/>
    <n v="4.1413842092269663E-2"/>
  </r>
  <r>
    <s v="Kittiwake"/>
    <s v="Adult"/>
    <x v="12"/>
    <s v="Norfolk Boreas"/>
    <s v="Autumn Migration"/>
    <s v="Displacement (matrix)"/>
    <n v="2576"/>
    <s v="-"/>
    <n v="2.1537995961481201E-2"/>
    <n v="0.3"/>
    <n v="0.03"/>
    <n v="0.49933689837098011"/>
    <s v="N"/>
    <n v="0.49933689837098011"/>
  </r>
  <r>
    <s v="Kittiwake"/>
    <s v="Adult"/>
    <x v="12"/>
    <s v="Norfolk Boreas"/>
    <s v="Autumn Migration"/>
    <s v="Collision"/>
    <s v="-"/>
    <n v="23.418181818181818"/>
    <n v="2.1537995961481201E-2"/>
    <s v="-"/>
    <s v="-"/>
    <n v="0.5043807054252325"/>
    <s v="N"/>
    <n v="0.5043807054252325"/>
  </r>
  <r>
    <s v="Kittiwake"/>
    <s v="Adult"/>
    <x v="12"/>
    <s v="Norfolk Boreas"/>
    <s v="Spring Migration"/>
    <s v="Displacement (matrix)"/>
    <n v="949"/>
    <s v="-"/>
    <n v="2.8472016438435398E-2"/>
    <n v="0.3"/>
    <n v="0.03"/>
    <n v="0.24317949240067671"/>
    <s v="N"/>
    <n v="0.24317949240067671"/>
  </r>
  <r>
    <s v="Kittiwake"/>
    <s v="Adult"/>
    <x v="12"/>
    <s v="Norfolk Boreas"/>
    <s v="Spring Migration"/>
    <s v="Collision"/>
    <s v="-"/>
    <n v="8.6545454545454543"/>
    <n v="2.8472016438435398E-2"/>
    <s v="-"/>
    <s v="-"/>
    <n v="0.24641236044900452"/>
    <s v="N"/>
    <n v="0.24641236044900452"/>
  </r>
  <r>
    <s v="Kittiwake"/>
    <s v="Adult"/>
    <x v="12"/>
    <s v="Norfolk Vanguard"/>
    <s v="Autumn Migration"/>
    <s v="Collision"/>
    <s v="-"/>
    <n v="11.927272727272726"/>
    <n v="2.1537995961481201E-2"/>
    <s v="-"/>
    <s v="-"/>
    <n v="0.25688955183148482"/>
    <s v="N"/>
    <n v="0.25688955183148482"/>
  </r>
  <r>
    <s v="Kittiwake"/>
    <s v="Adult"/>
    <x v="12"/>
    <s v="Norfolk Vanguard"/>
    <s v="Spring Migration"/>
    <s v="Collision"/>
    <s v="-"/>
    <n v="14.036363636363637"/>
    <n v="2.8472016438435398E-2"/>
    <s v="-"/>
    <s v="-"/>
    <n v="0.39964357619040236"/>
    <s v="N"/>
    <n v="0.39964357619040236"/>
  </r>
  <r>
    <s v="Kittiwake"/>
    <s v="Adult"/>
    <x v="12"/>
    <s v="Norfolk Vanguard "/>
    <s v="Autumn Migration"/>
    <s v="Displacement (matrix)"/>
    <n v="916"/>
    <s v="-"/>
    <n v="2.1537995961481201E-2"/>
    <n v="0.3"/>
    <n v="0.03"/>
    <n v="0.17755923870645102"/>
    <s v="N"/>
    <n v="0.17755923870645102"/>
  </r>
  <r>
    <s v="Kittiwake"/>
    <s v="Adult"/>
    <x v="12"/>
    <s v="Norfolk Vanguard "/>
    <s v="Spring Migration"/>
    <s v="Displacement (matrix)"/>
    <n v="1294"/>
    <s v="-"/>
    <n v="2.8472016438435398E-2"/>
    <n v="0.3"/>
    <n v="0.03"/>
    <n v="0.33158510344201864"/>
    <s v="N"/>
    <n v="0.33158510344201864"/>
  </r>
  <r>
    <s v="Kittiwake"/>
    <s v="Adult"/>
    <x v="12"/>
    <s v="North Falls "/>
    <s v="Autumn Migration"/>
    <s v="Displacement (matrix)"/>
    <n v="467"/>
    <s v="-"/>
    <n v="2.1537995961481201E-2"/>
    <n v="0.3"/>
    <n v="0.03"/>
    <n v="9.0524197026105493E-2"/>
    <s v="N"/>
    <n v="9.0524197026105493E-2"/>
  </r>
  <r>
    <s v="Kittiwake"/>
    <s v="Adult"/>
    <x v="12"/>
    <s v="North Falls "/>
    <s v="Autumn Migration"/>
    <s v="Collision"/>
    <s v="-"/>
    <n v="3.64"/>
    <n v="2.1537995961481201E-2"/>
    <s v="-"/>
    <s v="-"/>
    <n v="7.8398305299791568E-2"/>
    <s v="N"/>
    <n v="7.8398305299791568E-2"/>
  </r>
  <r>
    <s v="Kittiwake"/>
    <s v="Adult"/>
    <x v="12"/>
    <s v="North Falls "/>
    <s v="Spring Migration"/>
    <s v="Displacement (matrix)"/>
    <n v="844.5"/>
    <s v="-"/>
    <n v="2.8472016438435398E-2"/>
    <n v="0.3"/>
    <n v="0.03"/>
    <n v="0.21640156094032822"/>
    <s v="N"/>
    <n v="0.21640156094032822"/>
  </r>
  <r>
    <s v="Kittiwake"/>
    <s v="Adult"/>
    <x v="12"/>
    <s v="North Falls "/>
    <s v="Spring Migration"/>
    <s v="Collision"/>
    <s v="-"/>
    <n v="11.2"/>
    <n v="2.8472016438435398E-2"/>
    <s v="-"/>
    <s v="-"/>
    <n v="0.31888658411047643"/>
    <s v="N"/>
    <n v="0.31888658411047643"/>
  </r>
  <r>
    <s v="Kittiwake"/>
    <s v="Adult"/>
    <x v="12"/>
    <s v="Outer Dowsing"/>
    <s v="Autumn Migration"/>
    <s v="Displacement (matrix)"/>
    <n v="5206.8"/>
    <s v="-"/>
    <n v="2.1537995961481201E-2"/>
    <n v="0.3"/>
    <n v="0.03"/>
    <n v="1.0092963363501628"/>
    <s v="N"/>
    <n v="1.0092963363501628"/>
  </r>
  <r>
    <s v="Kittiwake"/>
    <s v="Adult"/>
    <x v="12"/>
    <s v="Outer Dowsing"/>
    <s v="Spring Migration"/>
    <s v="Displacement (matrix)"/>
    <n v="1760.3"/>
    <s v="-"/>
    <n v="2.8472016438435398E-2"/>
    <n v="0.3"/>
    <n v="0.03"/>
    <n v="0.45107361482920039"/>
    <s v="N"/>
    <n v="0.45107361482920039"/>
  </r>
  <r>
    <s v="Kittiwake"/>
    <s v="Adult"/>
    <x v="12"/>
    <s v="Outer Dowsing "/>
    <s v="Autumn Migration"/>
    <s v="Collision"/>
    <s v="-"/>
    <n v="3.03"/>
    <n v="2.1537995961481201E-2"/>
    <s v="-"/>
    <s v="-"/>
    <n v="6.5260127763288031E-2"/>
    <s v="N"/>
    <n v="6.5260127763288031E-2"/>
  </r>
  <r>
    <s v="Kittiwake"/>
    <s v="Adult"/>
    <x v="12"/>
    <s v="Outer Dowsing "/>
    <s v="Spring Migration"/>
    <s v="Collision"/>
    <s v="-"/>
    <n v="13.81"/>
    <n v="2.8472016438435398E-2"/>
    <s v="-"/>
    <s v="-"/>
    <n v="0.39319854701479284"/>
    <s v="N"/>
    <n v="0.39319854701479284"/>
  </r>
  <r>
    <s v="Kittiwake"/>
    <s v="Adult"/>
    <x v="12"/>
    <s v="PFOWF"/>
    <s v="Autumn Migration"/>
    <s v="Displacement (matrix)"/>
    <n v="118"/>
    <s v="-"/>
    <n v="2.1537995961481201E-2"/>
    <n v="0.3"/>
    <n v="0.03"/>
    <n v="2.2873351711093035E-2"/>
    <s v="N"/>
    <n v="2.2873351711093035E-2"/>
  </r>
  <r>
    <s v="Kittiwake"/>
    <s v="Adult"/>
    <x v="12"/>
    <s v="PFOWF"/>
    <s v="Autumn Migration"/>
    <s v="Collision"/>
    <s v="-"/>
    <n v="0.72727272727272718"/>
    <n v="2.1537995961481201E-2"/>
    <s v="-"/>
    <s v="-"/>
    <n v="1.5663997062895417E-2"/>
    <s v="N"/>
    <n v="1.5663997062895417E-2"/>
  </r>
  <r>
    <s v="Kittiwake"/>
    <s v="Adult"/>
    <x v="12"/>
    <s v="PFOWF"/>
    <s v="Spring Migration"/>
    <s v="Displacement (matrix)"/>
    <n v="41"/>
    <s v="-"/>
    <n v="2.8472016438435398E-2"/>
    <n v="0.3"/>
    <n v="0.03"/>
    <n v="1.0506174065782661E-2"/>
    <s v="N"/>
    <n v="1.0506174065782661E-2"/>
  </r>
  <r>
    <s v="Kittiwake"/>
    <s v="Adult"/>
    <x v="12"/>
    <s v="Race Bank"/>
    <s v="Autumn Migration"/>
    <s v="Collision"/>
    <s v="-"/>
    <n v="8.1619814707585405"/>
    <n v="2.1537995961481201E-2"/>
    <s v="-"/>
    <s v="-"/>
    <n v="0.17579272395488185"/>
    <s v="N"/>
    <n v="0.17579272395488185"/>
  </r>
  <r>
    <s v="Kittiwake"/>
    <s v="Adult"/>
    <x v="12"/>
    <s v="Race Bank"/>
    <s v="Spring Migration"/>
    <s v="Collision"/>
    <s v="-"/>
    <n v="2.0995946728430805"/>
    <n v="2.8472016438435398E-2"/>
    <s v="-"/>
    <s v="-"/>
    <n v="5.9779694039239585E-2"/>
    <s v="N"/>
    <n v="5.9779694039239585E-2"/>
  </r>
  <r>
    <s v="Kittiwake"/>
    <s v="Adult"/>
    <x v="12"/>
    <s v="Rampion"/>
    <s v="Autumn Migration"/>
    <s v="Collision"/>
    <s v="-"/>
    <n v="14.844797366255143"/>
    <n v="2.1537995961481201E-2"/>
    <s v="-"/>
    <s v="-"/>
    <n v="0.31972718572341002"/>
    <s v="N"/>
    <n v="0.31972718572341002"/>
  </r>
  <r>
    <s v="Kittiwake"/>
    <s v="Adult"/>
    <x v="12"/>
    <s v="Rampion"/>
    <s v="Spring Migration"/>
    <s v="Collision"/>
    <s v="-"/>
    <n v="12.942222222222222"/>
    <n v="2.8472016438435398E-2"/>
    <s v="-"/>
    <s v="-"/>
    <n v="0.36849116386099501"/>
    <s v="N"/>
    <n v="0.36849116386099501"/>
  </r>
  <r>
    <s v="Kittiwake"/>
    <s v="Adult"/>
    <x v="12"/>
    <s v="Rampion 2"/>
    <s v="Autumn Migration"/>
    <s v="Displacement (matrix)"/>
    <n v="97"/>
    <s v="-"/>
    <n v="2.1537995961481201E-2"/>
    <n v="0.3"/>
    <n v="0.03"/>
    <n v="1.8802670474373086E-2"/>
    <s v="N"/>
    <n v="1.8802670474373086E-2"/>
  </r>
  <r>
    <s v="Kittiwake"/>
    <s v="Adult"/>
    <x v="12"/>
    <s v="Rampion 2"/>
    <s v="Autumn Migration"/>
    <s v="Collision"/>
    <s v="-"/>
    <n v="9.7799999999999994"/>
    <n v="2.1537995961481201E-2"/>
    <s v="-"/>
    <s v="-"/>
    <n v="0.21064160050328612"/>
    <s v="N"/>
    <n v="0.21064160050328612"/>
  </r>
  <r>
    <s v="Kittiwake"/>
    <s v="Adult"/>
    <x v="12"/>
    <s v="Rampion 2"/>
    <s v="Spring Migration"/>
    <s v="Displacement (matrix)"/>
    <n v="286"/>
    <s v="-"/>
    <n v="2.8472016438435398E-2"/>
    <n v="0.3"/>
    <n v="0.03"/>
    <n v="7.3286970312532715E-2"/>
    <s v="N"/>
    <n v="7.3286970312532715E-2"/>
  </r>
  <r>
    <s v="Kittiwake"/>
    <s v="Adult"/>
    <x v="12"/>
    <s v="Rampion 2"/>
    <s v="Spring Migration"/>
    <s v="Collision"/>
    <s v="-"/>
    <n v="17.25"/>
    <n v="2.8472016438435398E-2"/>
    <s v="-"/>
    <s v="-"/>
    <n v="0.4911422835630106"/>
    <s v="N"/>
    <n v="0.4911422835630106"/>
  </r>
  <r>
    <s v="Kittiwake"/>
    <s v="Adult"/>
    <x v="12"/>
    <s v="Salamander"/>
    <s v="Autumn Migration"/>
    <s v="Displacement (matrix)"/>
    <n v="141.5"/>
    <s v="-"/>
    <n v="2.1537995961481201E-2"/>
    <n v="0.3"/>
    <n v="0.03"/>
    <n v="2.7428637856946304E-2"/>
    <s v="Y"/>
    <n v="0"/>
  </r>
  <r>
    <s v="Kittiwake"/>
    <s v="Adult"/>
    <x v="12"/>
    <s v="Salamander"/>
    <s v="Spring Migration"/>
    <s v="Displacement (matrix)"/>
    <n v="154.5"/>
    <s v="-"/>
    <n v="2.8472016438435398E-2"/>
    <n v="0.3"/>
    <n v="0.03"/>
    <n v="3.959033885764441E-2"/>
    <s v="Y"/>
    <n v="0"/>
  </r>
  <r>
    <s v="Kittiwake"/>
    <s v="Adult"/>
    <x v="12"/>
    <s v="Seagreen"/>
    <s v="Autumn Migration"/>
    <s v="Displacement (matrix)"/>
    <n v="2286"/>
    <s v="-"/>
    <n v="2.1537995961481201E-2"/>
    <n v="0.3"/>
    <n v="0.03"/>
    <n v="0.44312272891151422"/>
    <s v="N"/>
    <n v="0.44312272891151422"/>
  </r>
  <r>
    <s v="Kittiwake"/>
    <s v="Adult"/>
    <x v="12"/>
    <s v="Seagreen"/>
    <s v="Spring Migration"/>
    <s v="Displacement (matrix)"/>
    <n v="2286"/>
    <s v="-"/>
    <n v="2.8472016438435398E-2"/>
    <n v="0.3"/>
    <n v="0.03"/>
    <n v="0.58578326620436982"/>
    <s v="N"/>
    <n v="0.58578326620436982"/>
  </r>
  <r>
    <s v="Kittiwake"/>
    <s v="Adult"/>
    <x v="12"/>
    <s v="SeaGreen (Alpha &amp; Bravo)"/>
    <s v="Autumn Migration"/>
    <s v="Collision"/>
    <s v="-"/>
    <n v="103.50397989107665"/>
    <n v="2.1537995961481201E-2"/>
    <s v="-"/>
    <s v="-"/>
    <n v="2.2292683008912406"/>
    <s v="N"/>
    <n v="2.2292683008912406"/>
  </r>
  <r>
    <s v="Kittiwake"/>
    <s v="Adult"/>
    <x v="12"/>
    <s v="SeaGreen (Alpha &amp; Bravo)"/>
    <s v="Spring Migration"/>
    <s v="Collision"/>
    <s v="-"/>
    <n v="56.403854210305823"/>
    <n v="2.8472016438435398E-2"/>
    <s v="-"/>
    <s v="-"/>
    <n v="1.6059314642669411"/>
    <s v="N"/>
    <n v="1.6059314642669411"/>
  </r>
  <r>
    <s v="Kittiwake"/>
    <s v="Adult"/>
    <x v="12"/>
    <s v="SEP &amp; DEP"/>
    <s v="Autumn Migration"/>
    <s v="Collision"/>
    <s v="-"/>
    <n v="4.3"/>
    <n v="2.1537995961481201E-2"/>
    <s v="-"/>
    <s v="-"/>
    <n v="9.2613382634369162E-2"/>
    <s v="N"/>
    <n v="9.2613382634369162E-2"/>
  </r>
  <r>
    <s v="Kittiwake"/>
    <s v="Adult"/>
    <x v="12"/>
    <s v="SEP &amp; DEP"/>
    <s v="Spring Migration"/>
    <s v="Collision"/>
    <s v="-"/>
    <n v="0.9"/>
    <n v="2.8472016438435398E-2"/>
    <s v="-"/>
    <s v="-"/>
    <n v="2.562481479459186E-2"/>
    <s v="N"/>
    <n v="2.562481479459186E-2"/>
  </r>
  <r>
    <s v="Kittiwake"/>
    <s v="Adult"/>
    <x v="12"/>
    <s v="SEP / DEP"/>
    <s v="Autumn Migration"/>
    <s v="Displacement (matrix)"/>
    <n v="1481"/>
    <s v="-"/>
    <n v="2.1537995961481201E-2"/>
    <n v="0.3"/>
    <n v="0.03"/>
    <n v="0.28707994817058291"/>
    <s v="N"/>
    <n v="0.28707994817058291"/>
  </r>
  <r>
    <s v="Kittiwake"/>
    <s v="Adult"/>
    <x v="12"/>
    <s v="SEP / DEP"/>
    <s v="Spring Migration"/>
    <s v="Displacement (matrix)"/>
    <n v="1216.5"/>
    <s v="-"/>
    <n v="2.8472016438435398E-2"/>
    <n v="0.3"/>
    <n v="0.03"/>
    <n v="0.31172587197620993"/>
    <s v="N"/>
    <n v="0.31172587197620993"/>
  </r>
  <r>
    <s v="Kittiwake"/>
    <s v="Adult"/>
    <x v="12"/>
    <s v="Teesside"/>
    <s v="Autumn Migration"/>
    <s v="Collision"/>
    <s v="-"/>
    <n v="11.7463443059252"/>
    <n v="2.1537995961481201E-2"/>
    <s v="-"/>
    <s v="-"/>
    <n v="0.25299271622318464"/>
    <s v="N"/>
    <n v="0.25299271622318464"/>
  </r>
  <r>
    <s v="Kittiwake"/>
    <s v="Adult"/>
    <x v="12"/>
    <s v="Teesside"/>
    <s v="Spring Migration"/>
    <s v="Collision"/>
    <s v="-"/>
    <n v="1.3433253957136855"/>
    <n v="2.8472016438435398E-2"/>
    <s v="-"/>
    <s v="-"/>
    <n v="3.8247182748927792E-2"/>
    <s v="N"/>
    <n v="3.8247182748927792E-2"/>
  </r>
  <r>
    <s v="Kittiwake"/>
    <s v="Adult"/>
    <x v="12"/>
    <s v="Thanet"/>
    <s v="Autumn Migration"/>
    <s v="Collision"/>
    <s v="-"/>
    <n v="0.13173553719008266"/>
    <n v="2.1537995961481201E-2"/>
    <s v="-"/>
    <s v="-"/>
    <n v="2.8373194679835569E-3"/>
    <s v="N"/>
    <n v="2.8373194679835569E-3"/>
  </r>
  <r>
    <s v="Kittiwake"/>
    <s v="Adult"/>
    <x v="12"/>
    <s v="Thanet"/>
    <s v="Spring Migration"/>
    <s v="Collision"/>
    <s v="-"/>
    <n v="0.11570247933884298"/>
    <n v="2.8472016438435398E-2"/>
    <s v="-"/>
    <s v="-"/>
    <n v="3.2942828937032693E-3"/>
    <s v="N"/>
    <n v="3.2942828937032693E-3"/>
  </r>
  <r>
    <s v="Kittiwake"/>
    <s v="Adult"/>
    <x v="12"/>
    <s v="Triton Knoll"/>
    <s v="Autumn Migration"/>
    <s v="Displacement (matrix)"/>
    <n v="332"/>
    <s v="-"/>
    <n v="2.1537995961481201E-2"/>
    <n v="0.3"/>
    <n v="0.03"/>
    <n v="6.4355531932905816E-2"/>
    <s v="N"/>
    <n v="6.4355531932905816E-2"/>
  </r>
  <r>
    <s v="Kittiwake"/>
    <s v="Adult"/>
    <x v="12"/>
    <s v="Triton Knoll"/>
    <s v="Autumn Migration"/>
    <s v="Collision"/>
    <s v="-"/>
    <n v="29.259433492822971"/>
    <n v="2.1537995961481201E-2"/>
    <s v="-"/>
    <s v="-"/>
    <n v="0.63018956040364893"/>
    <s v="N"/>
    <n v="0.63018956040364893"/>
  </r>
  <r>
    <s v="Kittiwake"/>
    <s v="Adult"/>
    <x v="12"/>
    <s v="Triton Knoll"/>
    <s v="Spring Migration"/>
    <s v="Displacement (matrix)"/>
    <n v="226"/>
    <s v="-"/>
    <n v="2.8472016438435398E-2"/>
    <n v="0.3"/>
    <n v="0.03"/>
    <n v="5.7912081435777599E-2"/>
    <s v="N"/>
    <n v="5.7912081435777599E-2"/>
  </r>
  <r>
    <s v="Kittiwake"/>
    <s v="Adult"/>
    <x v="12"/>
    <s v="Triton Knoll"/>
    <s v="Spring Migration"/>
    <s v="Collision"/>
    <s v="-"/>
    <n v="10.491961722488039"/>
    <n v="2.8472016438435398E-2"/>
    <s v="-"/>
    <s v="-"/>
    <n v="0.2987273066341144"/>
    <s v="N"/>
    <n v="0.2987273066341144"/>
  </r>
  <r>
    <s v="Kittiwake"/>
    <s v="Adult"/>
    <x v="12"/>
    <s v="West of Orkney"/>
    <s v="Autumn Migration"/>
    <s v="Displacement (matrix)"/>
    <n v="798.7"/>
    <s v="-"/>
    <n v="2.1537995961481201E-2"/>
    <n v="0.3"/>
    <n v="0.03"/>
    <n v="0.15482157636991531"/>
    <s v="N"/>
    <n v="0.15482157636991531"/>
  </r>
  <r>
    <s v="Kittiwake"/>
    <s v="Adult"/>
    <x v="12"/>
    <s v="West of Orkney"/>
    <s v="Autumn Migration"/>
    <s v="Collision"/>
    <s v="-"/>
    <n v="16.309999999999999"/>
    <n v="2.1537995961481201E-2"/>
    <s v="-"/>
    <s v="-"/>
    <n v="0.35128471413175838"/>
    <s v="N"/>
    <n v="0.35128471413175838"/>
  </r>
  <r>
    <s v="Kittiwake"/>
    <s v="Adult"/>
    <x v="12"/>
    <s v="West of Orkney"/>
    <s v="Spring Migration"/>
    <s v="Displacement (matrix)"/>
    <n v="1216.8"/>
    <s v="-"/>
    <n v="2.8472016438435398E-2"/>
    <n v="0.3"/>
    <n v="0.03"/>
    <n v="0.31180274642059375"/>
    <s v="N"/>
    <n v="0.31180274642059375"/>
  </r>
  <r>
    <s v="Kittiwake"/>
    <s v="Adult"/>
    <x v="12"/>
    <s v="West of Orkney"/>
    <s v="Spring Migration"/>
    <s v="Collision"/>
    <s v="-"/>
    <n v="21.87"/>
    <n v="2.8472016438435398E-2"/>
    <s v="-"/>
    <s v="-"/>
    <n v="0.62268299950858219"/>
    <s v="N"/>
    <n v="0.62268299950858219"/>
  </r>
  <r>
    <s v="Kittiwake"/>
    <s v="Adult"/>
    <x v="12"/>
    <s v="Westermost Rough"/>
    <s v="Autumn Migration"/>
    <s v="Collision"/>
    <s v="-"/>
    <n v="0.11592727272727274"/>
    <n v="2.1537995961481201E-2"/>
    <s v="-"/>
    <s v="-"/>
    <n v="2.4968411318255302E-3"/>
    <s v="N"/>
    <n v="2.4968411318255302E-3"/>
  </r>
  <r>
    <s v="Kittiwake"/>
    <s v="Adult"/>
    <x v="12"/>
    <s v="Westermost Rough"/>
    <s v="Spring Migration"/>
    <s v="Collision"/>
    <s v="-"/>
    <n v="6.3636363636363644E-2"/>
    <n v="2.8472016438435398E-2"/>
    <s v="-"/>
    <s v="-"/>
    <n v="1.8118555915367983E-3"/>
    <s v="N"/>
    <n v="1.8118555915367983E-3"/>
  </r>
  <r>
    <s v="Kittiwake"/>
    <s v="Adult"/>
    <x v="13"/>
    <s v="Aberdeen "/>
    <s v="Autumn Migration"/>
    <s v="Displacement (matrix)"/>
    <n v="14"/>
    <s v="-"/>
    <n v="1.7430218939020907E-2"/>
    <n v="0.3"/>
    <n v="0.03"/>
    <n v="2.1962075863166341E-3"/>
    <s v="N"/>
    <n v="2.1962075863166341E-3"/>
  </r>
  <r>
    <s v="Kittiwake"/>
    <s v="Adult"/>
    <x v="13"/>
    <s v="Aberdeen "/>
    <s v="Autumn Migration"/>
    <s v="Collision"/>
    <s v="-"/>
    <n v="2.5708577540106954"/>
    <n v="1.7430218939020907E-2"/>
    <s v="-"/>
    <s v="-"/>
    <n v="4.4810613513485975E-2"/>
    <s v="N"/>
    <n v="4.4810613513485975E-2"/>
  </r>
  <r>
    <s v="Kittiwake"/>
    <s v="Adult"/>
    <x v="13"/>
    <s v="Aberdeen "/>
    <s v="Spring Migration"/>
    <s v="Displacement (matrix)"/>
    <n v="23"/>
    <s v="-"/>
    <n v="2.3041766794128546E-2"/>
    <n v="0.3"/>
    <n v="0.03"/>
    <n v="4.769645726384609E-3"/>
    <s v="N"/>
    <n v="4.769645726384609E-3"/>
  </r>
  <r>
    <s v="Kittiwake"/>
    <s v="Adult"/>
    <x v="13"/>
    <s v="Aberdeen "/>
    <s v="Spring Migration"/>
    <s v="Collision"/>
    <s v="-"/>
    <n v="0.53529411764705881"/>
    <n v="2.3041766794128546E-2"/>
    <s v="-"/>
    <s v="-"/>
    <n v="1.2334122225092338E-2"/>
    <s v="N"/>
    <n v="1.2334122225092338E-2"/>
  </r>
  <r>
    <s v="Kittiwake"/>
    <s v="Adult"/>
    <x v="13"/>
    <s v="Beatrice"/>
    <s v="Autumn Migration"/>
    <s v="Displacement (matrix)"/>
    <n v="1112"/>
    <s v="-"/>
    <n v="1.7430218939020907E-2"/>
    <n v="0.3"/>
    <n v="0.03"/>
    <n v="0.17444163114172123"/>
    <s v="N"/>
    <n v="0.17444163114172123"/>
  </r>
  <r>
    <s v="Kittiwake"/>
    <s v="Adult"/>
    <x v="13"/>
    <s v="Beatrice"/>
    <s v="Autumn Migration"/>
    <s v="Collision"/>
    <s v="-"/>
    <n v="3.4128685699974954"/>
    <n v="1.7430218939020907E-2"/>
    <s v="-"/>
    <s v="-"/>
    <n v="5.9487046385159545E-2"/>
    <s v="N"/>
    <n v="5.9487046385159545E-2"/>
  </r>
  <r>
    <s v="Kittiwake"/>
    <s v="Adult"/>
    <x v="13"/>
    <s v="Beatrice"/>
    <s v="Spring Migration"/>
    <s v="Displacement (matrix)"/>
    <n v="1112"/>
    <s v="-"/>
    <n v="2.3041766794128546E-2"/>
    <n v="0.3"/>
    <n v="0.03"/>
    <n v="0.2306020020756385"/>
    <s v="N"/>
    <n v="0.2306020020756385"/>
  </r>
  <r>
    <s v="Kittiwake"/>
    <s v="Adult"/>
    <x v="13"/>
    <s v="Beatrice"/>
    <s v="Spring Migration"/>
    <s v="Collision"/>
    <s v="-"/>
    <n v="13.936977210117705"/>
    <n v="2.3041766794128546E-2"/>
    <s v="-"/>
    <s v="-"/>
    <n v="0.32113257869061645"/>
    <s v="N"/>
    <n v="0.32113257869061645"/>
  </r>
  <r>
    <s v="Kittiwake"/>
    <s v="Adult"/>
    <x v="13"/>
    <s v="Berwick Bank"/>
    <s v="Autumn Migration"/>
    <s v="Displacement (matrix)"/>
    <n v="11190"/>
    <s v="-"/>
    <n v="1.7430218939020907E-2"/>
    <n v="0.3"/>
    <n v="0.03"/>
    <n v="1.7553973493487955"/>
    <s v="Y"/>
    <n v="0"/>
  </r>
  <r>
    <s v="Kittiwake"/>
    <s v="Adult"/>
    <x v="13"/>
    <s v="Berwick Bank"/>
    <s v="Autumn Migration"/>
    <s v="Collision"/>
    <s v="-"/>
    <n v="138.18181818181819"/>
    <n v="1.7430218939020907E-2"/>
    <s v="-"/>
    <s v="-"/>
    <n v="2.408539344301071"/>
    <s v="Y"/>
    <n v="0"/>
  </r>
  <r>
    <s v="Kittiwake"/>
    <s v="Adult"/>
    <x v="13"/>
    <s v="Berwick Bank"/>
    <s v="Spring Migration"/>
    <s v="Displacement (matrix)"/>
    <n v="13766"/>
    <s v="-"/>
    <n v="2.3041766794128546E-2"/>
    <n v="0.3"/>
    <n v="0.03"/>
    <n v="2.8547366551917617"/>
    <s v="Y"/>
    <n v="0"/>
  </r>
  <r>
    <s v="Kittiwake"/>
    <s v="Adult"/>
    <x v="13"/>
    <s v="Berwick Bank"/>
    <s v="Spring Migration"/>
    <s v="Collision"/>
    <s v="-"/>
    <n v="130.18181818181819"/>
    <n v="2.3041766794128546E-2"/>
    <s v="-"/>
    <s v="-"/>
    <n v="2.9996190953810982"/>
    <s v="Y"/>
    <n v="0"/>
  </r>
  <r>
    <s v="Kittiwake"/>
    <s v="Adult"/>
    <x v="13"/>
    <s v="Blyth Demo"/>
    <s v="Autumn Migration"/>
    <s v="Displacement (matrix)"/>
    <n v="740"/>
    <s v="-"/>
    <n v="1.7430218939020907E-2"/>
    <n v="0.3"/>
    <n v="0.03"/>
    <n v="0.11608525813387922"/>
    <s v="N"/>
    <n v="0.11608525813387922"/>
  </r>
  <r>
    <s v="Kittiwake"/>
    <s v="Adult"/>
    <x v="13"/>
    <s v="Blyth Demo"/>
    <s v="Autumn Migration"/>
    <s v="Collision"/>
    <s v="-"/>
    <n v="1.3331636363636363"/>
    <n v="1.7430218939020907E-2"/>
    <s v="-"/>
    <s v="-"/>
    <n v="2.3237334063359434E-2"/>
    <s v="N"/>
    <n v="2.3237334063359434E-2"/>
  </r>
  <r>
    <s v="Kittiwake"/>
    <s v="Adult"/>
    <x v="13"/>
    <s v="Blyth Demo"/>
    <s v="Spring Migration"/>
    <s v="Displacement (matrix)"/>
    <n v="740"/>
    <s v="-"/>
    <n v="2.3041766794128546E-2"/>
    <n v="0.3"/>
    <n v="0.03"/>
    <n v="0.1534581668488961"/>
    <s v="N"/>
    <n v="0.1534581668488961"/>
  </r>
  <r>
    <s v="Kittiwake"/>
    <s v="Adult"/>
    <x v="13"/>
    <s v="Blyth Demo"/>
    <s v="Spring Migration"/>
    <s v="Collision"/>
    <s v="-"/>
    <n v="0.89090909090909076"/>
    <n v="2.3041766794128546E-2"/>
    <s v="-"/>
    <s v="-"/>
    <n v="2.0528119507496338E-2"/>
    <s v="N"/>
    <n v="2.0528119507496338E-2"/>
  </r>
  <r>
    <s v="Kittiwake"/>
    <s v="Adult"/>
    <x v="13"/>
    <s v="Cenos"/>
    <s v="Autumn Migration"/>
    <s v="Displacement (matrix)"/>
    <n v="97"/>
    <s v="-"/>
    <n v="1.7430218939020907E-2"/>
    <n v="0.3"/>
    <n v="0.03"/>
    <n v="1.5216581133765252E-2"/>
    <s v="N"/>
    <n v="1.5216581133765252E-2"/>
  </r>
  <r>
    <s v="Kittiwake"/>
    <s v="Adult"/>
    <x v="13"/>
    <s v="Cenos"/>
    <s v="Autumn Migration"/>
    <s v="Collision"/>
    <s v="-"/>
    <n v="3"/>
    <n v="1.7430218939020907E-2"/>
    <s v="-"/>
    <s v="-"/>
    <n v="5.2290656817062721E-2"/>
    <s v="N"/>
    <n v="5.2290656817062721E-2"/>
  </r>
  <r>
    <s v="Kittiwake"/>
    <s v="Adult"/>
    <x v="13"/>
    <s v="Cenos"/>
    <s v="Spring Migration"/>
    <s v="Displacement (matrix)"/>
    <n v="49"/>
    <s v="-"/>
    <n v="2.3041766794128546E-2"/>
    <n v="0.3"/>
    <n v="0.03"/>
    <n v="1.0161419156210688E-2"/>
    <s v="N"/>
    <n v="1.0161419156210688E-2"/>
  </r>
  <r>
    <s v="Kittiwake"/>
    <s v="Adult"/>
    <x v="13"/>
    <s v="Cenos"/>
    <s v="Spring Migration"/>
    <s v="Collision"/>
    <s v="-"/>
    <n v="2.0499999999999998"/>
    <n v="2.3041766794128546E-2"/>
    <s v="-"/>
    <s v="-"/>
    <n v="4.7235621927963517E-2"/>
    <s v="N"/>
    <n v="4.7235621927963517E-2"/>
  </r>
  <r>
    <s v="Kittiwake"/>
    <s v="Adult"/>
    <x v="13"/>
    <s v="Dogger Bank A + B"/>
    <s v="Autumn Migration"/>
    <s v="Collision"/>
    <s v="-"/>
    <n v="78.25090909090909"/>
    <n v="1.7430218939020907E-2"/>
    <s v="-"/>
    <s v="-"/>
    <n v="1.363930477631967"/>
    <s v="N"/>
    <n v="1.363930477631967"/>
  </r>
  <r>
    <s v="Kittiwake"/>
    <s v="Adult"/>
    <x v="13"/>
    <s v="Dogger Bank A + B"/>
    <s v="Spring Migration"/>
    <s v="Collision"/>
    <s v="-"/>
    <n v="187.98181818181817"/>
    <n v="2.3041766794128546E-2"/>
    <s v="-"/>
    <s v="-"/>
    <n v="4.3314332160817273"/>
    <s v="N"/>
    <n v="4.3314332160817273"/>
  </r>
  <r>
    <s v="Kittiwake"/>
    <s v="Adult"/>
    <x v="13"/>
    <s v="Dogger Bank A and B"/>
    <s v="Autumn Migration"/>
    <s v="Displacement (matrix)"/>
    <n v="3450"/>
    <s v="-"/>
    <n v="1.7430218939020907E-2"/>
    <n v="0.3"/>
    <n v="0.03"/>
    <n v="0.54120829805659909"/>
    <s v="N"/>
    <n v="0.54120829805659909"/>
  </r>
  <r>
    <s v="Kittiwake"/>
    <s v="Adult"/>
    <x v="13"/>
    <s v="Dogger Bank A and B"/>
    <s v="Spring Migration"/>
    <s v="Displacement (matrix)"/>
    <n v="15482"/>
    <s v="-"/>
    <n v="2.3041766794128546E-2"/>
    <n v="0.3"/>
    <n v="0.03"/>
    <n v="3.210593701560283"/>
    <s v="N"/>
    <n v="3.210593701560283"/>
  </r>
  <r>
    <s v="Kittiwake"/>
    <s v="Adult"/>
    <x v="13"/>
    <s v="Dogger Bank C + Sofia"/>
    <s v="Autumn Migration"/>
    <s v="Collision"/>
    <s v="-"/>
    <n v="52.573018181818185"/>
    <n v="1.7430218939020907E-2"/>
    <s v="-"/>
    <s v="-"/>
    <n v="0.91635921719421776"/>
    <s v="N"/>
    <n v="0.91635921719421776"/>
  </r>
  <r>
    <s v="Kittiwake"/>
    <s v="Adult"/>
    <x v="13"/>
    <s v="Dogger Bank C + Sofia"/>
    <s v="Spring Migration"/>
    <s v="Collision"/>
    <s v="-"/>
    <n v="138.0272727272727"/>
    <n v="2.3041766794128546E-2"/>
    <s v="-"/>
    <s v="-"/>
    <n v="3.1803922294113969"/>
    <s v="N"/>
    <n v="3.1803922294113969"/>
  </r>
  <r>
    <s v="Kittiwake"/>
    <s v="Adult"/>
    <x v="13"/>
    <s v="Dogger Bank C and Sofia "/>
    <s v="Autumn Migration"/>
    <s v="Displacement (matrix)"/>
    <n v="2181"/>
    <s v="-"/>
    <n v="1.7430218939020907E-2"/>
    <n v="0.3"/>
    <n v="0.03"/>
    <n v="0.34213776755404135"/>
    <s v="N"/>
    <n v="0.34213776755404135"/>
  </r>
  <r>
    <s v="Kittiwake"/>
    <s v="Adult"/>
    <x v="13"/>
    <s v="Dogger Bank C and Sofia "/>
    <s v="Spring Migration"/>
    <s v="Displacement (matrix)"/>
    <n v="11805"/>
    <s v="-"/>
    <n v="2.3041766794128546E-2"/>
    <n v="0.3"/>
    <n v="0.03"/>
    <n v="2.4480725130421872"/>
    <s v="N"/>
    <n v="2.4480725130421872"/>
  </r>
  <r>
    <s v="Kittiwake"/>
    <s v="Adult"/>
    <x v="13"/>
    <s v="Dogger Bank South"/>
    <s v="Autumn Migration"/>
    <s v="Displacement (matrix)"/>
    <n v="7352.84"/>
    <s v="-"/>
    <n v="1.7430218939020907E-2"/>
    <n v="0.3"/>
    <n v="0.03"/>
    <n v="1.1534544992123144"/>
    <s v="N"/>
    <n v="1.1534544992123144"/>
  </r>
  <r>
    <s v="Kittiwake"/>
    <s v="Adult"/>
    <x v="13"/>
    <s v="Dogger Bank South"/>
    <s v="Autumn Migration"/>
    <s v="Collision"/>
    <s v="-"/>
    <n v="79.319999999999993"/>
    <n v="1.7430218939020907E-2"/>
    <s v="-"/>
    <s v="-"/>
    <n v="1.3825649662431383"/>
    <s v="N"/>
    <n v="1.3825649662431383"/>
  </r>
  <r>
    <s v="Kittiwake"/>
    <s v="Adult"/>
    <x v="13"/>
    <s v="Dogger Bank South"/>
    <s v="Spring Migration"/>
    <s v="Displacement (matrix)"/>
    <n v="11306.91"/>
    <s v="-"/>
    <n v="2.3041766794128546E-2"/>
    <n v="0.3"/>
    <n v="0.03"/>
    <n v="2.3447806504397999"/>
    <s v="N"/>
    <n v="2.3447806504397999"/>
  </r>
  <r>
    <s v="Kittiwake"/>
    <s v="Adult"/>
    <x v="13"/>
    <s v="Dogger Bank South"/>
    <s v="Spring Migration"/>
    <s v="Collision"/>
    <s v="-"/>
    <n v="99.84"/>
    <n v="2.3041766794128546E-2"/>
    <s v="-"/>
    <s v="-"/>
    <n v="2.3004899967257941"/>
    <s v="N"/>
    <n v="2.3004899967257941"/>
  </r>
  <r>
    <s v="Kittiwake"/>
    <s v="Adult"/>
    <x v="13"/>
    <s v="Eaast Anglia THREE"/>
    <s v="Autumn Migration"/>
    <s v="Displacement (matrix)"/>
    <n v="3419"/>
    <s v="-"/>
    <n v="1.7430218939020907E-2"/>
    <n v="0.3"/>
    <n v="0.03"/>
    <n v="0.53634526697261231"/>
    <s v="N"/>
    <n v="0.53634526697261231"/>
  </r>
  <r>
    <s v="Kittiwake"/>
    <s v="Adult"/>
    <x v="13"/>
    <s v="Eaast Anglia THREE"/>
    <s v="Spring Migration"/>
    <s v="Displacement (matrix)"/>
    <n v="1309"/>
    <s v="-"/>
    <n v="2.3041766794128546E-2"/>
    <n v="0.3"/>
    <n v="0.03"/>
    <n v="0.27145505460162833"/>
    <s v="N"/>
    <n v="0.27145505460162833"/>
  </r>
  <r>
    <s v="Kittiwake"/>
    <s v="Adult"/>
    <x v="13"/>
    <s v="East Anglia ONE"/>
    <s v="Autumn Migration"/>
    <s v="Displacement (matrix)"/>
    <n v="1158"/>
    <s v="-"/>
    <n v="1.7430218939020907E-2"/>
    <n v="0.3"/>
    <n v="0.03"/>
    <n v="0.18165774178247587"/>
    <s v="N"/>
    <n v="0.18165774178247587"/>
  </r>
  <r>
    <s v="Kittiwake"/>
    <s v="Adult"/>
    <x v="13"/>
    <s v="East Anglia One"/>
    <s v="Autumn Migration"/>
    <s v="Collision"/>
    <s v="-"/>
    <n v="62.723865332753363"/>
    <n v="1.7430218939020907E-2"/>
    <s v="-"/>
    <s v="-"/>
    <n v="1.0932907054515546"/>
    <s v="N"/>
    <n v="1.0932907054515546"/>
  </r>
  <r>
    <s v="Kittiwake"/>
    <s v="Adult"/>
    <x v="13"/>
    <s v="East Anglia ONE"/>
    <s v="Spring Migration"/>
    <s v="Displacement (matrix)"/>
    <n v="758"/>
    <s v="-"/>
    <n v="2.3041766794128546E-2"/>
    <n v="0.3"/>
    <n v="0.03"/>
    <n v="0.15719093306954493"/>
    <s v="N"/>
    <n v="0.15719093306954493"/>
  </r>
  <r>
    <s v="Kittiwake"/>
    <s v="Adult"/>
    <x v="13"/>
    <s v="East Anglia One"/>
    <s v="Spring Migration"/>
    <s v="Collision"/>
    <s v="-"/>
    <n v="20.092040017398865"/>
    <n v="2.3041766794128546E-2"/>
    <s v="-"/>
    <s v="-"/>
    <n v="0.4629561004992031"/>
    <s v="N"/>
    <n v="0.4629561004992031"/>
  </r>
  <r>
    <s v="Kittiwake"/>
    <s v="Adult"/>
    <x v="13"/>
    <s v="East Anglia ONE North"/>
    <s v="Autumn Migration"/>
    <s v="Displacement (matrix)"/>
    <n v="159"/>
    <s v="-"/>
    <n v="1.7430218939020907E-2"/>
    <n v="0.3"/>
    <n v="0.03"/>
    <n v="2.4942643301738916E-2"/>
    <s v="N"/>
    <n v="2.4942643301738916E-2"/>
  </r>
  <r>
    <s v="Kittiwake"/>
    <s v="Adult"/>
    <x v="13"/>
    <s v="East Anglia ONE North"/>
    <s v="Autumn Migration"/>
    <s v="Collision"/>
    <s v="-"/>
    <n v="5.8909090909090907"/>
    <n v="1.7430218939020907E-2"/>
    <s v="-"/>
    <s v="-"/>
    <n v="0.10267983520441407"/>
    <s v="N"/>
    <n v="0.10267983520441407"/>
  </r>
  <r>
    <s v="Kittiwake"/>
    <s v="Adult"/>
    <x v="13"/>
    <s v="East Anglia ONE North"/>
    <s v="Spring Migration"/>
    <s v="Displacement (matrix)"/>
    <n v="435"/>
    <s v="-"/>
    <n v="2.3041766794128546E-2"/>
    <n v="0.3"/>
    <n v="0.03"/>
    <n v="9.0208516999013236E-2"/>
    <s v="N"/>
    <n v="9.0208516999013236E-2"/>
  </r>
  <r>
    <s v="Kittiwake"/>
    <s v="Adult"/>
    <x v="13"/>
    <s v="East Anglia ONE North"/>
    <s v="Spring Migration"/>
    <s v="Collision"/>
    <s v="-"/>
    <n v="2.5454545454545454"/>
    <n v="2.3041766794128546E-2"/>
    <s v="-"/>
    <s v="-"/>
    <n v="5.8651770021418116E-2"/>
    <s v="N"/>
    <n v="5.8651770021418116E-2"/>
  </r>
  <r>
    <s v="Kittiwake"/>
    <s v="Adult"/>
    <x v="13"/>
    <s v="East Anglia THREE"/>
    <s v="Autumn Migration"/>
    <s v="Collision"/>
    <s v="-"/>
    <n v="32.807418181818193"/>
    <n v="1.7430218939020907E-2"/>
    <s v="-"/>
    <s v="-"/>
    <n v="0.57184048173310631"/>
    <s v="N"/>
    <n v="0.57184048173310631"/>
  </r>
  <r>
    <s v="Kittiwake"/>
    <s v="Adult"/>
    <x v="13"/>
    <s v="East Anglia THREE"/>
    <s v="Spring Migration"/>
    <s v="Collision"/>
    <s v="-"/>
    <n v="19.536363636363635"/>
    <n v="2.3041766794128546E-2"/>
    <s v="-"/>
    <s v="-"/>
    <n v="0.450152334914384"/>
    <s v="N"/>
    <n v="0.450152334914384"/>
  </r>
  <r>
    <s v="Kittiwake"/>
    <s v="Adult"/>
    <x v="13"/>
    <s v="East Anglia TWO"/>
    <s v="Autumn Migration"/>
    <s v="Displacement (matrix)"/>
    <n v="127"/>
    <s v="-"/>
    <n v="1.7430218939020907E-2"/>
    <n v="0.3"/>
    <n v="0.03"/>
    <n v="1.9922740247300896E-2"/>
    <s v="N"/>
    <n v="1.9922740247300896E-2"/>
  </r>
  <r>
    <s v="Kittiwake"/>
    <s v="Adult"/>
    <x v="13"/>
    <s v="East Anglia TWO"/>
    <s v="Autumn Migration"/>
    <s v="Collision"/>
    <s v="-"/>
    <n v="3.9272727272727272"/>
    <n v="1.7430218939020907E-2"/>
    <s v="-"/>
    <s v="-"/>
    <n v="6.8453223469609373E-2"/>
    <s v="N"/>
    <n v="6.8453223469609373E-2"/>
  </r>
  <r>
    <s v="Kittiwake"/>
    <s v="Adult"/>
    <x v="13"/>
    <s v="East Anglia TWO"/>
    <s v="Spring Migration"/>
    <s v="Displacement (matrix)"/>
    <n v="301"/>
    <s v="-"/>
    <n v="2.3041766794128546E-2"/>
    <n v="0.3"/>
    <n v="0.03"/>
    <n v="6.2420146245294232E-2"/>
    <s v="N"/>
    <n v="6.2420146245294232E-2"/>
  </r>
  <r>
    <s v="Kittiwake"/>
    <s v="Adult"/>
    <x v="13"/>
    <s v="East Anglia TWO"/>
    <s v="Spring Migration"/>
    <s v="Collision"/>
    <s v="-"/>
    <n v="5.3818181818181818"/>
    <n v="2.3041766794128546E-2"/>
    <s v="-"/>
    <s v="-"/>
    <n v="0.12400659947385545"/>
    <s v="N"/>
    <n v="0.12400659947385545"/>
  </r>
  <r>
    <s v="Kittiwake"/>
    <s v="Adult"/>
    <x v="13"/>
    <s v="Five Estuaries "/>
    <s v="Autumn Migration"/>
    <s v="Displacement (matrix)"/>
    <n v="238.215"/>
    <s v="-"/>
    <n v="1.7430218939020907E-2"/>
    <n v="0.3"/>
    <n v="0.03"/>
    <n v="3.7369256441029786E-2"/>
    <s v="N"/>
    <n v="3.7369256441029786E-2"/>
  </r>
  <r>
    <s v="Kittiwake"/>
    <s v="Adult"/>
    <x v="13"/>
    <s v="Five Estuaries "/>
    <s v="Autumn Migration"/>
    <s v="Collision"/>
    <s v="-"/>
    <n v="7.88"/>
    <n v="1.7430218939020907E-2"/>
    <s v="-"/>
    <s v="-"/>
    <n v="0.13735012523948475"/>
    <s v="N"/>
    <n v="0.13735012523948475"/>
  </r>
  <r>
    <s v="Kittiwake"/>
    <s v="Adult"/>
    <x v="13"/>
    <s v="Five Estuaries "/>
    <s v="Spring Migration"/>
    <s v="Displacement (matrix)"/>
    <n v="572.83500000000004"/>
    <s v="-"/>
    <n v="2.3041766794128546E-2"/>
    <n v="0.3"/>
    <n v="0.03"/>
    <n v="0.11879217433363162"/>
    <s v="N"/>
    <n v="0.11879217433363162"/>
  </r>
  <r>
    <s v="Kittiwake"/>
    <s v="Adult"/>
    <x v="13"/>
    <s v="Five Estuaries "/>
    <s v="Spring Migration"/>
    <s v="Collision"/>
    <s v="-"/>
    <n v="12.154999999999999"/>
    <n v="2.3041766794128546E-2"/>
    <s v="-"/>
    <s v="-"/>
    <n v="0.28007267538263247"/>
    <s v="N"/>
    <n v="0.28007267538263247"/>
  </r>
  <r>
    <s v="Kittiwake"/>
    <s v="Adult"/>
    <x v="13"/>
    <s v="Galloper"/>
    <s v="Autumn Migration"/>
    <s v="Collision"/>
    <s v="-"/>
    <n v="6.7732136294661327"/>
    <n v="1.7430218939020907E-2"/>
    <s v="-"/>
    <s v="-"/>
    <n v="0.11805859648235512"/>
    <s v="N"/>
    <n v="0.11805859648235512"/>
  </r>
  <r>
    <s v="Kittiwake"/>
    <s v="Adult"/>
    <x v="13"/>
    <s v="Galloper"/>
    <s v="Spring Migration"/>
    <s v="Collision"/>
    <s v="-"/>
    <n v="8.5060284177127876"/>
    <n v="2.3041766794128546E-2"/>
    <s v="-"/>
    <s v="-"/>
    <n v="0.19599392314516828"/>
    <s v="N"/>
    <n v="0.19599392314516828"/>
  </r>
  <r>
    <s v="Kittiwake"/>
    <s v="Adult"/>
    <x v="13"/>
    <s v="Greater Gabbard"/>
    <s v="Autumn Migration"/>
    <s v="Collision"/>
    <s v="-"/>
    <n v="8.6945454545454552"/>
    <n v="1.7430218939020907E-2"/>
    <s v="-"/>
    <s v="-"/>
    <n v="0.15154783084799633"/>
    <s v="N"/>
    <n v="0.15154783084799633"/>
  </r>
  <r>
    <s v="Kittiwake"/>
    <s v="Adult"/>
    <x v="13"/>
    <s v="Greater Gabbard"/>
    <s v="Spring Migration"/>
    <s v="Collision"/>
    <s v="-"/>
    <n v="7.254545454545454"/>
    <n v="2.3041766794128546E-2"/>
    <s v="-"/>
    <s v="-"/>
    <n v="0.16715754456104162"/>
    <s v="N"/>
    <n v="0.16715754456104162"/>
  </r>
  <r>
    <s v="Kittiwake"/>
    <s v="Adult"/>
    <x v="13"/>
    <s v="Green Volt"/>
    <s v="Autumn Migration"/>
    <s v="Displacement (matrix)"/>
    <n v="149"/>
    <s v="-"/>
    <n v="1.7430218939020907E-2"/>
    <n v="0.3"/>
    <n v="0.03"/>
    <n v="2.3373923597227036E-2"/>
    <s v="N"/>
    <n v="2.3373923597227036E-2"/>
  </r>
  <r>
    <s v="Kittiwake"/>
    <s v="Adult"/>
    <x v="13"/>
    <s v="Green Volt"/>
    <s v="Autumn Migration"/>
    <s v="Collision"/>
    <s v="-"/>
    <n v="5.95"/>
    <n v="1.7430218939020907E-2"/>
    <s v="-"/>
    <s v="-"/>
    <n v="0.1037098026871744"/>
    <s v="N"/>
    <n v="0.1037098026871744"/>
  </r>
  <r>
    <s v="Kittiwake"/>
    <s v="Adult"/>
    <x v="13"/>
    <s v="Green Volt"/>
    <s v="Spring Migration"/>
    <s v="Displacement (matrix)"/>
    <n v="83"/>
    <s v="-"/>
    <n v="2.3041766794128546E-2"/>
    <n v="0.3"/>
    <n v="0.03"/>
    <n v="1.7212199795214021E-2"/>
    <s v="N"/>
    <n v="1.7212199795214021E-2"/>
  </r>
  <r>
    <s v="Kittiwake"/>
    <s v="Adult"/>
    <x v="13"/>
    <s v="Green Volt"/>
    <s v="Spring Migration"/>
    <s v="Collision"/>
    <s v="-"/>
    <n v="3.55"/>
    <n v="2.3041766794128546E-2"/>
    <s v="-"/>
    <s v="-"/>
    <n v="8.1798272119156329E-2"/>
    <s v="N"/>
    <n v="8.1798272119156329E-2"/>
  </r>
  <r>
    <s v="Kittiwake"/>
    <s v="Adult"/>
    <x v="13"/>
    <s v="Hornsea Four"/>
    <s v="Autumn Migration"/>
    <s v="Displacement (matrix)"/>
    <n v="3608"/>
    <s v="-"/>
    <n v="1.7430218939020907E-2"/>
    <n v="0.3"/>
    <n v="0.03"/>
    <n v="0.56599406938788677"/>
    <s v="N"/>
    <n v="0.56599406938788677"/>
  </r>
  <r>
    <s v="Kittiwake"/>
    <s v="Adult"/>
    <x v="13"/>
    <s v="Hornsea FOUR"/>
    <s v="Autumn Migration"/>
    <s v="Collision"/>
    <s v="-"/>
    <n v="10.109090909090909"/>
    <n v="1.7430218939020907E-2"/>
    <s v="-"/>
    <s v="-"/>
    <n v="0.17620366781992045"/>
    <s v="N"/>
    <n v="0.17620366781992045"/>
  </r>
  <r>
    <s v="Kittiwake"/>
    <s v="Adult"/>
    <x v="13"/>
    <s v="Hornsea Four"/>
    <s v="Spring Migration"/>
    <s v="Displacement (matrix)"/>
    <n v="2626"/>
    <s v="-"/>
    <n v="2.3041766794128546E-2"/>
    <n v="0.3"/>
    <n v="0.03"/>
    <n v="0.544569116412434"/>
    <s v="N"/>
    <n v="0.544569116412434"/>
  </r>
  <r>
    <s v="Kittiwake"/>
    <s v="Adult"/>
    <x v="13"/>
    <s v="Hornsea FOUR"/>
    <s v="Spring Migration"/>
    <s v="Collision"/>
    <s v="-"/>
    <n v="3.3454545454545452"/>
    <n v="2.3041766794128546E-2"/>
    <s v="-"/>
    <s v="-"/>
    <n v="7.7085183456720954E-2"/>
    <s v="N"/>
    <n v="7.7085183456720954E-2"/>
  </r>
  <r>
    <s v="Kittiwake"/>
    <s v="Adult"/>
    <x v="13"/>
    <s v="Hornsea Project One"/>
    <s v="Autumn Migration"/>
    <s v="Displacement (matrix)"/>
    <n v="31481"/>
    <s v="-"/>
    <n v="1.7430218939020907E-2"/>
    <n v="0.3"/>
    <n v="0.03"/>
    <n v="4.9384865017738546"/>
    <s v="N"/>
    <n v="4.9384865017738546"/>
  </r>
  <r>
    <s v="Kittiwake"/>
    <s v="Adult"/>
    <x v="13"/>
    <s v="Hornsea Project ONE"/>
    <s v="Autumn Migration"/>
    <s v="Collision"/>
    <s v="-"/>
    <n v="5.6327411198073456"/>
    <n v="1.7430218939020907E-2"/>
    <s v="-"/>
    <s v="-"/>
    <n v="9.8179910945067825E-2"/>
    <s v="N"/>
    <n v="9.8179910945067825E-2"/>
  </r>
  <r>
    <s v="Kittiwake"/>
    <s v="Adult"/>
    <x v="13"/>
    <s v="Hornsea Project One"/>
    <s v="Spring Migration"/>
    <s v="Displacement (matrix)"/>
    <n v="767"/>
    <s v="-"/>
    <n v="2.3041766794128546E-2"/>
    <n v="0.3"/>
    <n v="0.03"/>
    <n v="0.15905731617986935"/>
    <s v="N"/>
    <n v="0.15905731617986935"/>
  </r>
  <r>
    <s v="Kittiwake"/>
    <s v="Adult"/>
    <x v="13"/>
    <s v="Hornsea Project ONE"/>
    <s v="Spring Migration"/>
    <s v="Collision"/>
    <s v="-"/>
    <n v="2.3120860927152314"/>
    <n v="2.3041766794128546E-2"/>
    <s v="-"/>
    <s v="-"/>
    <n v="5.3274548556292232E-2"/>
    <s v="N"/>
    <n v="5.3274548556292232E-2"/>
  </r>
  <r>
    <s v="Kittiwake"/>
    <s v="Adult"/>
    <x v="13"/>
    <s v="Hornsea Project Three"/>
    <s v="Autumn Migration"/>
    <s v="Displacement (matrix)"/>
    <n v="2550"/>
    <s v="-"/>
    <n v="1.7430218939020907E-2"/>
    <n v="0.3"/>
    <n v="0.03"/>
    <n v="0.40002352465052982"/>
    <s v="N"/>
    <n v="0.40002352465052982"/>
  </r>
  <r>
    <s v="Kittiwake"/>
    <s v="Adult"/>
    <x v="13"/>
    <s v="Hornsea Project THREE"/>
    <s v="Autumn Migration"/>
    <s v="Collision"/>
    <s v="-"/>
    <n v="27.978181818181817"/>
    <n v="1.7430218939020907E-2"/>
    <s v="-"/>
    <s v="-"/>
    <n v="0.48766583460664309"/>
    <s v="N"/>
    <n v="0.48766583460664309"/>
  </r>
  <r>
    <s v="Kittiwake"/>
    <s v="Adult"/>
    <x v="13"/>
    <s v="Hornsea Project Three"/>
    <s v="Spring Migration"/>
    <s v="Displacement (matrix)"/>
    <n v="3795"/>
    <s v="-"/>
    <n v="2.3041766794128546E-2"/>
    <n v="0.3"/>
    <n v="0.03"/>
    <n v="0.78699154485346035"/>
    <s v="N"/>
    <n v="0.78699154485346035"/>
  </r>
  <r>
    <s v="Kittiwake"/>
    <s v="Adult"/>
    <x v="13"/>
    <s v="Hornsea Project THREE"/>
    <s v="Spring Migration"/>
    <s v="Collision"/>
    <s v="-"/>
    <n v="22.298181818181817"/>
    <n v="2.3041766794128546E-2"/>
    <s v="-"/>
    <s v="-"/>
    <n v="0.51378950538762269"/>
    <s v="N"/>
    <n v="0.51378950538762269"/>
  </r>
  <r>
    <s v="Kittiwake"/>
    <s v="Adult"/>
    <x v="13"/>
    <s v="Hornsea Project Two"/>
    <s v="Autumn Migration"/>
    <s v="Displacement (matrix)"/>
    <n v="1449"/>
    <s v="-"/>
    <n v="1.7430218939020907E-2"/>
    <n v="0.3"/>
    <n v="0.03"/>
    <n v="0.22730748518377164"/>
    <s v="N"/>
    <n v="0.22730748518377164"/>
  </r>
  <r>
    <s v="Kittiwake"/>
    <s v="Adult"/>
    <x v="13"/>
    <s v="Hornsea Project TWO"/>
    <s v="Autumn Migration"/>
    <s v="Collision"/>
    <s v="-"/>
    <n v="5.2167272727272733"/>
    <n v="1.7430218939020907E-2"/>
    <s v="-"/>
    <s v="-"/>
    <n v="9.0928698508797798E-2"/>
    <s v="N"/>
    <n v="9.0928698508797798E-2"/>
  </r>
  <r>
    <s v="Kittiwake"/>
    <s v="Adult"/>
    <x v="13"/>
    <s v="Hornsea Project Two"/>
    <s v="Spring Migration"/>
    <s v="Displacement (matrix)"/>
    <n v="1975"/>
    <s v="-"/>
    <n v="2.3041766794128546E-2"/>
    <n v="0.3"/>
    <n v="0.03"/>
    <n v="0.40956740476563486"/>
    <s v="N"/>
    <n v="0.40956740476563486"/>
  </r>
  <r>
    <s v="Kittiwake"/>
    <s v="Adult"/>
    <x v="13"/>
    <s v="Hornsea Project TWO"/>
    <s v="Spring Migration"/>
    <s v="Collision"/>
    <s v="-"/>
    <n v="1.9090909090909092"/>
    <n v="2.3041766794128546E-2"/>
    <s v="-"/>
    <s v="-"/>
    <n v="4.3988827516063589E-2"/>
    <s v="N"/>
    <n v="4.3988827516063589E-2"/>
  </r>
  <r>
    <s v="Kittiwake"/>
    <s v="Adult"/>
    <x v="13"/>
    <s v="Humber Gateway"/>
    <s v="Autumn Migration"/>
    <s v="Collision"/>
    <s v="-"/>
    <n v="0.79492987012987015"/>
    <n v="1.7430218939020907E-2"/>
    <s v="-"/>
    <s v="-"/>
    <n v="1.3855801677531093E-2"/>
    <s v="N"/>
    <n v="1.3855801677531093E-2"/>
  </r>
  <r>
    <s v="Kittiwake"/>
    <s v="Adult"/>
    <x v="13"/>
    <s v="Humber Gateway"/>
    <s v="Spring Migration"/>
    <s v="Collision"/>
    <s v="-"/>
    <n v="0.51818181818181819"/>
    <n v="2.3041766794128546E-2"/>
    <s v="-"/>
    <s v="-"/>
    <n v="1.1939824611502973E-2"/>
    <s v="N"/>
    <n v="1.1939824611502973E-2"/>
  </r>
  <r>
    <s v="Kittiwake"/>
    <s v="Adult"/>
    <x v="13"/>
    <s v="Hywind"/>
    <s v="Autumn Migration"/>
    <s v="Collision"/>
    <s v="-"/>
    <n v="0.5216727272727274"/>
    <n v="1.7430218939020907E-2"/>
    <s v="-"/>
    <s v="-"/>
    <n v="9.0928698508797815E-3"/>
    <s v="N"/>
    <n v="9.0928698508797815E-3"/>
  </r>
  <r>
    <s v="Kittiwake"/>
    <s v="Adult"/>
    <x v="13"/>
    <s v="Hywind"/>
    <s v="Spring Migration"/>
    <s v="Collision"/>
    <s v="-"/>
    <n v="0.57272727272727264"/>
    <n v="2.3041766794128546E-2"/>
    <s v="-"/>
    <s v="-"/>
    <n v="1.3196648254819074E-2"/>
    <s v="N"/>
    <n v="1.3196648254819074E-2"/>
  </r>
  <r>
    <s v="Kittiwake"/>
    <s v="Adult"/>
    <x v="13"/>
    <s v="Inch Cape"/>
    <s v="Autumn Migration"/>
    <s v="Displacement (matrix)"/>
    <n v="1069"/>
    <s v="-"/>
    <n v="1.7430218939020907E-2"/>
    <n v="0.3"/>
    <n v="0.03"/>
    <n v="0.16769613641232015"/>
    <s v="N"/>
    <n v="0.16769613641232015"/>
  </r>
  <r>
    <s v="Kittiwake"/>
    <s v="Adult"/>
    <x v="13"/>
    <s v="Inch Cape"/>
    <s v="Autumn Migration"/>
    <s v="Collision"/>
    <s v="-"/>
    <n v="18.90909090909091"/>
    <n v="1.7430218939020907E-2"/>
    <s v="-"/>
    <s v="-"/>
    <n v="0.32958959448330444"/>
    <s v="N"/>
    <n v="0.32958959448330444"/>
  </r>
  <r>
    <s v="Kittiwake"/>
    <s v="Adult"/>
    <x v="13"/>
    <s v="Inch Cape"/>
    <s v="Spring Migration"/>
    <s v="Displacement (matrix)"/>
    <n v="1069"/>
    <s v="-"/>
    <n v="2.3041766794128546E-2"/>
    <n v="0.3"/>
    <n v="0.03"/>
    <n v="0.2216848383263107"/>
    <s v="N"/>
    <n v="0.2216848383263107"/>
  </r>
  <r>
    <s v="Kittiwake"/>
    <s v="Adult"/>
    <x v="13"/>
    <s v="Inch Cape"/>
    <s v="Spring Migration"/>
    <s v="Collision"/>
    <s v="-"/>
    <n v="4.3636363636363633"/>
    <n v="2.3041766794128546E-2"/>
    <s v="-"/>
    <s v="-"/>
    <n v="0.1005458914652882"/>
    <s v="N"/>
    <n v="0.1005458914652882"/>
  </r>
  <r>
    <s v="Kittiwake"/>
    <s v="Adult"/>
    <x v="13"/>
    <s v="Kentish Flats"/>
    <s v="Autumn Migration"/>
    <s v="Collision"/>
    <s v="-"/>
    <n v="0.5216727272727274"/>
    <n v="1.7430218939020907E-2"/>
    <s v="-"/>
    <s v="-"/>
    <n v="9.0928698508797815E-3"/>
    <s v="N"/>
    <n v="9.0928698508797815E-3"/>
  </r>
  <r>
    <s v="Kittiwake"/>
    <s v="Adult"/>
    <x v="13"/>
    <s v="Kentish Flats"/>
    <s v="Spring Migration"/>
    <s v="Collision"/>
    <s v="-"/>
    <n v="0.44545454545454538"/>
    <n v="2.3041766794128546E-2"/>
    <s v="-"/>
    <s v="-"/>
    <n v="1.0264059753748169E-2"/>
    <s v="N"/>
    <n v="1.0264059753748169E-2"/>
  </r>
  <r>
    <s v="Kittiwake"/>
    <s v="Adult"/>
    <x v="13"/>
    <s v="Kentish Flats Ext"/>
    <s v="Spring Migration"/>
    <s v="Collision"/>
    <s v="-"/>
    <n v="1.4000000000000001"/>
    <n v="2.3041766794128546E-2"/>
    <s v="-"/>
    <s v="-"/>
    <n v="3.2258473511779968E-2"/>
    <s v="N"/>
    <n v="3.2258473511779968E-2"/>
  </r>
  <r>
    <s v="Kittiwake"/>
    <s v="Adult"/>
    <x v="13"/>
    <s v="Kincardine"/>
    <s v="Autumn Migration"/>
    <s v="Collision"/>
    <s v="-"/>
    <n v="5.2167272727272733"/>
    <n v="1.7430218939020907E-2"/>
    <s v="-"/>
    <s v="-"/>
    <n v="9.0928698508797798E-2"/>
    <s v="N"/>
    <n v="9.0928698508797798E-2"/>
  </r>
  <r>
    <s v="Kittiwake"/>
    <s v="Adult"/>
    <x v="13"/>
    <s v="Kincardine"/>
    <s v="Spring Migration"/>
    <s v="Collision"/>
    <s v="-"/>
    <n v="0.63636363636363635"/>
    <n v="2.3041766794128546E-2"/>
    <s v="-"/>
    <s v="-"/>
    <n v="1.4662942505354529E-2"/>
    <s v="N"/>
    <n v="1.4662942505354529E-2"/>
  </r>
  <r>
    <s v="Kittiwake"/>
    <s v="Adult"/>
    <x v="13"/>
    <s v="Lincs"/>
    <s v="Autumn Migration"/>
    <s v="Collision"/>
    <s v="-"/>
    <n v="0.69556363636363638"/>
    <n v="1.7430218939020907E-2"/>
    <s v="-"/>
    <s v="-"/>
    <n v="1.2123826467839707E-2"/>
    <s v="N"/>
    <n v="1.2123826467839707E-2"/>
  </r>
  <r>
    <s v="Kittiwake"/>
    <s v="Adult"/>
    <x v="13"/>
    <s v="Lincs"/>
    <s v="Spring Migration"/>
    <s v="Collision"/>
    <s v="-"/>
    <n v="0.44545454545454538"/>
    <n v="2.3041766794128546E-2"/>
    <s v="-"/>
    <s v="-"/>
    <n v="1.0264059753748169E-2"/>
    <s v="N"/>
    <n v="1.0264059753748169E-2"/>
  </r>
  <r>
    <s v="Kittiwake"/>
    <s v="Adult"/>
    <x v="13"/>
    <s v="Lond Array"/>
    <s v="Autumn Migration"/>
    <s v="Collision"/>
    <s v="-"/>
    <n v="0.50902611570247935"/>
    <n v="1.7430218939020907E-2"/>
    <s v="-"/>
    <s v="-"/>
    <n v="8.8724366423736031E-3"/>
    <s v="N"/>
    <n v="8.8724366423736031E-3"/>
  </r>
  <r>
    <s v="Kittiwake"/>
    <s v="Adult"/>
    <x v="13"/>
    <s v="Lond Array"/>
    <s v="Spring Migration"/>
    <s v="Collision"/>
    <s v="-"/>
    <n v="0.43735537190082652"/>
    <n v="2.3041766794128546E-2"/>
    <s v="-"/>
    <s v="-"/>
    <n v="1.0077440485498206E-2"/>
    <s v="N"/>
    <n v="1.0077440485498206E-2"/>
  </r>
  <r>
    <s v="Kittiwake"/>
    <s v="Adult"/>
    <x v="13"/>
    <s v="Moray East"/>
    <s v="Autumn Migration"/>
    <s v="Collision"/>
    <s v="-"/>
    <n v="1.4545454545454544"/>
    <n v="1.7430218939020907E-2"/>
    <s v="-"/>
    <s v="-"/>
    <n v="2.5353045729484953E-2"/>
    <s v="N"/>
    <n v="2.5353045729484953E-2"/>
  </r>
  <r>
    <s v="Kittiwake"/>
    <s v="Adult"/>
    <x v="13"/>
    <s v="Moray East"/>
    <s v="Spring Migration"/>
    <s v="Collision"/>
    <s v="-"/>
    <n v="3.6363636363636367"/>
    <n v="2.3041766794128546E-2"/>
    <s v="-"/>
    <s v="-"/>
    <n v="8.3788242887740172E-2"/>
    <s v="N"/>
    <n v="8.3788242887740172E-2"/>
  </r>
  <r>
    <s v="Kittiwake"/>
    <s v="Adult"/>
    <x v="13"/>
    <s v="Moray West"/>
    <s v="Autumn Migration"/>
    <s v="Displacement (matrix)"/>
    <n v="1470"/>
    <s v="-"/>
    <n v="1.7430218939020907E-2"/>
    <n v="0.3"/>
    <n v="0.03"/>
    <n v="0.23060179656324659"/>
    <s v="N"/>
    <n v="0.23060179656324659"/>
  </r>
  <r>
    <s v="Kittiwake"/>
    <s v="Adult"/>
    <x v="13"/>
    <s v="Moray West"/>
    <s v="Autumn Migration"/>
    <s v="Collision"/>
    <s v="-"/>
    <n v="16.727272727272727"/>
    <n v="1.7430218939020907E-2"/>
    <s v="-"/>
    <s v="-"/>
    <n v="0.29156002588907698"/>
    <s v="N"/>
    <n v="0.29156002588907698"/>
  </r>
  <r>
    <s v="Kittiwake"/>
    <s v="Adult"/>
    <x v="13"/>
    <s v="Moray West"/>
    <s v="Spring Migration"/>
    <s v="Displacement (matrix)"/>
    <n v="1074"/>
    <s v="-"/>
    <n v="2.3041766794128546E-2"/>
    <n v="0.3"/>
    <n v="0.03"/>
    <n v="0.2227217178320465"/>
    <s v="N"/>
    <n v="0.2227217178320465"/>
  </r>
  <r>
    <s v="Kittiwake"/>
    <s v="Adult"/>
    <x v="13"/>
    <s v="Moray West"/>
    <s v="Spring Migration"/>
    <s v="Collision"/>
    <s v="-"/>
    <n v="5.0909090909090908"/>
    <n v="2.3041766794128546E-2"/>
    <s v="-"/>
    <s v="-"/>
    <n v="0.11730354004283623"/>
    <s v="N"/>
    <n v="0.11730354004283623"/>
  </r>
  <r>
    <s v="Kittiwake"/>
    <s v="Adult"/>
    <x v="13"/>
    <s v="Neart na Gaoithe"/>
    <s v="Autumn Migration"/>
    <s v="Displacement (matrix)"/>
    <n v="2016"/>
    <s v="-"/>
    <n v="1.7430218939020907E-2"/>
    <n v="0.3"/>
    <n v="0.03"/>
    <n v="0.31625389242959528"/>
    <s v="N"/>
    <n v="0.31625389242959528"/>
  </r>
  <r>
    <s v="Kittiwake"/>
    <s v="Adult"/>
    <x v="13"/>
    <s v="Neart na Gaoithe"/>
    <s v="Spring Migration"/>
    <s v="Displacement (matrix)"/>
    <n v="139"/>
    <s v="-"/>
    <n v="2.3041766794128546E-2"/>
    <n v="0.3"/>
    <n v="0.03"/>
    <n v="2.8825250259454812E-2"/>
    <s v="N"/>
    <n v="2.8825250259454812E-2"/>
  </r>
  <r>
    <s v="Kittiwake"/>
    <s v="Adult"/>
    <x v="13"/>
    <s v="NnG"/>
    <s v="Autumn Migration"/>
    <s v="Collision"/>
    <s v="-"/>
    <n v="12.363636363636363"/>
    <n v="1.7430218939020907E-2"/>
    <s v="-"/>
    <s v="-"/>
    <n v="0.21550088870062212"/>
    <s v="N"/>
    <n v="0.21550088870062212"/>
  </r>
  <r>
    <s v="Kittiwake"/>
    <s v="Adult"/>
    <x v="13"/>
    <s v="NnG"/>
    <s v="Spring Migration"/>
    <s v="Collision"/>
    <s v="-"/>
    <n v="1.4545454545454544"/>
    <n v="2.3041766794128546E-2"/>
    <s v="-"/>
    <s v="-"/>
    <n v="3.351529715509606E-2"/>
    <s v="N"/>
    <n v="3.351529715509606E-2"/>
  </r>
  <r>
    <s v="Kittiwake"/>
    <s v="Adult"/>
    <x v="13"/>
    <s v="Norfolk Boreas"/>
    <s v="Autumn Migration"/>
    <s v="Displacement (matrix)"/>
    <n v="2576"/>
    <s v="-"/>
    <n v="1.7430218939020907E-2"/>
    <n v="0.3"/>
    <n v="0.03"/>
    <n v="0.40410219588226065"/>
    <s v="N"/>
    <n v="0.40410219588226065"/>
  </r>
  <r>
    <s v="Kittiwake"/>
    <s v="Adult"/>
    <x v="13"/>
    <s v="Norfolk Boreas"/>
    <s v="Autumn Migration"/>
    <s v="Collision"/>
    <s v="-"/>
    <n v="23.418181818181818"/>
    <n v="1.7430218939020907E-2"/>
    <s v="-"/>
    <s v="-"/>
    <n v="0.40818403624470778"/>
    <s v="N"/>
    <n v="0.40818403624470778"/>
  </r>
  <r>
    <s v="Kittiwake"/>
    <s v="Adult"/>
    <x v="13"/>
    <s v="Norfolk Boreas"/>
    <s v="Spring Migration"/>
    <s v="Displacement (matrix)"/>
    <n v="949"/>
    <s v="-"/>
    <n v="2.3041766794128546E-2"/>
    <n v="0.3"/>
    <n v="0.03"/>
    <n v="0.19679973018865191"/>
    <s v="N"/>
    <n v="0.19679973018865191"/>
  </r>
  <r>
    <s v="Kittiwake"/>
    <s v="Adult"/>
    <x v="13"/>
    <s v="Norfolk Boreas"/>
    <s v="Spring Migration"/>
    <s v="Collision"/>
    <s v="-"/>
    <n v="8.6545454545454543"/>
    <n v="2.3041766794128546E-2"/>
    <s v="-"/>
    <s v="-"/>
    <n v="0.19941601807282158"/>
    <s v="N"/>
    <n v="0.19941601807282158"/>
  </r>
  <r>
    <s v="Kittiwake"/>
    <s v="Adult"/>
    <x v="13"/>
    <s v="Norfolk Vanguard"/>
    <s v="Autumn Migration"/>
    <s v="Collision"/>
    <s v="-"/>
    <n v="11.927272727272726"/>
    <n v="1.7430218939020907E-2"/>
    <s v="-"/>
    <s v="-"/>
    <n v="0.20789497498177661"/>
    <s v="N"/>
    <n v="0.20789497498177661"/>
  </r>
  <r>
    <s v="Kittiwake"/>
    <s v="Adult"/>
    <x v="13"/>
    <s v="Norfolk Vanguard"/>
    <s v="Spring Migration"/>
    <s v="Collision"/>
    <s v="-"/>
    <n v="14.036363636363637"/>
    <n v="2.3041766794128546E-2"/>
    <s v="-"/>
    <s v="-"/>
    <n v="0.32342261754667706"/>
    <s v="N"/>
    <n v="0.32342261754667706"/>
  </r>
  <r>
    <s v="Kittiwake"/>
    <s v="Adult"/>
    <x v="13"/>
    <s v="Norfolk Vanguard "/>
    <s v="Autumn Migration"/>
    <s v="Displacement (matrix)"/>
    <n v="916"/>
    <s v="-"/>
    <n v="1.7430218939020907E-2"/>
    <n v="0.3"/>
    <n v="0.03"/>
    <n v="0.14369472493328833"/>
    <s v="N"/>
    <n v="0.14369472493328833"/>
  </r>
  <r>
    <s v="Kittiwake"/>
    <s v="Adult"/>
    <x v="13"/>
    <s v="Norfolk Vanguard "/>
    <s v="Spring Migration"/>
    <s v="Displacement (matrix)"/>
    <n v="1294"/>
    <s v="-"/>
    <n v="2.3041766794128546E-2"/>
    <n v="0.3"/>
    <n v="0.03"/>
    <n v="0.268344416084421"/>
    <s v="N"/>
    <n v="0.268344416084421"/>
  </r>
  <r>
    <s v="Kittiwake"/>
    <s v="Adult"/>
    <x v="13"/>
    <s v="North Falls "/>
    <s v="Autumn Migration"/>
    <s v="Displacement (matrix)"/>
    <n v="467"/>
    <s v="-"/>
    <n v="1.7430218939020907E-2"/>
    <n v="0.3"/>
    <n v="0.03"/>
    <n v="7.3259210200704861E-2"/>
    <s v="N"/>
    <n v="7.3259210200704861E-2"/>
  </r>
  <r>
    <s v="Kittiwake"/>
    <s v="Adult"/>
    <x v="13"/>
    <s v="North Falls "/>
    <s v="Autumn Migration"/>
    <s v="Collision"/>
    <s v="-"/>
    <n v="3.64"/>
    <n v="1.7430218939020907E-2"/>
    <s v="-"/>
    <s v="-"/>
    <n v="6.3445996938036098E-2"/>
    <s v="N"/>
    <n v="6.3445996938036098E-2"/>
  </r>
  <r>
    <s v="Kittiwake"/>
    <s v="Adult"/>
    <x v="13"/>
    <s v="North Falls "/>
    <s v="Spring Migration"/>
    <s v="Displacement (matrix)"/>
    <n v="844.5"/>
    <s v="-"/>
    <n v="2.3041766794128546E-2"/>
    <n v="0.3"/>
    <n v="0.03"/>
    <n v="0.175128948518774"/>
    <s v="N"/>
    <n v="0.175128948518774"/>
  </r>
  <r>
    <s v="Kittiwake"/>
    <s v="Adult"/>
    <x v="13"/>
    <s v="North Falls "/>
    <s v="Spring Migration"/>
    <s v="Collision"/>
    <s v="-"/>
    <n v="11.2"/>
    <n v="2.3041766794128546E-2"/>
    <s v="-"/>
    <s v="-"/>
    <n v="0.25806778809423969"/>
    <s v="N"/>
    <n v="0.25806778809423969"/>
  </r>
  <r>
    <s v="Kittiwake"/>
    <s v="Adult"/>
    <x v="13"/>
    <s v="Outer Dowsing"/>
    <s v="Autumn Migration"/>
    <s v="Displacement (matrix)"/>
    <n v="5206.8"/>
    <s v="-"/>
    <n v="1.7430218939020907E-2"/>
    <n v="0.3"/>
    <n v="0.03"/>
    <n v="0.81680097574524646"/>
    <s v="N"/>
    <n v="0.81680097574524646"/>
  </r>
  <r>
    <s v="Kittiwake"/>
    <s v="Adult"/>
    <x v="13"/>
    <s v="Outer Dowsing"/>
    <s v="Spring Migration"/>
    <s v="Displacement (matrix)"/>
    <n v="1760.3"/>
    <s v="-"/>
    <n v="2.3041766794128546E-2"/>
    <n v="0.3"/>
    <n v="0.03"/>
    <n v="0.36504379878934029"/>
    <s v="N"/>
    <n v="0.36504379878934029"/>
  </r>
  <r>
    <s v="Kittiwake"/>
    <s v="Adult"/>
    <x v="13"/>
    <s v="Outer Dowsing "/>
    <s v="Autumn Migration"/>
    <s v="Collision"/>
    <s v="-"/>
    <n v="3.03"/>
    <n v="1.7430218939020907E-2"/>
    <s v="-"/>
    <s v="-"/>
    <n v="5.2813563385233346E-2"/>
    <s v="N"/>
    <n v="5.2813563385233346E-2"/>
  </r>
  <r>
    <s v="Kittiwake"/>
    <s v="Adult"/>
    <x v="13"/>
    <s v="Outer Dowsing "/>
    <s v="Spring Migration"/>
    <s v="Collision"/>
    <s v="-"/>
    <n v="13.81"/>
    <n v="2.3041766794128546E-2"/>
    <s v="-"/>
    <s v="-"/>
    <n v="0.31820679942691521"/>
    <s v="N"/>
    <n v="0.31820679942691521"/>
  </r>
  <r>
    <s v="Kittiwake"/>
    <s v="Adult"/>
    <x v="13"/>
    <s v="PFOWF"/>
    <s v="Autumn Migration"/>
    <s v="Displacement (matrix)"/>
    <n v="118"/>
    <s v="-"/>
    <n v="1.7430218939020907E-2"/>
    <n v="0.3"/>
    <n v="0.03"/>
    <n v="1.8510892513240198E-2"/>
    <s v="N"/>
    <n v="1.8510892513240198E-2"/>
  </r>
  <r>
    <s v="Kittiwake"/>
    <s v="Adult"/>
    <x v="13"/>
    <s v="PFOWF"/>
    <s v="Autumn Migration"/>
    <s v="Collision"/>
    <s v="-"/>
    <n v="0.72727272727272718"/>
    <n v="1.7430218939020907E-2"/>
    <s v="-"/>
    <s v="-"/>
    <n v="1.2676522864742476E-2"/>
    <s v="N"/>
    <n v="1.2676522864742476E-2"/>
  </r>
  <r>
    <s v="Kittiwake"/>
    <s v="Adult"/>
    <x v="13"/>
    <s v="PFOWF"/>
    <s v="Spring Migration"/>
    <s v="Displacement (matrix)"/>
    <n v="41"/>
    <s v="-"/>
    <n v="2.3041766794128546E-2"/>
    <n v="0.3"/>
    <n v="0.03"/>
    <n v="8.5024119470334322E-3"/>
    <s v="N"/>
    <n v="8.5024119470334322E-3"/>
  </r>
  <r>
    <s v="Kittiwake"/>
    <s v="Adult"/>
    <x v="13"/>
    <s v="Race Bank"/>
    <s v="Autumn Migration"/>
    <s v="Collision"/>
    <s v="-"/>
    <n v="8.1619814707585405"/>
    <n v="1.7430218939020907E-2"/>
    <s v="-"/>
    <s v="-"/>
    <n v="0.14226512401155322"/>
    <s v="N"/>
    <n v="0.14226512401155322"/>
  </r>
  <r>
    <s v="Kittiwake"/>
    <s v="Adult"/>
    <x v="13"/>
    <s v="Race Bank"/>
    <s v="Spring Migration"/>
    <s v="Collision"/>
    <s v="-"/>
    <n v="2.0995946728430805"/>
    <n v="2.3041766794128546E-2"/>
    <s v="-"/>
    <s v="-"/>
    <n v="4.8378370813844884E-2"/>
    <s v="N"/>
    <n v="4.8378370813844884E-2"/>
  </r>
  <r>
    <s v="Kittiwake"/>
    <s v="Adult"/>
    <x v="13"/>
    <s v="Rampion"/>
    <s v="Autumn Migration"/>
    <s v="Collision"/>
    <s v="-"/>
    <n v="14.844797366255143"/>
    <n v="1.7430218939020907E-2"/>
    <s v="-"/>
    <s v="-"/>
    <n v="0.25874806819922808"/>
    <s v="N"/>
    <n v="0.25874806819922808"/>
  </r>
  <r>
    <s v="Kittiwake"/>
    <s v="Adult"/>
    <x v="13"/>
    <s v="Rampion"/>
    <s v="Spring Migration"/>
    <s v="Collision"/>
    <s v="-"/>
    <n v="12.942222222222222"/>
    <n v="2.3041766794128546E-2"/>
    <s v="-"/>
    <s v="-"/>
    <n v="0.29821166624223255"/>
    <s v="N"/>
    <n v="0.29821166624223255"/>
  </r>
  <r>
    <s v="Kittiwake"/>
    <s v="Adult"/>
    <x v="13"/>
    <s v="Rampion 2"/>
    <s v="Autumn Migration"/>
    <s v="Displacement (matrix)"/>
    <n v="97"/>
    <s v="-"/>
    <n v="1.7430218939020907E-2"/>
    <n v="0.3"/>
    <n v="0.03"/>
    <n v="1.5216581133765252E-2"/>
    <s v="N"/>
    <n v="1.5216581133765252E-2"/>
  </r>
  <r>
    <s v="Kittiwake"/>
    <s v="Adult"/>
    <x v="13"/>
    <s v="Rampion 2"/>
    <s v="Autumn Migration"/>
    <s v="Collision"/>
    <s v="-"/>
    <n v="9.7799999999999994"/>
    <n v="1.7430218939020907E-2"/>
    <s v="-"/>
    <s v="-"/>
    <n v="0.17046754122362445"/>
    <s v="N"/>
    <n v="0.17046754122362445"/>
  </r>
  <r>
    <s v="Kittiwake"/>
    <s v="Adult"/>
    <x v="13"/>
    <s v="Rampion 2"/>
    <s v="Spring Migration"/>
    <s v="Displacement (matrix)"/>
    <n v="286"/>
    <s v="-"/>
    <n v="2.3041766794128546E-2"/>
    <n v="0.3"/>
    <n v="0.03"/>
    <n v="5.9309507728086873E-2"/>
    <s v="N"/>
    <n v="5.9309507728086873E-2"/>
  </r>
  <r>
    <s v="Kittiwake"/>
    <s v="Adult"/>
    <x v="13"/>
    <s v="Rampion 2"/>
    <s v="Spring Migration"/>
    <s v="Collision"/>
    <s v="-"/>
    <n v="17.25"/>
    <n v="2.3041766794128546E-2"/>
    <s v="-"/>
    <s v="-"/>
    <n v="0.39747047719871742"/>
    <s v="N"/>
    <n v="0.39747047719871742"/>
  </r>
  <r>
    <s v="Kittiwake"/>
    <s v="Adult"/>
    <x v="13"/>
    <s v="Salamander"/>
    <s v="Autumn Migration"/>
    <s v="Displacement (matrix)"/>
    <n v="141.5"/>
    <s v="-"/>
    <n v="1.7430218939020907E-2"/>
    <n v="0.3"/>
    <n v="0.03"/>
    <n v="2.2197383818843123E-2"/>
    <s v="N"/>
    <n v="2.2197383818843123E-2"/>
  </r>
  <r>
    <s v="Kittiwake"/>
    <s v="Adult"/>
    <x v="13"/>
    <s v="Salamander"/>
    <s v="Spring Migration"/>
    <s v="Displacement (matrix)"/>
    <n v="154.5"/>
    <s v="-"/>
    <n v="2.3041766794128546E-2"/>
    <n v="0.3"/>
    <n v="0.03"/>
    <n v="3.2039576727235744E-2"/>
    <s v="N"/>
    <n v="3.2039576727235744E-2"/>
  </r>
  <r>
    <s v="Kittiwake"/>
    <s v="Adult"/>
    <x v="13"/>
    <s v="Seagreen"/>
    <s v="Autumn Migration"/>
    <s v="Displacement (matrix)"/>
    <n v="2286"/>
    <s v="-"/>
    <n v="1.7430218939020907E-2"/>
    <n v="0.3"/>
    <n v="0.03"/>
    <n v="0.35860932445141613"/>
    <s v="N"/>
    <n v="0.35860932445141613"/>
  </r>
  <r>
    <s v="Kittiwake"/>
    <s v="Adult"/>
    <x v="13"/>
    <s v="Seagreen"/>
    <s v="Spring Migration"/>
    <s v="Displacement (matrix)"/>
    <n v="2286"/>
    <s v="-"/>
    <n v="2.3041766794128546E-2"/>
    <n v="0.3"/>
    <n v="0.03"/>
    <n v="0.47406131002240065"/>
    <s v="N"/>
    <n v="0.47406131002240065"/>
  </r>
  <r>
    <s v="Kittiwake"/>
    <s v="Adult"/>
    <x v="13"/>
    <s v="SeaGreen (Alpha &amp; Bravo)"/>
    <s v="Autumn Migration"/>
    <s v="Collision"/>
    <s v="-"/>
    <n v="103.50397989107665"/>
    <n v="1.7430218939020907E-2"/>
    <s v="-"/>
    <s v="-"/>
    <n v="1.8040970305614834"/>
    <s v="N"/>
    <n v="1.8040970305614834"/>
  </r>
  <r>
    <s v="Kittiwake"/>
    <s v="Adult"/>
    <x v="13"/>
    <s v="SeaGreen (Alpha &amp; Bravo)"/>
    <s v="Spring Migration"/>
    <s v="Collision"/>
    <s v="-"/>
    <n v="56.403854210305823"/>
    <n v="2.3041766794128546E-2"/>
    <s v="-"/>
    <s v="-"/>
    <n v="1.2996444550038924"/>
    <s v="N"/>
    <n v="1.2996444550038924"/>
  </r>
  <r>
    <s v="Kittiwake"/>
    <s v="Adult"/>
    <x v="13"/>
    <s v="SEP &amp; DEP"/>
    <s v="Autumn Migration"/>
    <s v="Collision"/>
    <s v="-"/>
    <n v="4.3"/>
    <n v="1.7430218939020907E-2"/>
    <s v="-"/>
    <s v="-"/>
    <n v="7.4949941437789894E-2"/>
    <s v="N"/>
    <n v="7.4949941437789894E-2"/>
  </r>
  <r>
    <s v="Kittiwake"/>
    <s v="Adult"/>
    <x v="13"/>
    <s v="SEP &amp; DEP"/>
    <s v="Spring Migration"/>
    <s v="Collision"/>
    <s v="-"/>
    <n v="0.9"/>
    <n v="2.3041766794128546E-2"/>
    <s v="-"/>
    <s v="-"/>
    <n v="2.0737590114715692E-2"/>
    <s v="N"/>
    <n v="2.0737590114715692E-2"/>
  </r>
  <r>
    <s v="Kittiwake"/>
    <s v="Adult"/>
    <x v="13"/>
    <s v="SEP / DEP"/>
    <s v="Autumn Migration"/>
    <s v="Displacement (matrix)"/>
    <n v="1481"/>
    <s v="-"/>
    <n v="1.7430218939020907E-2"/>
    <n v="0.3"/>
    <n v="0.03"/>
    <n v="0.23232738823820964"/>
    <s v="N"/>
    <n v="0.23232738823820964"/>
  </r>
  <r>
    <s v="Kittiwake"/>
    <s v="Adult"/>
    <x v="13"/>
    <s v="SEP / DEP"/>
    <s v="Spring Migration"/>
    <s v="Displacement (matrix)"/>
    <n v="1216.5"/>
    <s v="-"/>
    <n v="2.3041766794128546E-2"/>
    <n v="0.3"/>
    <n v="0.03"/>
    <n v="0.25227278374551637"/>
    <s v="N"/>
    <n v="0.25227278374551637"/>
  </r>
  <r>
    <s v="Kittiwake"/>
    <s v="Adult"/>
    <x v="13"/>
    <s v="Teesside"/>
    <s v="Autumn Migration"/>
    <s v="Collision"/>
    <s v="-"/>
    <n v="11.7463443059252"/>
    <n v="1.7430218939020907E-2"/>
    <s v="-"/>
    <s v="-"/>
    <n v="0.20474135298539781"/>
    <s v="N"/>
    <n v="0.20474135298539781"/>
  </r>
  <r>
    <s v="Kittiwake"/>
    <s v="Adult"/>
    <x v="13"/>
    <s v="Teesside"/>
    <s v="Spring Migration"/>
    <s v="Collision"/>
    <s v="-"/>
    <n v="1.3433253957136855"/>
    <n v="2.3041766794128546E-2"/>
    <s v="-"/>
    <s v="-"/>
    <n v="3.0952590496665187E-2"/>
    <s v="N"/>
    <n v="3.0952590496665187E-2"/>
  </r>
  <r>
    <s v="Kittiwake"/>
    <s v="Adult"/>
    <x v="13"/>
    <s v="Thanet"/>
    <s v="Autumn Migration"/>
    <s v="Collision"/>
    <s v="-"/>
    <n v="0.13173553719008266"/>
    <n v="1.7430218939020907E-2"/>
    <s v="-"/>
    <s v="-"/>
    <n v="2.2961792552726717E-3"/>
    <s v="N"/>
    <n v="2.2961792552726717E-3"/>
  </r>
  <r>
    <s v="Kittiwake"/>
    <s v="Adult"/>
    <x v="13"/>
    <s v="Thanet"/>
    <s v="Spring Migration"/>
    <s v="Collision"/>
    <s v="-"/>
    <n v="0.11570247933884298"/>
    <n v="2.3041766794128546E-2"/>
    <s v="-"/>
    <s v="-"/>
    <n v="2.6659895464280965E-3"/>
    <s v="N"/>
    <n v="2.6659895464280965E-3"/>
  </r>
  <r>
    <s v="Kittiwake"/>
    <s v="Adult"/>
    <x v="13"/>
    <s v="Triton Knoll"/>
    <s v="Autumn Migration"/>
    <s v="Displacement (matrix)"/>
    <n v="332"/>
    <s v="-"/>
    <n v="1.7430218939020907E-2"/>
    <n v="0.3"/>
    <n v="0.03"/>
    <n v="5.2081494189794471E-2"/>
    <s v="N"/>
    <n v="5.2081494189794471E-2"/>
  </r>
  <r>
    <s v="Kittiwake"/>
    <s v="Adult"/>
    <x v="13"/>
    <s v="Triton Knoll"/>
    <s v="Autumn Migration"/>
    <s v="Collision"/>
    <s v="-"/>
    <n v="29.259433492822971"/>
    <n v="1.7430218939020907E-2"/>
    <s v="-"/>
    <s v="-"/>
    <n v="0.50999833181162557"/>
    <s v="N"/>
    <n v="0.50999833181162557"/>
  </r>
  <r>
    <s v="Kittiwake"/>
    <s v="Adult"/>
    <x v="13"/>
    <s v="Triton Knoll"/>
    <s v="Spring Migration"/>
    <s v="Displacement (matrix)"/>
    <n v="226"/>
    <s v="-"/>
    <n v="2.3041766794128546E-2"/>
    <n v="0.3"/>
    <n v="0.03"/>
    <n v="4.6866953659257457E-2"/>
    <s v="N"/>
    <n v="4.6866953659257457E-2"/>
  </r>
  <r>
    <s v="Kittiwake"/>
    <s v="Adult"/>
    <x v="13"/>
    <s v="Triton Knoll"/>
    <s v="Spring Migration"/>
    <s v="Collision"/>
    <s v="-"/>
    <n v="10.491961722488039"/>
    <n v="2.3041766794128546E-2"/>
    <s v="-"/>
    <s v="-"/>
    <n v="0.24175333522249265"/>
    <s v="N"/>
    <n v="0.24175333522249265"/>
  </r>
  <r>
    <s v="Kittiwake"/>
    <s v="Adult"/>
    <x v="13"/>
    <s v="West of Orkney"/>
    <s v="Autumn Migration"/>
    <s v="Displacement (matrix)"/>
    <n v="798.7"/>
    <s v="-"/>
    <n v="1.7430218939020907E-2"/>
    <n v="0.3"/>
    <n v="0.03"/>
    <n v="0.12529364279936397"/>
    <s v="Y"/>
    <n v="0"/>
  </r>
  <r>
    <s v="Kittiwake"/>
    <s v="Adult"/>
    <x v="13"/>
    <s v="West of Orkney"/>
    <s v="Autumn Migration"/>
    <s v="Collision"/>
    <s v="-"/>
    <n v="16.309999999999999"/>
    <n v="1.7430218939020907E-2"/>
    <s v="-"/>
    <s v="-"/>
    <n v="0.28428687089543098"/>
    <s v="Y"/>
    <n v="0"/>
  </r>
  <r>
    <s v="Kittiwake"/>
    <s v="Adult"/>
    <x v="13"/>
    <s v="West of Orkney"/>
    <s v="Spring Migration"/>
    <s v="Displacement (matrix)"/>
    <n v="1216.8"/>
    <s v="-"/>
    <n v="2.3041766794128546E-2"/>
    <n v="0.3"/>
    <n v="0.03"/>
    <n v="0.2523349965158605"/>
    <s v="Y"/>
    <n v="0"/>
  </r>
  <r>
    <s v="Kittiwake"/>
    <s v="Adult"/>
    <x v="13"/>
    <s v="West of Orkney"/>
    <s v="Spring Migration"/>
    <s v="Collision"/>
    <s v="-"/>
    <n v="21.87"/>
    <n v="2.3041766794128546E-2"/>
    <s v="-"/>
    <s v="-"/>
    <n v="0.50392343978759135"/>
    <s v="Y"/>
    <n v="0"/>
  </r>
  <r>
    <s v="Kittiwake"/>
    <s v="Adult"/>
    <x v="13"/>
    <s v="Westermost Rough"/>
    <s v="Autumn Migration"/>
    <s v="Collision"/>
    <s v="-"/>
    <n v="0.11592727272727274"/>
    <n v="1.7430218939020907E-2"/>
    <s v="-"/>
    <s v="-"/>
    <n v="2.0206377446399513E-3"/>
    <s v="N"/>
    <n v="2.0206377446399513E-3"/>
  </r>
  <r>
    <s v="Kittiwake"/>
    <s v="Adult"/>
    <x v="13"/>
    <s v="Westermost Rough"/>
    <s v="Spring Migration"/>
    <s v="Collision"/>
    <s v="-"/>
    <n v="6.3636363636363644E-2"/>
    <n v="2.3041766794128546E-2"/>
    <s v="-"/>
    <s v="-"/>
    <n v="1.466294250535453E-3"/>
    <s v="N"/>
    <n v="1.466294250535453E-3"/>
  </r>
  <r>
    <m/>
    <m/>
    <x v="14"/>
    <m/>
    <m/>
    <m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98">
  <r>
    <s v="Gannet"/>
    <s v="Adult"/>
    <x v="0"/>
    <s v="Aberdeen"/>
    <s v="Spring Migration"/>
    <s v="Collision"/>
    <m/>
    <n v="1.7417854744156434E-4"/>
    <m/>
    <m/>
    <n v="1.7417854744156434E-4"/>
    <s v="N"/>
    <n v="1.7417854744156434E-4"/>
  </r>
  <r>
    <s v="Gannet"/>
    <s v="Adult"/>
    <x v="0"/>
    <s v="Aberdeen"/>
    <s v="Autumn Migration"/>
    <s v="Displacement (matrix)"/>
    <n v="6.0255909932886438E-2"/>
    <m/>
    <n v="0.7"/>
    <n v="0.03"/>
    <n v="1.2653741085906151E-3"/>
    <s v="N"/>
    <n v="1.2653741085906151E-3"/>
  </r>
  <r>
    <s v="Gannet"/>
    <s v="Adult"/>
    <x v="0"/>
    <s v="Aberdeen"/>
    <s v="Autumn Migration"/>
    <s v="Collision"/>
    <m/>
    <n v="7.4387670177275406E-3"/>
    <m/>
    <m/>
    <n v="7.4387670177275406E-3"/>
    <s v="N"/>
    <n v="7.4387670177275406E-3"/>
  </r>
  <r>
    <s v="Gannet"/>
    <s v="Adult"/>
    <x v="0"/>
    <s v="Beatrice"/>
    <s v="Spring Migration"/>
    <s v="Collision"/>
    <m/>
    <n v="1.1741820794494581E-2"/>
    <m/>
    <m/>
    <n v="1.1741820794494581E-2"/>
    <s v="N"/>
    <n v="1.1741820794494581E-2"/>
  </r>
  <r>
    <s v="Gannet"/>
    <s v="Adult"/>
    <x v="0"/>
    <s v="Beatrice"/>
    <s v="Autumn Migration"/>
    <s v="Collision"/>
    <m/>
    <n v="5.2192370307540426E-2"/>
    <m/>
    <m/>
    <n v="5.2192370307540426E-2"/>
    <s v="N"/>
    <n v="5.2192370307540426E-2"/>
  </r>
  <r>
    <s v="Gannet"/>
    <s v="Adult"/>
    <x v="0"/>
    <s v="Berwick Bank"/>
    <s v="Spring Migration"/>
    <s v="Collision"/>
    <m/>
    <n v="7.2541893918788552E-3"/>
    <m/>
    <m/>
    <n v="7.2541893918788552E-3"/>
    <s v="N"/>
    <n v="7.2541893918788552E-3"/>
  </r>
  <r>
    <s v="Gannet"/>
    <s v="Adult"/>
    <x v="0"/>
    <s v="Berwick Bank"/>
    <s v="Autumn Migration"/>
    <s v="Collision"/>
    <m/>
    <n v="3.758355354242604E-2"/>
    <m/>
    <m/>
    <n v="3.758355354242604E-2"/>
    <s v="N"/>
    <n v="3.758355354242604E-2"/>
  </r>
  <r>
    <s v="Gannet"/>
    <s v="Adult"/>
    <x v="0"/>
    <s v="Berwick Bank "/>
    <s v="Spring Migration"/>
    <s v="Displacement (matrix)"/>
    <n v="2.9812703348013243"/>
    <m/>
    <n v="0.7"/>
    <n v="0.03"/>
    <n v="6.2606677030827798E-2"/>
    <s v="N"/>
    <n v="6.2606677030827798E-2"/>
  </r>
  <r>
    <s v="Gannet"/>
    <s v="Adult"/>
    <x v="0"/>
    <s v="Berwick Bank "/>
    <s v="Autumn Migration"/>
    <s v="Displacement (matrix)"/>
    <n v="14.35482947800995"/>
    <m/>
    <n v="0.7"/>
    <n v="0.03"/>
    <n v="0.30145141903820893"/>
    <s v="N"/>
    <n v="0.30145141903820893"/>
  </r>
  <r>
    <s v="Gannet"/>
    <s v="Adult"/>
    <x v="0"/>
    <s v="Blyth Demo"/>
    <s v="Autumn Migration"/>
    <s v="Collision"/>
    <m/>
    <n v="2.9377811018996367E-3"/>
    <m/>
    <m/>
    <n v="2.9377811018996367E-3"/>
    <s v="N"/>
    <n v="2.9377811018996367E-3"/>
  </r>
  <r>
    <s v="Gannet"/>
    <s v="Adult"/>
    <x v="0"/>
    <s v="Blyth Demo"/>
    <s v="Spring Migration"/>
    <s v="Collision"/>
    <m/>
    <n v="9.6332862519649433E-3"/>
    <m/>
    <m/>
    <n v="9.6332862519649433E-3"/>
    <s v="N"/>
    <n v="9.6332862519649433E-3"/>
  </r>
  <r>
    <s v="Gannet"/>
    <s v="Adult"/>
    <x v="0"/>
    <s v="Cenos"/>
    <s v="Spring Migration"/>
    <s v="Collision"/>
    <m/>
    <n v="4.1560460057639276E-3"/>
    <m/>
    <m/>
    <n v="4.1560460057639276E-3"/>
    <s v="N"/>
    <n v="4.1560460057639276E-3"/>
  </r>
  <r>
    <s v="Gannet"/>
    <s v="Adult"/>
    <x v="0"/>
    <s v="Cenos"/>
    <s v="Spring Migration"/>
    <s v="Displacement (matrix)"/>
    <n v="0.19949020827666852"/>
    <m/>
    <n v="0.7"/>
    <n v="0.03"/>
    <n v="4.189294373810039E-3"/>
    <s v="N"/>
    <n v="4.189294373810039E-3"/>
  </r>
  <r>
    <s v="Gannet"/>
    <s v="Adult"/>
    <x v="0"/>
    <s v="Cenos"/>
    <s v="Autumn Migration"/>
    <s v="Collision"/>
    <m/>
    <n v="1.1336897462956019E-2"/>
    <m/>
    <m/>
    <n v="1.1336897462956019E-2"/>
    <s v="N"/>
    <n v="1.1336897462956019E-2"/>
  </r>
  <r>
    <s v="Gannet"/>
    <s v="Adult"/>
    <x v="0"/>
    <s v="Cenos"/>
    <s v="Autumn Migration"/>
    <s v="Displacement (matrix)"/>
    <n v="3.1117421682176158"/>
    <m/>
    <n v="0.7"/>
    <n v="0.03"/>
    <n v="6.5346585532569931E-2"/>
    <s v="N"/>
    <n v="6.5346585532569931E-2"/>
  </r>
  <r>
    <s v="Gannet"/>
    <s v="Adult"/>
    <x v="0"/>
    <s v="Dogger Bank A + B"/>
    <s v="Autumn Migration"/>
    <s v="Collision"/>
    <m/>
    <n v="0.11681177238505697"/>
    <m/>
    <m/>
    <n v="0.11681177238505697"/>
    <s v="N"/>
    <n v="0.11681177238505697"/>
  </r>
  <r>
    <s v="Gannet"/>
    <s v="Adult"/>
    <x v="0"/>
    <s v="Dogger Bank A + B"/>
    <s v="Spring Migration"/>
    <s v="Displacement (matrix)"/>
    <n v="7.1412600260016532"/>
    <m/>
    <n v="0.7"/>
    <n v="0.03"/>
    <n v="0.14996646054603471"/>
    <s v="N"/>
    <n v="0.14996646054603471"/>
  </r>
  <r>
    <s v="Gannet"/>
    <s v="Adult"/>
    <x v="0"/>
    <s v="Dogger Bank A + B"/>
    <s v="Spring Migration"/>
    <s v="Collision"/>
    <m/>
    <n v="0.18716099003817599"/>
    <m/>
    <m/>
    <n v="0.18716099003817599"/>
    <s v="N"/>
    <n v="0.18716099003817599"/>
  </r>
  <r>
    <s v="Gannet"/>
    <s v="Adult"/>
    <x v="0"/>
    <s v="Dogger Bank A + B"/>
    <s v="Autumn Migration"/>
    <s v="Displacement (matrix)"/>
    <n v="19.599127180642917"/>
    <m/>
    <n v="0.7"/>
    <n v="0.03"/>
    <n v="0.41158167079350122"/>
    <s v="N"/>
    <n v="0.41158167079350122"/>
  </r>
  <r>
    <s v="Gannet"/>
    <s v="Adult"/>
    <x v="0"/>
    <s v="Dogger Bank C + Sofia"/>
    <s v="Autumn Migration"/>
    <s v="Collision"/>
    <m/>
    <n v="1.4129328156755393E-2"/>
    <m/>
    <m/>
    <n v="1.4129328156755393E-2"/>
    <s v="N"/>
    <n v="1.4129328156755393E-2"/>
  </r>
  <r>
    <s v="Gannet"/>
    <s v="Adult"/>
    <x v="0"/>
    <s v="Dogger Bank C + Sofia"/>
    <s v="Spring Migration"/>
    <s v="Collision"/>
    <m/>
    <n v="3.7156961257579064E-2"/>
    <m/>
    <m/>
    <n v="3.7156961257579064E-2"/>
    <s v="N"/>
    <n v="3.7156961257579064E-2"/>
  </r>
  <r>
    <s v="Gannet"/>
    <s v="Adult"/>
    <x v="0"/>
    <s v="Dogger Bank C + Sofia"/>
    <s v="Spring Migration"/>
    <s v="Displacement (matrix)"/>
    <n v="8.4100118072709815"/>
    <m/>
    <n v="0.7"/>
    <n v="0.03"/>
    <n v="0.17661024795269059"/>
    <s v="N"/>
    <n v="0.17661024795269059"/>
  </r>
  <r>
    <s v="Gannet"/>
    <s v="Adult"/>
    <x v="0"/>
    <s v="Dogger Bank C + Sofia"/>
    <s v="Autumn Migration"/>
    <s v="Displacement (matrix)"/>
    <n v="8.4884891646632159"/>
    <m/>
    <n v="0.7"/>
    <n v="0.03"/>
    <n v="0.17825827245792752"/>
    <s v="N"/>
    <n v="0.17825827245792752"/>
  </r>
  <r>
    <s v="Gannet"/>
    <s v="Adult"/>
    <x v="0"/>
    <s v="Dogger Bank South "/>
    <s v="Spring Migration"/>
    <s v="Collision"/>
    <m/>
    <n v="1.0331264504621679E-2"/>
    <m/>
    <m/>
    <n v="1.0331264504621679E-2"/>
    <s v="N"/>
    <n v="1.0331264504621679E-2"/>
  </r>
  <r>
    <s v="Gannet"/>
    <s v="Adult"/>
    <x v="0"/>
    <s v="Dogger Bank South "/>
    <s v="Autumn Migration"/>
    <s v="Collision"/>
    <m/>
    <n v="3.5599977105464677E-2"/>
    <m/>
    <m/>
    <n v="3.5599977105464677E-2"/>
    <s v="N"/>
    <n v="3.5599977105464677E-2"/>
  </r>
  <r>
    <s v="Gannet"/>
    <s v="Adult"/>
    <x v="0"/>
    <s v="Dogger Bank South "/>
    <s v="Autumn Migration"/>
    <s v="Displacement (matrix)"/>
    <n v="15.059460207653864"/>
    <m/>
    <n v="0.7"/>
    <n v="0.03"/>
    <n v="0.31624866436073107"/>
    <s v="N"/>
    <n v="0.31624866436073107"/>
  </r>
  <r>
    <s v="Gannet"/>
    <s v="Adult"/>
    <x v="0"/>
    <s v="Dogger Bank South "/>
    <s v="Spring Migration"/>
    <s v="Displacement (matrix)"/>
    <n v="16.309622897962761"/>
    <m/>
    <n v="0.7"/>
    <n v="0.03"/>
    <n v="0.34250208085721795"/>
    <s v="N"/>
    <n v="0.34250208085721795"/>
  </r>
  <r>
    <s v="Gannet"/>
    <s v="Adult"/>
    <x v="0"/>
    <s v="Dudgeon"/>
    <s v="Spring Migration"/>
    <s v="Displacement (matrix)"/>
    <n v="0.19937527991375176"/>
    <m/>
    <n v="0.7"/>
    <n v="0.03"/>
    <n v="4.1868808781887869E-3"/>
    <s v="N"/>
    <n v="4.1868808781887869E-3"/>
  </r>
  <r>
    <s v="Gannet"/>
    <s v="Adult"/>
    <x v="0"/>
    <s v="Dudgeon"/>
    <s v="Autumn Migration"/>
    <s v="Displacement (matrix)"/>
    <n v="0.22707657461229108"/>
    <m/>
    <n v="0.7"/>
    <n v="0.03"/>
    <n v="4.7686080668581125E-3"/>
    <s v="N"/>
    <n v="4.7686080668581125E-3"/>
  </r>
  <r>
    <s v="Gannet"/>
    <s v="Adult"/>
    <x v="0"/>
    <s v="Dudgeon"/>
    <s v="Autumn Migration"/>
    <s v="Collision"/>
    <m/>
    <n v="2.3863473061349824E-2"/>
    <m/>
    <m/>
    <n v="2.3863473061349824E-2"/>
    <s v="N"/>
    <n v="2.3863473061349824E-2"/>
  </r>
  <r>
    <s v="Gannet"/>
    <s v="Adult"/>
    <x v="0"/>
    <s v="Dudgeon"/>
    <s v="Spring Migration"/>
    <s v="Collision"/>
    <m/>
    <n v="3.0360447300324132E-2"/>
    <m/>
    <m/>
    <n v="3.0360447300324132E-2"/>
    <s v="N"/>
    <n v="3.0360447300324132E-2"/>
  </r>
  <r>
    <s v="Gannet"/>
    <s v="Adult"/>
    <x v="0"/>
    <s v="East Anglia One"/>
    <s v="Spring Migration"/>
    <s v="Collision"/>
    <m/>
    <n v="1.4505833714237876E-2"/>
    <m/>
    <m/>
    <n v="1.4505833714237876E-2"/>
    <s v="N"/>
    <n v="1.4505833714237876E-2"/>
  </r>
  <r>
    <s v="Gannet"/>
    <s v="Adult"/>
    <x v="0"/>
    <s v="East Anglia One"/>
    <s v="Spring Migration"/>
    <s v="Displacement (matrix)"/>
    <n v="1.3611113936192583"/>
    <m/>
    <n v="0.7"/>
    <n v="0.03"/>
    <n v="2.8583339266004423E-2"/>
    <s v="N"/>
    <n v="2.8583339266004423E-2"/>
  </r>
  <r>
    <s v="Gannet"/>
    <s v="Adult"/>
    <x v="0"/>
    <s v="East Anglia One"/>
    <s v="Autumn Migration"/>
    <s v="Collision"/>
    <m/>
    <n v="0.11710307336228788"/>
    <m/>
    <m/>
    <n v="0.11710307336228788"/>
    <s v="N"/>
    <n v="0.11710307336228788"/>
  </r>
  <r>
    <s v="Gannet"/>
    <s v="Adult"/>
    <x v="0"/>
    <s v="East Anglia One"/>
    <s v="Autumn Migration"/>
    <s v="Displacement (matrix)"/>
    <n v="32.84596865814293"/>
    <m/>
    <n v="0.7"/>
    <n v="0.03"/>
    <n v="0.68976534182100147"/>
    <s v="N"/>
    <n v="0.68976534182100147"/>
  </r>
  <r>
    <s v="Gannet"/>
    <s v="Adult"/>
    <x v="0"/>
    <s v="East Anglia ONE North"/>
    <s v="Spring Migration"/>
    <s v="Collision"/>
    <m/>
    <n v="4.2982465061660782E-3"/>
    <m/>
    <m/>
    <n v="4.2982465061660782E-3"/>
    <s v="N"/>
    <n v="4.2982465061660782E-3"/>
  </r>
  <r>
    <s v="Gannet"/>
    <s v="Adult"/>
    <x v="0"/>
    <s v="East Anglia ONE North"/>
    <s v="Spring Migration"/>
    <s v="Displacement (matrix)"/>
    <n v="0.78801185946378116"/>
    <m/>
    <n v="0.7"/>
    <n v="0.03"/>
    <n v="1.6548249048739402E-2"/>
    <s v="N"/>
    <n v="1.6548249048739402E-2"/>
  </r>
  <r>
    <s v="Gannet"/>
    <s v="Adult"/>
    <x v="0"/>
    <s v="East Anglia ONE North"/>
    <s v="Autumn Migration"/>
    <s v="Collision"/>
    <m/>
    <n v="2.1668588449572028E-2"/>
    <m/>
    <m/>
    <n v="2.1668588449572028E-2"/>
    <s v="N"/>
    <n v="2.1668588449572028E-2"/>
  </r>
  <r>
    <s v="Gannet"/>
    <s v="Adult"/>
    <x v="0"/>
    <s v="East Anglia ONE North"/>
    <s v="Autumn Migration"/>
    <s v="Displacement (matrix)"/>
    <n v="4.225374747666546"/>
    <m/>
    <n v="0.7"/>
    <n v="0.03"/>
    <n v="8.873286970099746E-2"/>
    <s v="N"/>
    <n v="8.873286970099746E-2"/>
  </r>
  <r>
    <s v="Gannet"/>
    <s v="Adult"/>
    <x v="0"/>
    <s v="East Anglia THREE"/>
    <s v="Spring Migration"/>
    <s v="Collision"/>
    <m/>
    <n v="2.8555986788237911E-2"/>
    <m/>
    <m/>
    <n v="2.8555986788237911E-2"/>
    <s v="N"/>
    <n v="2.8555986788237911E-2"/>
  </r>
  <r>
    <s v="Gannet"/>
    <s v="Adult"/>
    <x v="0"/>
    <s v="East Anglia THREE"/>
    <s v="Autumn Migration"/>
    <s v="Collision"/>
    <m/>
    <n v="3.7614699676779814E-2"/>
    <m/>
    <m/>
    <n v="3.7614699676779814E-2"/>
    <s v="N"/>
    <n v="3.7614699676779814E-2"/>
  </r>
  <r>
    <s v="Gannet"/>
    <s v="Adult"/>
    <x v="0"/>
    <s v="East Anglia THREE"/>
    <s v="Spring Migration"/>
    <s v="Displacement (matrix)"/>
    <n v="9.3845048717959383"/>
    <m/>
    <n v="0.7"/>
    <n v="0.03"/>
    <n v="0.19707460230771467"/>
    <s v="N"/>
    <n v="0.19707460230771467"/>
  </r>
  <r>
    <s v="Gannet"/>
    <s v="Adult"/>
    <x v="0"/>
    <s v="East Anglia THREE"/>
    <s v="Autumn Migration"/>
    <s v="Displacement (matrix)"/>
    <n v="11.457266142711211"/>
    <m/>
    <n v="0.7"/>
    <n v="0.03"/>
    <n v="0.24060258899693537"/>
    <s v="N"/>
    <n v="0.24060258899693537"/>
  </r>
  <r>
    <s v="Gannet"/>
    <s v="Adult"/>
    <x v="0"/>
    <s v="East Anglia TWO"/>
    <s v="Spring Migration"/>
    <s v="Collision"/>
    <m/>
    <n v="1.5629987295149372E-2"/>
    <m/>
    <m/>
    <n v="1.5629987295149372E-2"/>
    <s v="N"/>
    <n v="1.5629987295149372E-2"/>
  </r>
  <r>
    <s v="Gannet"/>
    <s v="Adult"/>
    <x v="0"/>
    <s v="East Anglia TWO"/>
    <s v="Autumn Migration"/>
    <s v="Collision"/>
    <m/>
    <n v="4.5504035744101265E-2"/>
    <m/>
    <m/>
    <n v="4.5504035744101265E-2"/>
    <s v="N"/>
    <n v="4.5504035744101265E-2"/>
  </r>
  <r>
    <s v="Gannet"/>
    <s v="Adult"/>
    <x v="0"/>
    <s v="East Anglia TWO"/>
    <s v="Spring Migration"/>
    <s v="Displacement (matrix)"/>
    <n v="3.4385972049328628"/>
    <m/>
    <n v="0.7"/>
    <n v="0.03"/>
    <n v="7.2210541303590114E-2"/>
    <s v="N"/>
    <n v="7.2210541303590114E-2"/>
  </r>
  <r>
    <s v="Gannet"/>
    <s v="Adult"/>
    <x v="0"/>
    <s v="East Anglia TWO"/>
    <s v="Autumn Migration"/>
    <s v="Displacement (matrix)"/>
    <n v="8.0444634619036162"/>
    <m/>
    <n v="0.7"/>
    <n v="0.03"/>
    <n v="0.16893373269997591"/>
    <s v="N"/>
    <n v="0.16893373269997591"/>
  </r>
  <r>
    <s v="Gannet"/>
    <s v="Adult"/>
    <x v="0"/>
    <s v="Five Estuaries"/>
    <s v="Spring Migration"/>
    <s v="Collision"/>
    <m/>
    <n v="5.5519017371311848E-3"/>
    <m/>
    <m/>
    <n v="5.5519017371311848E-3"/>
    <s v="N"/>
    <n v="5.5519017371311848E-3"/>
  </r>
  <r>
    <s v="Gannet"/>
    <s v="Adult"/>
    <x v="0"/>
    <s v="Five Estuaries"/>
    <s v="Autumn Migration"/>
    <s v="Collision"/>
    <m/>
    <n v="2.0404587456680324E-2"/>
    <m/>
    <m/>
    <n v="2.0404587456680324E-2"/>
    <s v="N"/>
    <n v="2.0404587456680324E-2"/>
  </r>
  <r>
    <s v="Gannet"/>
    <s v="Adult"/>
    <x v="0"/>
    <s v="Five Estuaries"/>
    <s v="Spring Migration"/>
    <s v="Displacement (matrix)"/>
    <n v="1.8348139773196448"/>
    <m/>
    <n v="0.7"/>
    <n v="0.03"/>
    <n v="3.8531093523712541E-2"/>
    <s v="N"/>
    <n v="3.8531093523712541E-2"/>
  </r>
  <r>
    <s v="Gannet"/>
    <s v="Adult"/>
    <x v="0"/>
    <s v="Five Estuaries"/>
    <s v="Autumn Migration"/>
    <s v="Displacement (matrix)"/>
    <n v="5.9279840850916683"/>
    <m/>
    <n v="0.7"/>
    <n v="0.03"/>
    <n v="0.12448766578692504"/>
    <s v="N"/>
    <n v="0.12448766578692504"/>
  </r>
  <r>
    <s v="Gannet"/>
    <s v="Adult"/>
    <x v="0"/>
    <s v="Galloper"/>
    <s v="Autumn Migration"/>
    <s v="Collision"/>
    <m/>
    <n v="1.7676723441748487E-2"/>
    <m/>
    <m/>
    <n v="1.7676723441748487E-2"/>
    <s v="N"/>
    <n v="1.7676723441748487E-2"/>
  </r>
  <r>
    <s v="Gannet"/>
    <s v="Adult"/>
    <x v="0"/>
    <s v="Galloper"/>
    <s v="Spring Migration"/>
    <s v="Collision"/>
    <m/>
    <n v="1.856602712449559E-2"/>
    <m/>
    <m/>
    <n v="1.856602712449559E-2"/>
    <s v="N"/>
    <n v="1.856602712449559E-2"/>
  </r>
  <r>
    <s v="Gannet"/>
    <s v="Adult"/>
    <x v="0"/>
    <s v="Galloper"/>
    <s v="Spring Migration"/>
    <s v="Displacement (matrix)"/>
    <n v="4.9429834820909901"/>
    <m/>
    <n v="0.7"/>
    <n v="0.03"/>
    <n v="0.10380265312391079"/>
    <s v="N"/>
    <n v="0.10380265312391079"/>
  </r>
  <r>
    <s v="Gannet"/>
    <s v="Adult"/>
    <x v="0"/>
    <s v="Galloper"/>
    <s v="Autumn Migration"/>
    <s v="Displacement (matrix)"/>
    <n v="8.1889207182340957"/>
    <m/>
    <n v="0.7"/>
    <n v="0.03"/>
    <n v="0.17196733508291601"/>
    <s v="N"/>
    <n v="0.17196733508291601"/>
  </r>
  <r>
    <s v="Gannet"/>
    <s v="Adult"/>
    <x v="0"/>
    <s v="Greater Gabbard"/>
    <s v="Autumn Migration"/>
    <s v="Collision"/>
    <m/>
    <n v="1.1149788872611782E-2"/>
    <m/>
    <m/>
    <n v="1.1149788872611782E-2"/>
    <s v="N"/>
    <n v="1.1149788872611782E-2"/>
  </r>
  <r>
    <s v="Gannet"/>
    <s v="Adult"/>
    <x v="0"/>
    <s v="Greater Gabbard"/>
    <s v="Autumn Migration"/>
    <s v="Displacement (matrix)"/>
    <n v="0.6229719179251958"/>
    <m/>
    <n v="0.7"/>
    <n v="0.03"/>
    <n v="1.3082410276429111E-2"/>
    <s v="N"/>
    <n v="1.3082410276429111E-2"/>
  </r>
  <r>
    <s v="Gannet"/>
    <s v="Adult"/>
    <x v="0"/>
    <s v="Greater Gabbard"/>
    <s v="Spring Migration"/>
    <s v="Collision"/>
    <m/>
    <n v="1.5664998466690512E-2"/>
    <m/>
    <m/>
    <n v="1.5664998466690512E-2"/>
    <s v="N"/>
    <n v="1.5664998466690512E-2"/>
  </r>
  <r>
    <s v="Gannet"/>
    <s v="Adult"/>
    <x v="0"/>
    <s v="Greater Gabbard"/>
    <s v="Spring Migration"/>
    <s v="Displacement (matrix)"/>
    <n v="1.8804828464476595"/>
    <m/>
    <n v="0.7"/>
    <n v="0.03"/>
    <n v="3.9490139775400848E-2"/>
    <s v="N"/>
    <n v="3.9490139775400848E-2"/>
  </r>
  <r>
    <s v="Gannet"/>
    <s v="Adult"/>
    <x v="0"/>
    <s v="Green Volt"/>
    <s v="Autumn Migration"/>
    <s v="Collision"/>
    <m/>
    <n v="2.1692127575839121E-3"/>
    <m/>
    <m/>
    <n v="2.1692127575839121E-3"/>
    <s v="N"/>
    <n v="2.1692127575839121E-3"/>
  </r>
  <r>
    <s v="Gannet"/>
    <s v="Adult"/>
    <x v="0"/>
    <s v="Green Volt"/>
    <s v="Autumn Migration"/>
    <s v="Displacement (matrix)"/>
    <n v="0.28922836767785493"/>
    <m/>
    <n v="0.7"/>
    <n v="0.03"/>
    <n v="6.0737957212349527E-3"/>
    <s v="N"/>
    <n v="6.0737957212349527E-3"/>
  </r>
  <r>
    <s v="Gannet"/>
    <s v="Adult"/>
    <x v="0"/>
    <s v="Green Volt"/>
    <s v="Spring Migration"/>
    <s v="Collision"/>
    <m/>
    <n v="7.7222229339641863E-3"/>
    <m/>
    <m/>
    <n v="7.7222229339641863E-3"/>
    <s v="N"/>
    <n v="7.7222229339641863E-3"/>
  </r>
  <r>
    <s v="Gannet"/>
    <s v="Adult"/>
    <x v="0"/>
    <s v="Green Volt"/>
    <s v="Spring Migration"/>
    <s v="Displacement (matrix)"/>
    <n v="1.093981582311593"/>
    <m/>
    <n v="0.7"/>
    <n v="0.03"/>
    <n v="2.2973613228543452E-2"/>
    <s v="N"/>
    <n v="2.2973613228543452E-2"/>
  </r>
  <r>
    <s v="Gannet"/>
    <s v="Adult"/>
    <x v="0"/>
    <s v="Gunfleet Sands"/>
    <s v="Autumn Migration"/>
    <s v="Displacement (matrix)"/>
    <n v="0.10834294224786015"/>
    <m/>
    <n v="0.7"/>
    <n v="0.03"/>
    <n v="2.2752017872050626E-3"/>
    <s v="N"/>
    <n v="2.2752017872050626E-3"/>
  </r>
  <r>
    <s v="Gannet"/>
    <s v="Adult"/>
    <x v="0"/>
    <s v="Gunfleet Sands"/>
    <s v="Spring Migration"/>
    <s v="Displacement (matrix)"/>
    <n v="0.16118424398122794"/>
    <m/>
    <n v="0.7"/>
    <n v="0.03"/>
    <n v="3.3848691236057862E-3"/>
    <s v="N"/>
    <n v="3.3848691236057862E-3"/>
  </r>
  <r>
    <s v="Gannet"/>
    <s v="Adult"/>
    <x v="0"/>
    <s v="Hornsea FOUR"/>
    <s v="Spring Migration"/>
    <s v="Collision"/>
    <m/>
    <n v="5.1409163085198795E-3"/>
    <m/>
    <m/>
    <n v="5.1409163085198795E-3"/>
    <s v="N"/>
    <n v="5.1409163085198795E-3"/>
  </r>
  <r>
    <s v="Gannet"/>
    <s v="Adult"/>
    <x v="0"/>
    <s v="Hornsea FOUR"/>
    <s v="Autumn Migration"/>
    <s v="Collision"/>
    <m/>
    <n v="1.0305147822405063E-2"/>
    <m/>
    <m/>
    <n v="1.0305147822405063E-2"/>
    <s v="N"/>
    <n v="1.0305147822405063E-2"/>
  </r>
  <r>
    <s v="Gannet"/>
    <s v="Adult"/>
    <x v="0"/>
    <s v="Hornsea FOUR"/>
    <s v="Autumn Migration"/>
    <s v="Displacement (matrix)"/>
    <n v="7.1756197577483984"/>
    <m/>
    <n v="0.7"/>
    <n v="0.03"/>
    <n v="0.15068801491271633"/>
    <s v="N"/>
    <n v="0.15068801491271633"/>
  </r>
  <r>
    <s v="Gannet"/>
    <s v="Adult"/>
    <x v="0"/>
    <s v="Hornsea FOUR"/>
    <s v="Spring Migration"/>
    <s v="Displacement (matrix)"/>
    <n v="7.268135204128586"/>
    <m/>
    <n v="0.7"/>
    <n v="0.03"/>
    <n v="0.15263083928670029"/>
    <s v="N"/>
    <n v="0.15263083928670029"/>
  </r>
  <r>
    <s v="Gannet"/>
    <s v="Adult"/>
    <x v="0"/>
    <s v="Hornsea Project ONE"/>
    <s v="Autumn Migration"/>
    <s v="Collision"/>
    <m/>
    <n v="9.6565720853306197E-3"/>
    <m/>
    <m/>
    <n v="9.6565720853306197E-3"/>
    <s v="N"/>
    <n v="9.6565720853306197E-3"/>
  </r>
  <r>
    <s v="Gannet"/>
    <s v="Adult"/>
    <x v="0"/>
    <s v="Hornsea Project ONE"/>
    <s v="Spring Migration"/>
    <s v="Collision"/>
    <m/>
    <n v="1.7593258171202206E-2"/>
    <m/>
    <m/>
    <n v="1.7593258171202206E-2"/>
    <s v="N"/>
    <n v="1.7593258171202206E-2"/>
  </r>
  <r>
    <s v="Gannet"/>
    <s v="Adult"/>
    <x v="0"/>
    <s v="Hornsea Project ONE"/>
    <s v="Spring Migration"/>
    <s v="Displacement (matrix)"/>
    <n v="4.5312563616761752"/>
    <m/>
    <n v="0.7"/>
    <n v="0.03"/>
    <n v="9.5156383595199678E-2"/>
    <s v="N"/>
    <n v="9.5156383595199678E-2"/>
  </r>
  <r>
    <s v="Gannet"/>
    <s v="Adult"/>
    <x v="0"/>
    <s v="Hornsea Project ONE"/>
    <s v="Autumn Migration"/>
    <s v="Displacement (matrix)"/>
    <n v="6.3036457112372002"/>
    <m/>
    <n v="0.7"/>
    <n v="0.03"/>
    <n v="0.13237655993598119"/>
    <s v="N"/>
    <n v="0.13237655993598119"/>
  </r>
  <r>
    <s v="Gannet"/>
    <s v="Adult"/>
    <x v="0"/>
    <s v="Hornsea Project THREE"/>
    <s v="Autumn Migration"/>
    <s v="Collision"/>
    <m/>
    <n v="8.9377339767397757E-3"/>
    <m/>
    <m/>
    <n v="8.9377339767397757E-3"/>
    <s v="N"/>
    <n v="8.9377339767397757E-3"/>
  </r>
  <r>
    <s v="Gannet"/>
    <s v="Adult"/>
    <x v="0"/>
    <s v="Hornsea Project THREE"/>
    <s v="Spring Migration"/>
    <s v="Collision"/>
    <m/>
    <n v="1.9476163707277235E-2"/>
    <m/>
    <m/>
    <n v="1.9476163707277235E-2"/>
    <s v="N"/>
    <n v="1.9476163707277235E-2"/>
  </r>
  <r>
    <s v="Gannet"/>
    <s v="Adult"/>
    <x v="0"/>
    <s v="Hornsea Project THREE"/>
    <s v="Autumn Migration"/>
    <s v="Displacement (matrix)"/>
    <n v="8.9377339767397768"/>
    <m/>
    <n v="0.7"/>
    <n v="0.03"/>
    <n v="0.18769241351153532"/>
    <s v="N"/>
    <n v="0.18769241351153532"/>
  </r>
  <r>
    <s v="Gannet"/>
    <s v="Adult"/>
    <x v="0"/>
    <s v="Hornsea Project THREE"/>
    <s v="Spring Migration"/>
    <s v="Displacement (matrix)"/>
    <n v="9.4975133340732647"/>
    <m/>
    <n v="0.7"/>
    <n v="0.03"/>
    <n v="0.19944778001553853"/>
    <s v="N"/>
    <n v="0.19944778001553853"/>
  </r>
  <r>
    <s v="Gannet"/>
    <s v="Adult"/>
    <x v="0"/>
    <s v="Hornsea Project TWO"/>
    <s v="Autumn Migration"/>
    <s v="Collision"/>
    <m/>
    <n v="1.8588901264261444E-2"/>
    <m/>
    <m/>
    <n v="1.8588901264261444E-2"/>
    <s v="N"/>
    <n v="1.8588901264261444E-2"/>
  </r>
  <r>
    <s v="Gannet"/>
    <s v="Adult"/>
    <x v="0"/>
    <s v="Hornsea Project TWO"/>
    <s v="Spring Migration"/>
    <s v="Collision"/>
    <m/>
    <n v="2.0642756254210595E-2"/>
    <m/>
    <m/>
    <n v="2.0642756254210595E-2"/>
    <s v="N"/>
    <n v="2.0642756254210595E-2"/>
  </r>
  <r>
    <s v="Gannet"/>
    <s v="Adult"/>
    <x v="0"/>
    <s v="Hornsea Project TWO"/>
    <s v="Spring Migration"/>
    <s v="Displacement (matrix)"/>
    <n v="2.2475031553913833"/>
    <m/>
    <n v="0.7"/>
    <n v="0.03"/>
    <n v="4.7197566263219047E-2"/>
    <s v="N"/>
    <n v="4.7197566263219047E-2"/>
  </r>
  <r>
    <s v="Gannet"/>
    <s v="Adult"/>
    <x v="0"/>
    <s v="Hornsea Project TWO"/>
    <s v="Autumn Migration"/>
    <s v="Displacement (matrix)"/>
    <n v="10.354691802320472"/>
    <m/>
    <n v="0.7"/>
    <n v="0.03"/>
    <n v="0.21744852784872989"/>
    <s v="N"/>
    <n v="0.21744852784872989"/>
  </r>
  <r>
    <s v="Gannet"/>
    <s v="Adult"/>
    <x v="0"/>
    <s v="Humber Gateway"/>
    <s v="Autumn Migration"/>
    <s v="Collision"/>
    <m/>
    <n v="7.1404985808750331E-4"/>
    <m/>
    <m/>
    <n v="7.1404985808750331E-4"/>
    <s v="N"/>
    <n v="7.1404985808750331E-4"/>
  </r>
  <r>
    <s v="Gannet"/>
    <s v="Adult"/>
    <x v="0"/>
    <s v="Humber Gateway"/>
    <s v="Spring Migration"/>
    <s v="Collision"/>
    <m/>
    <n v="2.5230035421812944E-3"/>
    <m/>
    <m/>
    <n v="2.5230035421812944E-3"/>
    <s v="N"/>
    <n v="2.5230035421812944E-3"/>
  </r>
  <r>
    <s v="Gannet"/>
    <s v="Adult"/>
    <x v="0"/>
    <s v="Hywind"/>
    <s v="Spring Migration"/>
    <s v="Displacement (matrix)"/>
    <n v="4.4331157394815232E-2"/>
    <m/>
    <n v="0.7"/>
    <n v="0.03"/>
    <n v="9.3095430529111975E-4"/>
    <s v="N"/>
    <n v="9.3095430529111975E-4"/>
  </r>
  <r>
    <s v="Gannet"/>
    <s v="Adult"/>
    <x v="0"/>
    <s v="Hywind"/>
    <s v="Autumn Migration"/>
    <s v="Collision"/>
    <m/>
    <n v="1.3810402363964606E-3"/>
    <m/>
    <m/>
    <n v="1.3810402363964606E-3"/>
    <s v="N"/>
    <n v="1.3810402363964606E-3"/>
  </r>
  <r>
    <s v="Gannet"/>
    <s v="Adult"/>
    <x v="0"/>
    <s v="Hywind"/>
    <s v="Spring Migration"/>
    <s v="Collision"/>
    <m/>
    <n v="1.682971938915895E-3"/>
    <m/>
    <m/>
    <n v="1.682971938915895E-3"/>
    <s v="N"/>
    <n v="1.682971938915895E-3"/>
  </r>
  <r>
    <s v="Gannet"/>
    <s v="Adult"/>
    <x v="0"/>
    <s v="Inch Cape"/>
    <s v="Spring Migration"/>
    <s v="Collision"/>
    <m/>
    <n v="9.6722525225051391E-3"/>
    <m/>
    <m/>
    <n v="9.6722525225051391E-3"/>
    <s v="N"/>
    <n v="9.6722525225051391E-3"/>
  </r>
  <r>
    <s v="Gannet"/>
    <s v="Adult"/>
    <x v="0"/>
    <s v="Inch Cape"/>
    <s v="Autumn Migration"/>
    <s v="Collision"/>
    <m/>
    <n v="1.2882838026086387E-2"/>
    <m/>
    <m/>
    <n v="1.2882838026086387E-2"/>
    <s v="N"/>
    <n v="1.2882838026086387E-2"/>
  </r>
  <r>
    <s v="Gannet"/>
    <s v="Adult"/>
    <x v="0"/>
    <s v="Inch Cape"/>
    <s v="Spring Migration"/>
    <s v="Displacement (matrix)"/>
    <n v="2.3495513419252072"/>
    <m/>
    <n v="0.7"/>
    <n v="0.03"/>
    <n v="4.9340578180429348E-2"/>
    <s v="N"/>
    <n v="4.9340578180429348E-2"/>
  </r>
  <r>
    <s v="Gannet"/>
    <s v="Adult"/>
    <x v="0"/>
    <s v="Inch Cape"/>
    <s v="Autumn Migration"/>
    <s v="Displacement (matrix)"/>
    <n v="8.3019155379771679"/>
    <m/>
    <n v="0.7"/>
    <n v="0.03"/>
    <n v="0.17434022629752052"/>
    <s v="N"/>
    <n v="0.17434022629752052"/>
  </r>
  <r>
    <s v="Gannet"/>
    <s v="Adult"/>
    <x v="0"/>
    <s v="Kentish Flats"/>
    <s v="Autumn Migration"/>
    <s v="Collision"/>
    <m/>
    <n v="3.9594420712399797E-3"/>
    <m/>
    <m/>
    <n v="3.9594420712399797E-3"/>
    <s v="N"/>
    <n v="3.9594420712399797E-3"/>
  </r>
  <r>
    <s v="Gannet"/>
    <s v="Adult"/>
    <x v="0"/>
    <s v="Kentish Flats"/>
    <s v="Spring Migration"/>
    <s v="Collision"/>
    <m/>
    <n v="1.4023029226366831E-2"/>
    <m/>
    <m/>
    <n v="1.4023029226366831E-2"/>
    <s v="N"/>
    <n v="1.4023029226366831E-2"/>
  </r>
  <r>
    <s v="Gannet"/>
    <s v="Adult"/>
    <x v="0"/>
    <s v="Kentish Flats Ext"/>
    <s v="Autumn Migration"/>
    <s v="Displacement (matrix)"/>
    <n v="0.11737152076851515"/>
    <m/>
    <n v="0.7"/>
    <n v="0.03"/>
    <n v="2.4648019361388179E-3"/>
    <s v="N"/>
    <n v="2.4648019361388179E-3"/>
  </r>
  <r>
    <s v="Gannet"/>
    <s v="Adult"/>
    <x v="0"/>
    <s v="Lincs"/>
    <s v="Autumn Migration"/>
    <s v="Collision"/>
    <m/>
    <n v="5.7191941029021932E-3"/>
    <m/>
    <m/>
    <n v="5.7191941029021932E-3"/>
    <s v="N"/>
    <n v="5.7191941029021932E-3"/>
  </r>
  <r>
    <s v="Gannet"/>
    <s v="Adult"/>
    <x v="0"/>
    <s v="Lincs"/>
    <s v="Spring Migration"/>
    <s v="Collision"/>
    <m/>
    <n v="2.6487944094248459E-2"/>
    <m/>
    <m/>
    <n v="2.6487944094248459E-2"/>
    <s v="N"/>
    <n v="2.6487944094248459E-2"/>
  </r>
  <r>
    <s v="Gannet"/>
    <s v="Adult"/>
    <x v="0"/>
    <s v="Lond Array"/>
    <s v="Autumn Migration"/>
    <s v="Collision"/>
    <m/>
    <n v="2.4636528443270985E-3"/>
    <m/>
    <m/>
    <n v="2.4636528443270985E-3"/>
    <s v="N"/>
    <n v="2.4636528443270985E-3"/>
  </r>
  <r>
    <s v="Gannet"/>
    <s v="Adult"/>
    <x v="0"/>
    <s v="Lond Array"/>
    <s v="Spring Migration"/>
    <s v="Collision"/>
    <m/>
    <n v="1.1218423381093466E-2"/>
    <m/>
    <m/>
    <n v="1.1218423381093466E-2"/>
    <s v="N"/>
    <n v="1.1218423381093466E-2"/>
  </r>
  <r>
    <s v="Gannet"/>
    <s v="Adult"/>
    <x v="0"/>
    <s v="Lynn &amp; Inner Dowsing"/>
    <s v="Autumn Migration"/>
    <s v="Collision"/>
    <m/>
    <n v="6.0491476088388586E-4"/>
    <m/>
    <m/>
    <n v="6.0491476088388586E-4"/>
    <s v="N"/>
    <n v="6.0491476088388586E-4"/>
  </r>
  <r>
    <s v="Gannet"/>
    <s v="Adult"/>
    <x v="0"/>
    <s v="Lynn &amp; Inner Dowsing"/>
    <s v="Spring Migration"/>
    <s v="Collision"/>
    <m/>
    <n v="3.1162287169704075E-3"/>
    <m/>
    <m/>
    <n v="3.1162287169704075E-3"/>
    <s v="N"/>
    <n v="3.1162287169704075E-3"/>
  </r>
  <r>
    <s v="Gannet"/>
    <s v="Adult"/>
    <x v="0"/>
    <s v="Moray East"/>
    <s v="Spring Migration"/>
    <s v="Displacement (matrix)"/>
    <n v="0.28958336002365698"/>
    <m/>
    <n v="0.7"/>
    <n v="0.03"/>
    <n v="6.0812505604967964E-3"/>
    <s v="N"/>
    <n v="6.0812505604967964E-3"/>
  </r>
  <r>
    <s v="Gannet"/>
    <s v="Adult"/>
    <x v="0"/>
    <s v="Moray East"/>
    <s v="Spring Migration"/>
    <s v="Collision"/>
    <m/>
    <n v="1.8119143084146874E-2"/>
    <m/>
    <m/>
    <n v="1.8119143084146874E-2"/>
    <s v="N"/>
    <n v="1.8119143084146874E-2"/>
  </r>
  <r>
    <s v="Gannet"/>
    <s v="Adult"/>
    <x v="0"/>
    <s v="Moray East"/>
    <s v="Autumn Migration"/>
    <s v="Collision"/>
    <m/>
    <n v="6.2362894768939657E-2"/>
    <m/>
    <m/>
    <n v="6.2362894768939657E-2"/>
    <s v="N"/>
    <n v="6.2362894768939657E-2"/>
  </r>
  <r>
    <s v="Gannet"/>
    <s v="Adult"/>
    <x v="0"/>
    <s v="Moray East"/>
    <s v="Autumn Migration"/>
    <s v="Displacement (matrix)"/>
    <n v="3.5189451400805685"/>
    <m/>
    <n v="0.7"/>
    <n v="0.03"/>
    <n v="7.3897847941691935E-2"/>
    <s v="N"/>
    <n v="7.3897847941691935E-2"/>
  </r>
  <r>
    <s v="Gannet"/>
    <s v="Adult"/>
    <x v="0"/>
    <s v="Moray West"/>
    <s v="Spring Migration"/>
    <s v="Collision"/>
    <m/>
    <n v="1.6380472890227058E-3"/>
    <m/>
    <m/>
    <n v="1.6380472890227058E-3"/>
    <s v="N"/>
    <n v="1.6380472890227058E-3"/>
  </r>
  <r>
    <s v="Gannet"/>
    <s v="Adult"/>
    <x v="0"/>
    <s v="Moray West"/>
    <s v="Autumn Migration"/>
    <s v="Collision"/>
    <m/>
    <n v="3.9440231956071126E-3"/>
    <m/>
    <m/>
    <n v="3.9440231956071126E-3"/>
    <s v="N"/>
    <n v="3.9440231956071126E-3"/>
  </r>
  <r>
    <s v="Gannet"/>
    <s v="Adult"/>
    <x v="0"/>
    <s v="Moray West"/>
    <s v="Spring Migration"/>
    <s v="Displacement (matrix)"/>
    <n v="1.5444445867928371"/>
    <m/>
    <n v="0.7"/>
    <n v="0.03"/>
    <n v="3.2433336322649574E-2"/>
    <s v="N"/>
    <n v="3.2433336322649574E-2"/>
  </r>
  <r>
    <s v="Gannet"/>
    <s v="Adult"/>
    <x v="0"/>
    <s v="Moray West"/>
    <s v="Autumn Migration"/>
    <s v="Displacement (matrix)"/>
    <n v="5.2904688921074294"/>
    <m/>
    <n v="0.7"/>
    <n v="0.03"/>
    <n v="0.11109984673425601"/>
    <s v="N"/>
    <n v="0.11109984673425601"/>
  </r>
  <r>
    <s v="Gannet"/>
    <s v="Adult"/>
    <x v="0"/>
    <s v="Neart na Gaoithe"/>
    <s v="Spring Migration"/>
    <s v="Collision"/>
    <m/>
    <n v="1.6926441914383996E-2"/>
    <m/>
    <m/>
    <n v="1.6926441914383996E-2"/>
    <s v="N"/>
    <n v="1.6926441914383996E-2"/>
  </r>
  <r>
    <s v="Gannet"/>
    <s v="Adult"/>
    <x v="0"/>
    <s v="Neart na Gaoithe"/>
    <s v="Autumn Migration"/>
    <s v="Collision"/>
    <m/>
    <n v="1.8035973236520939E-2"/>
    <m/>
    <m/>
    <n v="1.8035973236520939E-2"/>
    <s v="N"/>
    <n v="1.8035973236520939E-2"/>
  </r>
  <r>
    <s v="Gannet"/>
    <s v="Adult"/>
    <x v="0"/>
    <s v="Neart na Gaoithe"/>
    <s v="Spring Migration"/>
    <s v="Displacement (matrix)"/>
    <n v="3.11426380698577"/>
    <m/>
    <n v="0.7"/>
    <n v="0.03"/>
    <n v="6.5399539946701155E-2"/>
    <s v="N"/>
    <n v="6.5399539946701155E-2"/>
  </r>
  <r>
    <s v="Gannet"/>
    <s v="Adult"/>
    <x v="0"/>
    <s v="Neart na Gaoithe"/>
    <s v="Autumn Migration"/>
    <s v="Displacement (matrix)"/>
    <n v="6.5187160411997116"/>
    <m/>
    <n v="0.7"/>
    <n v="0.03"/>
    <n v="0.13689303686519391"/>
    <s v="N"/>
    <n v="0.13689303686519391"/>
  </r>
  <r>
    <s v="Gannet"/>
    <s v="Adult"/>
    <x v="0"/>
    <s v="Norfolk Boreas"/>
    <s v="Spring Migration"/>
    <s v="Collision"/>
    <m/>
    <n v="1.5239237612770644E-2"/>
    <m/>
    <m/>
    <n v="1.5239237612770644E-2"/>
    <s v="N"/>
    <n v="1.5239237612770644E-2"/>
  </r>
  <r>
    <s v="Gannet"/>
    <s v="Adult"/>
    <x v="0"/>
    <s v="Norfolk Boreas"/>
    <s v="Autumn Migration"/>
    <s v="Collision"/>
    <m/>
    <n v="2.5017370300869514E-2"/>
    <m/>
    <m/>
    <n v="2.5017370300869514E-2"/>
    <s v="N"/>
    <n v="2.5017370300869514E-2"/>
  </r>
  <r>
    <s v="Gannet"/>
    <s v="Adult"/>
    <x v="0"/>
    <s v="Norfolk Boreas"/>
    <s v="Spring Migration"/>
    <s v="Displacement (matrix)"/>
    <n v="9.4203235926806546"/>
    <m/>
    <n v="0.7"/>
    <n v="0.03"/>
    <n v="0.19782679544629372"/>
    <s v="N"/>
    <n v="0.19782679544629372"/>
  </r>
  <r>
    <s v="Gannet"/>
    <s v="Adult"/>
    <x v="0"/>
    <s v="Norfolk Boreas"/>
    <s v="Autumn Migration"/>
    <s v="Displacement (matrix)"/>
    <n v="15.556240791088586"/>
    <m/>
    <n v="0.7"/>
    <n v="0.03"/>
    <n v="0.32668105661286029"/>
    <s v="N"/>
    <n v="0.32668105661286029"/>
  </r>
  <r>
    <s v="Gannet"/>
    <s v="Adult"/>
    <x v="0"/>
    <s v="Norfolk Vanguard"/>
    <s v="Spring Migration"/>
    <s v="Collision"/>
    <m/>
    <n v="2.0709733166072924E-2"/>
    <m/>
    <m/>
    <n v="2.0709733166072924E-2"/>
    <s v="N"/>
    <n v="2.0709733166072924E-2"/>
  </r>
  <r>
    <s v="Gannet"/>
    <s v="Adult"/>
    <x v="0"/>
    <s v="Norfolk Vanguard"/>
    <s v="Autumn Migration"/>
    <s v="Collision"/>
    <m/>
    <n v="3.663961319654907E-2"/>
    <m/>
    <m/>
    <n v="3.663961319654907E-2"/>
    <s v="N"/>
    <n v="3.663961319654907E-2"/>
  </r>
  <r>
    <s v="Gannet"/>
    <s v="Adult"/>
    <x v="0"/>
    <s v="Norfolk Vanguard"/>
    <s v="Spring Migration"/>
    <s v="Displacement (matrix)"/>
    <n v="7.8263905133107352"/>
    <m/>
    <n v="0.7"/>
    <n v="0.03"/>
    <n v="0.16435420077952542"/>
    <s v="N"/>
    <n v="0.16435420077952542"/>
  </r>
  <r>
    <s v="Gannet"/>
    <s v="Adult"/>
    <x v="0"/>
    <s v="Norfolk Vanguard"/>
    <s v="Autumn Migration"/>
    <s v="Displacement (matrix)"/>
    <n v="22.147103111166743"/>
    <m/>
    <n v="0.7"/>
    <n v="0.03"/>
    <n v="0.46508916533450156"/>
    <s v="N"/>
    <n v="0.46508916533450156"/>
  </r>
  <r>
    <s v="Gannet"/>
    <s v="Adult"/>
    <x v="0"/>
    <s v="North Falls"/>
    <s v="Autumn Migration"/>
    <s v="Collision"/>
    <m/>
    <n v="8.0354348833829616E-3"/>
    <m/>
    <m/>
    <n v="8.0354348833829616E-3"/>
    <s v="N"/>
    <n v="8.0354348833829616E-3"/>
  </r>
  <r>
    <s v="Gannet"/>
    <s v="Adult"/>
    <x v="0"/>
    <s v="North Falls"/>
    <s v="Spring Migration"/>
    <s v="Collision"/>
    <m/>
    <n v="1.217836510080389E-2"/>
    <m/>
    <m/>
    <n v="1.217836510080389E-2"/>
    <s v="N"/>
    <n v="1.217836510080389E-2"/>
  </r>
  <r>
    <s v="Gannet"/>
    <s v="Adult"/>
    <x v="0"/>
    <s v="North Falls "/>
    <s v="Autumn Migration"/>
    <s v="Displacement (matrix)"/>
    <n v="2.5912020354279885"/>
    <m/>
    <n v="0.7"/>
    <n v="0.03"/>
    <n v="5.4415242743987749E-2"/>
    <s v="N"/>
    <n v="5.4415242743987749E-2"/>
  </r>
  <r>
    <s v="Gannet"/>
    <s v="Adult"/>
    <x v="0"/>
    <s v="North Falls "/>
    <s v="Spring Migration"/>
    <s v="Displacement (matrix)"/>
    <n v="3.5102346467022976"/>
    <m/>
    <n v="0.7"/>
    <n v="0.03"/>
    <n v="7.3714927580748241E-2"/>
    <s v="N"/>
    <n v="7.3714927580748241E-2"/>
  </r>
  <r>
    <s v="Gannet"/>
    <s v="Adult"/>
    <x v="0"/>
    <s v="Outer Dowsing"/>
    <s v="Spring Migration"/>
    <s v="Collision"/>
    <m/>
    <n v="2.5375035625386589E-3"/>
    <m/>
    <m/>
    <n v="2.5375035625386589E-3"/>
    <s v="N"/>
    <n v="2.5375035625386589E-3"/>
  </r>
  <r>
    <s v="Gannet"/>
    <s v="Adult"/>
    <x v="0"/>
    <s v="Outer Dowsing"/>
    <s v="Autumn Migration"/>
    <s v="Collision"/>
    <m/>
    <n v="3.8148864534864901E-3"/>
    <m/>
    <m/>
    <n v="3.8148864534864901E-3"/>
    <s v="N"/>
    <n v="3.8148864534864901E-3"/>
  </r>
  <r>
    <s v="Gannet"/>
    <s v="Adult"/>
    <x v="0"/>
    <s v="Outer Dowsing"/>
    <s v="Autumn Migration"/>
    <s v="Displacement (matrix)"/>
    <n v="4.5051992403078547"/>
    <m/>
    <n v="0.7"/>
    <n v="0.03"/>
    <n v="9.4609184046464942E-2"/>
    <s v="N"/>
    <n v="9.4609184046464942E-2"/>
  </r>
  <r>
    <s v="Gannet"/>
    <s v="Adult"/>
    <x v="0"/>
    <s v="Outer Dowsing"/>
    <s v="Spring Migration"/>
    <s v="Displacement (matrix)"/>
    <n v="5.1203196886940781"/>
    <m/>
    <n v="0.7"/>
    <n v="0.03"/>
    <n v="0.10752671346257563"/>
    <s v="N"/>
    <n v="0.10752671346257563"/>
  </r>
  <r>
    <s v="Gannet"/>
    <s v="Adult"/>
    <x v="0"/>
    <s v="PFOWF"/>
    <s v="Spring Migration"/>
    <s v="Displacement (matrix)"/>
    <n v="8.5802477044046518E-2"/>
    <m/>
    <n v="0.7"/>
    <n v="0.03"/>
    <n v="1.8018520179249767E-3"/>
    <s v="N"/>
    <n v="1.8018520179249767E-3"/>
  </r>
  <r>
    <s v="Gannet"/>
    <s v="Adult"/>
    <x v="0"/>
    <s v="PFOWF"/>
    <s v="Autumn Migration"/>
    <s v="Displacement (matrix)"/>
    <n v="0.28922836767785493"/>
    <m/>
    <n v="0.7"/>
    <n v="0.03"/>
    <n v="6.0737957212349527E-3"/>
    <s v="N"/>
    <n v="6.0737957212349527E-3"/>
  </r>
  <r>
    <s v="Gannet"/>
    <s v="Adult"/>
    <x v="0"/>
    <s v="Race Bank"/>
    <s v="Autumn Migration"/>
    <s v="Displacement (matrix)"/>
    <n v="0.2906580155037326"/>
    <m/>
    <n v="0.7"/>
    <n v="0.03"/>
    <n v="6.1038183255783841E-3"/>
    <s v="N"/>
    <n v="6.1038183255783841E-3"/>
  </r>
  <r>
    <s v="Gannet"/>
    <s v="Adult"/>
    <x v="0"/>
    <s v="Race Bank"/>
    <s v="Spring Migration"/>
    <s v="Collision"/>
    <m/>
    <n v="7.5231378348678581E-3"/>
    <m/>
    <m/>
    <n v="7.5231378348678581E-3"/>
    <s v="N"/>
    <n v="7.5231378348678581E-3"/>
  </r>
  <r>
    <s v="Gannet"/>
    <s v="Adult"/>
    <x v="0"/>
    <s v="Race Bank"/>
    <s v="Autumn Migration"/>
    <s v="Collision"/>
    <m/>
    <n v="8.2853388492136713E-3"/>
    <m/>
    <m/>
    <n v="8.2853388492136713E-3"/>
    <s v="N"/>
    <n v="8.2853388492136713E-3"/>
  </r>
  <r>
    <s v="Gannet"/>
    <s v="Adult"/>
    <x v="0"/>
    <s v="Race Bank"/>
    <s v="Spring Migration"/>
    <s v="Displacement (matrix)"/>
    <n v="0.52562573795443635"/>
    <m/>
    <n v="0.7"/>
    <n v="0.03"/>
    <n v="1.1038140497043162E-2"/>
    <s v="N"/>
    <n v="1.1038140497043162E-2"/>
  </r>
  <r>
    <s v="Gannet"/>
    <s v="Adult"/>
    <x v="0"/>
    <s v="Rampion"/>
    <s v="Spring Migration"/>
    <s v="Collision"/>
    <m/>
    <n v="4.9369878926619586E-3"/>
    <m/>
    <m/>
    <n v="4.9369878926619586E-3"/>
    <s v="N"/>
    <n v="4.9369878926619586E-3"/>
  </r>
  <r>
    <s v="Gannet"/>
    <s v="Adult"/>
    <x v="0"/>
    <s v="Rampion"/>
    <s v="Autumn Migration"/>
    <s v="Collision"/>
    <m/>
    <n v="5.7957727031012478E-2"/>
    <m/>
    <m/>
    <n v="5.7957727031012478E-2"/>
    <s v="N"/>
    <n v="5.7957727031012478E-2"/>
  </r>
  <r>
    <s v="Gannet"/>
    <s v="Adult"/>
    <x v="0"/>
    <s v="Rampion"/>
    <s v="Autumn Migration"/>
    <s v="Displacement (matrix)"/>
    <n v="5.3268613271864567"/>
    <m/>
    <n v="0.7"/>
    <n v="0.03"/>
    <n v="0.11186408787091558"/>
    <s v="N"/>
    <n v="0.11186408787091558"/>
  </r>
  <r>
    <s v="Gannet"/>
    <s v="Adult"/>
    <x v="0"/>
    <s v="Rampion2"/>
    <s v="Spring Migration"/>
    <s v="Collision"/>
    <m/>
    <n v="1.0924709869838784E-2"/>
    <m/>
    <m/>
    <n v="1.0924709869838784E-2"/>
    <s v="N"/>
    <n v="1.0924709869838784E-2"/>
  </r>
  <r>
    <s v="Gannet"/>
    <s v="Adult"/>
    <x v="0"/>
    <s v="Rampion2"/>
    <s v="Autumn Migration"/>
    <s v="Collision"/>
    <m/>
    <n v="1.2730295714123565E-2"/>
    <m/>
    <m/>
    <n v="1.2730295714123565E-2"/>
    <s v="N"/>
    <n v="1.2730295714123565E-2"/>
  </r>
  <r>
    <s v="Gannet"/>
    <s v="Adult"/>
    <x v="0"/>
    <s v="Rampion2"/>
    <s v="Autumn Migration"/>
    <s v="Displacement (matrix)"/>
    <n v="0.92091500910681123"/>
    <m/>
    <n v="0.7"/>
    <n v="0.03"/>
    <n v="1.9339215191243032E-2"/>
    <s v="N"/>
    <n v="1.9339215191243032E-2"/>
  </r>
  <r>
    <s v="Gannet"/>
    <s v="Adult"/>
    <x v="0"/>
    <s v="Rampion2"/>
    <s v="Spring Migration"/>
    <s v="Displacement (matrix)"/>
    <n v="2.2028513344101155"/>
    <m/>
    <n v="0.7"/>
    <n v="0.03"/>
    <n v="4.6259878022612423E-2"/>
    <s v="N"/>
    <n v="4.6259878022612423E-2"/>
  </r>
  <r>
    <s v="Gannet"/>
    <s v="Adult"/>
    <x v="0"/>
    <s v="Salamander"/>
    <s v="Spring Migration"/>
    <s v="Collision"/>
    <m/>
    <n v="1.6624184023055707E-3"/>
    <m/>
    <m/>
    <n v="1.6624184023055707E-3"/>
    <s v="N"/>
    <n v="1.6624184023055707E-3"/>
  </r>
  <r>
    <s v="Gannet"/>
    <s v="Adult"/>
    <x v="0"/>
    <s v="Salamander"/>
    <s v="Spring Migration"/>
    <s v="Displacement (matrix)"/>
    <n v="9.4203709463982377E-2"/>
    <m/>
    <n v="0.7"/>
    <n v="0.03"/>
    <n v="1.9782778987436295E-3"/>
    <s v="N"/>
    <n v="1.9782778987436295E-3"/>
  </r>
  <r>
    <s v="Gannet"/>
    <s v="Adult"/>
    <x v="0"/>
    <s v="Salamander"/>
    <s v="Autumn Migration"/>
    <s v="Collision"/>
    <m/>
    <n v="7.0855609143475112E-3"/>
    <m/>
    <m/>
    <n v="7.0855609143475112E-3"/>
    <s v="N"/>
    <n v="7.0855609143475112E-3"/>
  </r>
  <r>
    <s v="Gannet"/>
    <s v="Adult"/>
    <x v="0"/>
    <s v="Salamander"/>
    <s v="Autumn Migration"/>
    <s v="Displacement (matrix)"/>
    <n v="4.2808597190849556"/>
    <m/>
    <n v="0.7"/>
    <n v="0.03"/>
    <n v="8.9898054100784067E-2"/>
    <s v="N"/>
    <n v="8.9898054100784067E-2"/>
  </r>
  <r>
    <s v="Gannet"/>
    <s v="Adult"/>
    <x v="0"/>
    <s v="SeaGreen (Alpha &amp; Bravo)"/>
    <s v="Autumn Migration"/>
    <s v="Collision"/>
    <m/>
    <n v="3.6458431613824477E-2"/>
    <m/>
    <m/>
    <n v="3.6458431613824477E-2"/>
    <s v="N"/>
    <n v="3.6458431613824477E-2"/>
  </r>
  <r>
    <s v="Gannet"/>
    <s v="Adult"/>
    <x v="0"/>
    <s v="SeaGreen (Alpha &amp; Bravo)"/>
    <s v="Spring Migration"/>
    <s v="Collision"/>
    <m/>
    <n v="3.9341887135289653E-2"/>
    <m/>
    <m/>
    <n v="3.9341887135289653E-2"/>
    <s v="N"/>
    <n v="3.9341887135289653E-2"/>
  </r>
  <r>
    <s v="Gannet"/>
    <s v="Adult"/>
    <x v="0"/>
    <s v="SeaGreen (Alpha &amp; Bravo)"/>
    <s v="Spring Migration"/>
    <s v="Displacement (matrix)"/>
    <n v="3.6794860637696645"/>
    <m/>
    <n v="0.7"/>
    <n v="0.03"/>
    <n v="7.7269207339162954E-2"/>
    <s v="N"/>
    <n v="7.7269207339162954E-2"/>
  </r>
  <r>
    <s v="Gannet"/>
    <s v="Adult"/>
    <x v="0"/>
    <s v="SeaGreen (Alpha &amp; Bravo)"/>
    <s v="Autumn Migration"/>
    <s v="Displacement (matrix)"/>
    <n v="7.8413540785445806"/>
    <m/>
    <n v="0.7"/>
    <n v="0.03"/>
    <n v="0.16466843564943617"/>
    <s v="N"/>
    <n v="0.16466843564943617"/>
  </r>
  <r>
    <s v="Gannet"/>
    <s v="Adult"/>
    <x v="0"/>
    <s v="SEP &amp; DEP"/>
    <s v="Autumn Migration"/>
    <s v="Collision"/>
    <m/>
    <n v="5.449837790694986E-3"/>
    <m/>
    <m/>
    <n v="5.449837790694986E-3"/>
    <s v="N"/>
    <n v="5.449837790694986E-3"/>
  </r>
  <r>
    <s v="Gannet"/>
    <s v="Adult"/>
    <x v="0"/>
    <s v="SEP &amp; DEP"/>
    <s v="Spring Migration"/>
    <s v="Displacement (matrix)"/>
    <n v="1.033126450462168"/>
    <m/>
    <n v="0.7"/>
    <n v="0.03"/>
    <n v="2.1695655459705525E-2"/>
    <s v="N"/>
    <n v="2.1695655459705525E-2"/>
  </r>
  <r>
    <s v="Gannet"/>
    <s v="Adult"/>
    <x v="0"/>
    <s v="SEP &amp; DEP"/>
    <s v="Autumn Migration"/>
    <s v="Displacement (matrix)"/>
    <n v="5.7949941841056685"/>
    <m/>
    <n v="0.7"/>
    <n v="0.03"/>
    <n v="0.12169487786621903"/>
    <s v="N"/>
    <n v="0.12169487786621903"/>
  </r>
  <r>
    <s v="Gannet"/>
    <s v="Adult"/>
    <x v="0"/>
    <s v="Sheringham Shoal"/>
    <s v="Spring Migration"/>
    <s v="Displacement (matrix)"/>
    <n v="3.6250050893409408E-2"/>
    <m/>
    <n v="0.7"/>
    <n v="0.03"/>
    <n v="7.6125106876159744E-4"/>
    <s v="N"/>
    <n v="7.6125106876159744E-4"/>
  </r>
  <r>
    <s v="Gannet"/>
    <s v="Adult"/>
    <x v="0"/>
    <s v="Sheringham Shoal"/>
    <s v="Autumn Migration"/>
    <s v="Displacement (matrix)"/>
    <n v="0.28157495251924092"/>
    <m/>
    <n v="0.7"/>
    <n v="0.03"/>
    <n v="5.9130740029040589E-3"/>
    <s v="N"/>
    <n v="5.9130740029040589E-3"/>
  </r>
  <r>
    <s v="Gannet"/>
    <s v="Adult"/>
    <x v="0"/>
    <s v="Sheringham Shoal"/>
    <s v="Autumn Migration"/>
    <s v="Collision"/>
    <m/>
    <n v="1.9968546279968347E-2"/>
    <m/>
    <m/>
    <n v="1.9968546279968347E-2"/>
    <s v="N"/>
    <n v="1.9968546279968347E-2"/>
  </r>
  <r>
    <s v="Gannet"/>
    <s v="Adult"/>
    <x v="0"/>
    <s v="Teesside"/>
    <s v="Autumn Migration"/>
    <s v="Collision"/>
    <m/>
    <n v="1.5973010255531065E-3"/>
    <m/>
    <m/>
    <n v="1.5973010255531065E-3"/>
    <s v="N"/>
    <n v="1.5973010255531065E-3"/>
  </r>
  <r>
    <s v="Gannet"/>
    <s v="Adult"/>
    <x v="0"/>
    <s v="Triton Knoll"/>
    <s v="Autumn Migration"/>
    <s v="Displacement (matrix)"/>
    <n v="0.13624594476737464"/>
    <m/>
    <n v="0.7"/>
    <n v="0.03"/>
    <n v="2.8611648401148672E-3"/>
    <s v="N"/>
    <n v="2.8611648401148672E-3"/>
  </r>
  <r>
    <s v="Gannet"/>
    <s v="Adult"/>
    <x v="0"/>
    <s v="Triton Knoll"/>
    <s v="Spring Migration"/>
    <s v="Displacement (matrix)"/>
    <n v="0.43500061072091289"/>
    <m/>
    <n v="0.7"/>
    <n v="0.03"/>
    <n v="9.1350128251391702E-3"/>
    <s v="N"/>
    <n v="9.1350128251391702E-3"/>
  </r>
  <r>
    <s v="Gannet"/>
    <s v="Adult"/>
    <x v="0"/>
    <s v="Triton Knoll"/>
    <s v="Autumn Migration"/>
    <s v="Collision"/>
    <m/>
    <n v="2.9823883950448826E-2"/>
    <m/>
    <m/>
    <n v="2.9823883950448826E-2"/>
    <s v="N"/>
    <n v="2.9823883950448826E-2"/>
  </r>
  <r>
    <s v="Gannet"/>
    <s v="Adult"/>
    <x v="0"/>
    <s v="Triton Knoll"/>
    <s v="Spring Migration"/>
    <s v="Collision"/>
    <m/>
    <n v="3.6288032013600181E-2"/>
    <m/>
    <m/>
    <n v="3.6288032013600181E-2"/>
    <s v="N"/>
    <n v="3.6288032013600181E-2"/>
  </r>
  <r>
    <s v="Gannet"/>
    <s v="Adult"/>
    <x v="0"/>
    <s v="West of Orkney"/>
    <s v="Spring Migration"/>
    <s v="Collision"/>
    <m/>
    <n v="6.5638894938695579E-3"/>
    <m/>
    <m/>
    <n v="6.5638894938695579E-3"/>
    <s v="Y"/>
    <n v="0"/>
  </r>
  <r>
    <s v="Gannet"/>
    <s v="Adult"/>
    <x v="0"/>
    <s v="West of Orkney"/>
    <s v="Autumn Migration"/>
    <s v="Collision"/>
    <m/>
    <n v="2.7946691026872729E-2"/>
    <m/>
    <m/>
    <n v="2.7946691026872729E-2"/>
    <s v="Y"/>
    <n v="0"/>
  </r>
  <r>
    <s v="Gannet"/>
    <s v="Adult"/>
    <x v="0"/>
    <s v="West of Orkney"/>
    <s v="Spring Migration"/>
    <s v="Displacement (matrix)"/>
    <n v="1.4966097058407812"/>
    <m/>
    <n v="0.7"/>
    <n v="0.03"/>
    <n v="3.1428803822656406E-2"/>
    <s v="Y"/>
    <n v="0"/>
  </r>
  <r>
    <s v="Gannet"/>
    <s v="Adult"/>
    <x v="0"/>
    <s v="West of Orkney"/>
    <s v="Autumn Migration"/>
    <s v="Displacement (matrix)"/>
    <n v="14.110246940803883"/>
    <m/>
    <n v="0.7"/>
    <n v="0.03"/>
    <n v="0.29631518575688154"/>
    <s v="Y"/>
    <n v="0"/>
  </r>
  <r>
    <s v="Gannet"/>
    <s v="Adult"/>
    <x v="0"/>
    <s v="Westermost Rough"/>
    <s v="Autumn Migration"/>
    <s v="Collision"/>
    <m/>
    <n v="1.0622229293863682E-4"/>
    <m/>
    <m/>
    <n v="1.0622229293863682E-4"/>
    <s v="N"/>
    <n v="1.0622229293863682E-4"/>
  </r>
  <r>
    <s v="Gannet"/>
    <s v="Adult"/>
    <x v="0"/>
    <s v="Westermost Rough"/>
    <s v="Spring Migration"/>
    <s v="Collision"/>
    <m/>
    <n v="5.5047350011228253E-4"/>
    <m/>
    <m/>
    <n v="5.5047350011228253E-4"/>
    <s v="N"/>
    <n v="5.5047350011228253E-4"/>
  </r>
  <r>
    <s v="Gannet"/>
    <s v="Adult"/>
    <x v="1"/>
    <s v="Aberdeen"/>
    <s v="Spring Migration"/>
    <s v="Collision"/>
    <m/>
    <n v="5.3652459559255924E-4"/>
    <m/>
    <m/>
    <n v="5.3652459559255924E-4"/>
    <s v="N"/>
    <n v="5.3652459559255924E-4"/>
  </r>
  <r>
    <s v="Gannet"/>
    <s v="Adult"/>
    <x v="1"/>
    <s v="Aberdeen"/>
    <s v="Autumn Migration"/>
    <s v="Displacement (matrix)"/>
    <n v="9.2803557566839986E-2"/>
    <m/>
    <n v="0.7"/>
    <n v="0.03"/>
    <n v="1.9488747089036393E-3"/>
    <s v="N"/>
    <n v="1.9488747089036393E-3"/>
  </r>
  <r>
    <s v="Gannet"/>
    <s v="Adult"/>
    <x v="1"/>
    <s v="Aberdeen"/>
    <s v="Autumn Migration"/>
    <s v="Collision"/>
    <m/>
    <n v="1.1456868611309656E-2"/>
    <m/>
    <m/>
    <n v="1.1456868611309656E-2"/>
    <s v="N"/>
    <n v="1.1456868611309656E-2"/>
  </r>
  <r>
    <s v="Gannet"/>
    <s v="Adult"/>
    <x v="1"/>
    <s v="Beatrice"/>
    <s v="Spring Migration"/>
    <s v="Collision"/>
    <m/>
    <n v="3.6168493455831792E-2"/>
    <m/>
    <m/>
    <n v="3.6168493455831792E-2"/>
    <s v="N"/>
    <n v="3.6168493455831792E-2"/>
  </r>
  <r>
    <s v="Gannet"/>
    <s v="Adult"/>
    <x v="1"/>
    <s v="Beatrice"/>
    <s v="Autumn Migration"/>
    <s v="Collision"/>
    <m/>
    <n v="8.0384441091015696E-2"/>
    <m/>
    <m/>
    <n v="8.0384441091015696E-2"/>
    <s v="N"/>
    <n v="8.0384441091015696E-2"/>
  </r>
  <r>
    <s v="Gannet"/>
    <s v="Adult"/>
    <x v="1"/>
    <s v="Berwick Bank"/>
    <s v="Spring Migration"/>
    <s v="Collision"/>
    <m/>
    <n v="2.2345180201570985E-2"/>
    <m/>
    <m/>
    <n v="2.2345180201570985E-2"/>
    <s v="N"/>
    <n v="2.2345180201570985E-2"/>
  </r>
  <r>
    <s v="Gannet"/>
    <s v="Adult"/>
    <x v="1"/>
    <s v="Berwick Bank"/>
    <s v="Autumn Migration"/>
    <s v="Collision"/>
    <m/>
    <n v="5.7884570635905873E-2"/>
    <m/>
    <m/>
    <n v="5.7884570635905873E-2"/>
    <s v="N"/>
    <n v="5.7884570635905873E-2"/>
  </r>
  <r>
    <s v="Gannet"/>
    <s v="Adult"/>
    <x v="1"/>
    <s v="Berwick Bank "/>
    <s v="Spring Migration"/>
    <s v="Displacement (matrix)"/>
    <n v="9.1832483633956326"/>
    <m/>
    <n v="0.7"/>
    <n v="0.03"/>
    <n v="0.19284821563130827"/>
    <s v="N"/>
    <n v="0.19284821563130827"/>
  </r>
  <r>
    <s v="Gannet"/>
    <s v="Adult"/>
    <x v="1"/>
    <s v="Berwick Bank "/>
    <s v="Autumn Migration"/>
    <s v="Displacement (matrix)"/>
    <n v="22.10869017343628"/>
    <m/>
    <n v="0.7"/>
    <n v="0.03"/>
    <n v="0.46428249364216184"/>
    <s v="N"/>
    <n v="0.46428249364216184"/>
  </r>
  <r>
    <s v="Gannet"/>
    <s v="Adult"/>
    <x v="1"/>
    <s v="Blyth Demo"/>
    <s v="Autumn Migration"/>
    <s v="Collision"/>
    <m/>
    <n v="4.5246439380399774E-3"/>
    <m/>
    <m/>
    <n v="4.5246439380399774E-3"/>
    <s v="N"/>
    <n v="4.5246439380399774E-3"/>
  </r>
  <r>
    <s v="Gannet"/>
    <s v="Adult"/>
    <x v="1"/>
    <s v="Blyth Demo"/>
    <s v="Spring Migration"/>
    <s v="Collision"/>
    <m/>
    <n v="2.9673545258475903E-2"/>
    <m/>
    <m/>
    <n v="2.9673545258475903E-2"/>
    <s v="N"/>
    <n v="2.9673545258475903E-2"/>
  </r>
  <r>
    <s v="Gannet"/>
    <s v="Adult"/>
    <x v="1"/>
    <s v="Cenos"/>
    <s v="Spring Migration"/>
    <s v="Collision"/>
    <m/>
    <n v="1.2801926157150045E-2"/>
    <m/>
    <m/>
    <n v="1.2801926157150045E-2"/>
    <s v="N"/>
    <n v="1.2801926157150045E-2"/>
  </r>
  <r>
    <s v="Gannet"/>
    <s v="Adult"/>
    <x v="1"/>
    <s v="Cenos"/>
    <s v="Spring Migration"/>
    <s v="Displacement (matrix)"/>
    <n v="0.6144924555432022"/>
    <m/>
    <n v="0.7"/>
    <n v="0.03"/>
    <n v="1.2904341566407245E-2"/>
    <s v="N"/>
    <n v="1.2904341566407245E-2"/>
  </r>
  <r>
    <s v="Gannet"/>
    <s v="Adult"/>
    <x v="1"/>
    <s v="Cenos"/>
    <s v="Autumn Migration"/>
    <s v="Collision"/>
    <m/>
    <n v="1.74606012506432E-2"/>
    <m/>
    <m/>
    <n v="1.74606012506432E-2"/>
    <s v="N"/>
    <n v="1.74606012506432E-2"/>
  </r>
  <r>
    <s v="Gannet"/>
    <s v="Adult"/>
    <x v="1"/>
    <s v="Cenos"/>
    <s v="Autumn Migration"/>
    <s v="Displacement (matrix)"/>
    <n v="4.7925712807755039"/>
    <m/>
    <n v="0.7"/>
    <n v="0.03"/>
    <n v="0.10064399689628557"/>
    <s v="N"/>
    <n v="0.10064399689628557"/>
  </r>
  <r>
    <s v="Gannet"/>
    <s v="Adult"/>
    <x v="1"/>
    <s v="Dogger Bank A + B"/>
    <s v="Autumn Migration"/>
    <s v="Collision"/>
    <m/>
    <n v="0.17990846134587529"/>
    <m/>
    <m/>
    <n v="0.17990846134587529"/>
    <s v="N"/>
    <n v="0.17990846134587529"/>
  </r>
  <r>
    <s v="Gannet"/>
    <s v="Adult"/>
    <x v="1"/>
    <s v="Dogger Bank A + B"/>
    <s v="Spring Migration"/>
    <s v="Displacement (matrix)"/>
    <n v="21.997322309495512"/>
    <m/>
    <n v="0.7"/>
    <n v="0.03"/>
    <n v="0.46194376849940572"/>
    <s v="N"/>
    <n v="0.46194376849940572"/>
  </r>
  <r>
    <s v="Gannet"/>
    <s v="Adult"/>
    <x v="1"/>
    <s v="Dogger Bank A + B"/>
    <s v="Spring Migration"/>
    <s v="Collision"/>
    <m/>
    <n v="0.57651459359324597"/>
    <m/>
    <m/>
    <n v="0.57651459359324597"/>
    <s v="N"/>
    <n v="0.57651459359324597"/>
  </r>
  <r>
    <s v="Gannet"/>
    <s v="Adult"/>
    <x v="1"/>
    <s v="Dogger Bank A + B"/>
    <s v="Autumn Migration"/>
    <s v="Displacement (matrix)"/>
    <n v="30.185731650131665"/>
    <m/>
    <n v="0.7"/>
    <n v="0.03"/>
    <n v="0.63390036465276489"/>
    <s v="N"/>
    <n v="0.63390036465276489"/>
  </r>
  <r>
    <s v="Gannet"/>
    <s v="Adult"/>
    <x v="1"/>
    <s v="Dogger Bank C + Sofia"/>
    <s v="Autumn Migration"/>
    <s v="Collision"/>
    <m/>
    <n v="2.1761382749620844E-2"/>
    <m/>
    <m/>
    <n v="2.1761382749620844E-2"/>
    <s v="N"/>
    <n v="2.1761382749620844E-2"/>
  </r>
  <r>
    <s v="Gannet"/>
    <s v="Adult"/>
    <x v="1"/>
    <s v="Dogger Bank C + Sofia"/>
    <s v="Spring Migration"/>
    <s v="Collision"/>
    <m/>
    <n v="0.11445510313983563"/>
    <m/>
    <m/>
    <n v="0.11445510313983563"/>
    <s v="N"/>
    <n v="0.11445510313983563"/>
  </r>
  <r>
    <s v="Gannet"/>
    <s v="Adult"/>
    <x v="1"/>
    <s v="Dogger Bank C + Sofia"/>
    <s v="Autumn Migration"/>
    <s v="Displacement (matrix)"/>
    <n v="13.073605455891984"/>
    <m/>
    <n v="0.7"/>
    <n v="0.03"/>
    <n v="0.27454571457373167"/>
    <s v="N"/>
    <n v="0.27454571457373167"/>
  </r>
  <r>
    <s v="Gannet"/>
    <s v="Adult"/>
    <x v="1"/>
    <s v="Dogger Bank C + Sofia"/>
    <s v="Spring Migration"/>
    <s v="Displacement (matrix)"/>
    <n v="25.905476019304359"/>
    <m/>
    <n v="0.7"/>
    <n v="0.03"/>
    <n v="0.54401499640539153"/>
    <s v="N"/>
    <n v="0.54401499640539153"/>
  </r>
  <r>
    <s v="Gannet"/>
    <s v="Adult"/>
    <x v="1"/>
    <s v="Dogger Bank South "/>
    <s v="Spring Migration"/>
    <s v="Collision"/>
    <m/>
    <n v="3.1823537351300613E-2"/>
    <m/>
    <m/>
    <n v="3.1823537351300613E-2"/>
    <s v="N"/>
    <n v="3.1823537351300613E-2"/>
  </r>
  <r>
    <s v="Gannet"/>
    <s v="Adult"/>
    <x v="1"/>
    <s v="Dogger Bank South "/>
    <s v="Autumn Migration"/>
    <s v="Collision"/>
    <m/>
    <n v="5.4829551630121966E-2"/>
    <m/>
    <m/>
    <n v="5.4829551630121966E-2"/>
    <s v="N"/>
    <n v="5.4829551630121966E-2"/>
  </r>
  <r>
    <s v="Gannet"/>
    <s v="Adult"/>
    <x v="1"/>
    <s v="Dogger Bank South "/>
    <s v="Autumn Migration"/>
    <s v="Displacement (matrix)"/>
    <n v="23.193932078416353"/>
    <m/>
    <n v="0.7"/>
    <n v="0.03"/>
    <n v="0.48707257364674339"/>
    <s v="N"/>
    <n v="0.48707257364674339"/>
  </r>
  <r>
    <s v="Gannet"/>
    <s v="Adult"/>
    <x v="1"/>
    <s v="Dogger Bank South "/>
    <s v="Spring Migration"/>
    <s v="Displacement (matrix)"/>
    <n v="50.238757631919903"/>
    <m/>
    <n v="0.7"/>
    <n v="0.03"/>
    <n v="1.055013910270318"/>
    <s v="N"/>
    <n v="1.055013910270318"/>
  </r>
  <r>
    <s v="Gannet"/>
    <s v="Adult"/>
    <x v="1"/>
    <s v="Dudgeon"/>
    <s v="Spring Migration"/>
    <s v="Displacement (matrix)"/>
    <n v="0.61413844011281893"/>
    <m/>
    <n v="0.7"/>
    <n v="0.03"/>
    <n v="1.2896907242369197E-2"/>
    <s v="N"/>
    <n v="1.2896907242369197E-2"/>
  </r>
  <r>
    <s v="Gannet"/>
    <s v="Adult"/>
    <x v="1"/>
    <s v="Dudgeon"/>
    <s v="Autumn Migration"/>
    <s v="Displacement (matrix)"/>
    <n v="1.0492006835969012"/>
    <m/>
    <n v="0.7"/>
    <n v="0.03"/>
    <n v="2.2033214355534923E-2"/>
    <s v="N"/>
    <n v="2.2033214355534923E-2"/>
  </r>
  <r>
    <s v="Gannet"/>
    <s v="Adult"/>
    <x v="1"/>
    <s v="Dudgeon"/>
    <s v="Spring Migration"/>
    <s v="Collision"/>
    <m/>
    <n v="9.3519706927631244E-2"/>
    <m/>
    <m/>
    <n v="9.3519706927631244E-2"/>
    <s v="N"/>
    <n v="9.3519706927631244E-2"/>
  </r>
  <r>
    <s v="Gannet"/>
    <s v="Adult"/>
    <x v="1"/>
    <s v="Dudgeon"/>
    <s v="Autumn Migration"/>
    <s v="Collision"/>
    <m/>
    <n v="0.11026048059652761"/>
    <m/>
    <m/>
    <n v="0.11026048059652761"/>
    <s v="N"/>
    <n v="0.11026048059652761"/>
  </r>
  <r>
    <s v="Gannet"/>
    <s v="Adult"/>
    <x v="1"/>
    <s v="East Anglia One"/>
    <s v="Spring Migration"/>
    <s v="Collision"/>
    <m/>
    <n v="4.4682520790199159E-2"/>
    <m/>
    <m/>
    <n v="4.4682520790199159E-2"/>
    <s v="N"/>
    <n v="4.4682520790199159E-2"/>
  </r>
  <r>
    <s v="Gannet"/>
    <s v="Adult"/>
    <x v="1"/>
    <s v="East Anglia One"/>
    <s v="Spring Migration"/>
    <s v="Displacement (matrix)"/>
    <n v="4.1926503047856549"/>
    <m/>
    <n v="0.7"/>
    <n v="0.03"/>
    <n v="8.8045656400498745E-2"/>
    <s v="N"/>
    <n v="8.8045656400498745E-2"/>
  </r>
  <r>
    <s v="Gannet"/>
    <s v="Adult"/>
    <x v="1"/>
    <s v="East Anglia One"/>
    <s v="Autumn Migration"/>
    <s v="Collision"/>
    <m/>
    <n v="0.54107133169851929"/>
    <m/>
    <m/>
    <n v="0.54107133169851929"/>
    <s v="N"/>
    <n v="0.54107133169851929"/>
  </r>
  <r>
    <s v="Gannet"/>
    <s v="Adult"/>
    <x v="1"/>
    <s v="East Anglia One"/>
    <s v="Autumn Migration"/>
    <s v="Displacement (matrix)"/>
    <n v="151.76383926156254"/>
    <m/>
    <n v="0.7"/>
    <n v="0.03"/>
    <n v="3.1870406244928127"/>
    <s v="N"/>
    <n v="3.1870406244928127"/>
  </r>
  <r>
    <s v="Gannet"/>
    <s v="Adult"/>
    <x v="1"/>
    <s v="East Anglia ONE North"/>
    <s v="Spring Migration"/>
    <s v="Collision"/>
    <m/>
    <n v="1.3239948330902066E-2"/>
    <m/>
    <m/>
    <n v="1.3239948330902066E-2"/>
    <s v="N"/>
    <n v="1.3239948330902066E-2"/>
  </r>
  <r>
    <s v="Gannet"/>
    <s v="Adult"/>
    <x v="1"/>
    <s v="East Anglia ONE North"/>
    <s v="Spring Migration"/>
    <s v="Displacement (matrix)"/>
    <n v="2.4273238606653789"/>
    <m/>
    <n v="0.7"/>
    <n v="0.03"/>
    <n v="5.0973801073972952E-2"/>
    <s v="N"/>
    <n v="5.0973801073972952E-2"/>
  </r>
  <r>
    <s v="Gannet"/>
    <s v="Adult"/>
    <x v="1"/>
    <s v="East Anglia ONE North"/>
    <s v="Autumn Migration"/>
    <s v="Collision"/>
    <m/>
    <n v="0.10011908032648437"/>
    <m/>
    <m/>
    <n v="0.10011908032648437"/>
    <s v="N"/>
    <n v="0.10011908032648437"/>
  </r>
  <r>
    <s v="Gannet"/>
    <s v="Adult"/>
    <x v="1"/>
    <s v="East Anglia ONE North"/>
    <s v="Autumn Migration"/>
    <s v="Displacement (matrix)"/>
    <n v="19.523220663664453"/>
    <m/>
    <n v="0.7"/>
    <n v="0.03"/>
    <n v="0.40998763393695353"/>
    <s v="N"/>
    <n v="0.40998763393695353"/>
  </r>
  <r>
    <s v="Gannet"/>
    <s v="Adult"/>
    <x v="1"/>
    <s v="East Anglia THREE"/>
    <s v="Spring Migration"/>
    <s v="Collision"/>
    <m/>
    <n v="8.7961402183847556E-2"/>
    <m/>
    <m/>
    <n v="8.7961402183847556E-2"/>
    <s v="N"/>
    <n v="8.7961402183847556E-2"/>
  </r>
  <r>
    <s v="Gannet"/>
    <s v="Adult"/>
    <x v="1"/>
    <s v="East Anglia THREE"/>
    <s v="Autumn Migration"/>
    <s v="Collision"/>
    <m/>
    <n v="0.17379762171220173"/>
    <m/>
    <m/>
    <n v="0.17379762171220173"/>
    <s v="N"/>
    <n v="0.17379762171220173"/>
  </r>
  <r>
    <s v="Gannet"/>
    <s v="Adult"/>
    <x v="1"/>
    <s v="East Anglia THREE"/>
    <s v="Spring Migration"/>
    <s v="Displacement (matrix)"/>
    <n v="28.907220522469515"/>
    <m/>
    <n v="0.7"/>
    <n v="0.03"/>
    <n v="0.60705163097185977"/>
    <s v="N"/>
    <n v="0.60705163097185977"/>
  </r>
  <r>
    <s v="Gannet"/>
    <s v="Adult"/>
    <x v="1"/>
    <s v="East Anglia THREE"/>
    <s v="Autumn Migration"/>
    <s v="Displacement (matrix)"/>
    <n v="52.937963722628609"/>
    <m/>
    <n v="0.7"/>
    <n v="0.03"/>
    <n v="1.1116972381752008"/>
    <s v="N"/>
    <n v="1.1116972381752008"/>
  </r>
  <r>
    <s v="Gannet"/>
    <s v="Adult"/>
    <x v="1"/>
    <s v="East Anglia TWO"/>
    <s v="Spring Migration"/>
    <s v="Collision"/>
    <m/>
    <n v="4.8145266657825689E-2"/>
    <m/>
    <m/>
    <n v="4.8145266657825689E-2"/>
    <s v="N"/>
    <n v="4.8145266657825689E-2"/>
  </r>
  <r>
    <s v="Gannet"/>
    <s v="Adult"/>
    <x v="1"/>
    <s v="East Anglia TWO"/>
    <s v="Autumn Migration"/>
    <s v="Collision"/>
    <m/>
    <n v="0.21025006868561716"/>
    <m/>
    <m/>
    <n v="0.21025006868561716"/>
    <s v="N"/>
    <n v="0.21025006868561716"/>
  </r>
  <r>
    <s v="Gannet"/>
    <s v="Adult"/>
    <x v="1"/>
    <s v="East Anglia TWO"/>
    <s v="Spring Migration"/>
    <s v="Displacement (matrix)"/>
    <n v="10.591958664721654"/>
    <m/>
    <n v="0.7"/>
    <n v="0.03"/>
    <n v="0.2224311319591547"/>
    <s v="N"/>
    <n v="0.2224311319591547"/>
  </r>
  <r>
    <s v="Gannet"/>
    <s v="Adult"/>
    <x v="1"/>
    <s v="East Anglia TWO"/>
    <s v="Autumn Migration"/>
    <s v="Displacement (matrix)"/>
    <n v="37.169208571207321"/>
    <m/>
    <n v="0.7"/>
    <n v="0.03"/>
    <n v="0.78055337999535368"/>
    <s v="N"/>
    <n v="0.78055337999535368"/>
  </r>
  <r>
    <s v="Gannet"/>
    <s v="Adult"/>
    <x v="1"/>
    <s v="Five Estuaries"/>
    <s v="Spring Migration"/>
    <s v="Collision"/>
    <m/>
    <n v="1.7101599927415171E-2"/>
    <m/>
    <m/>
    <n v="1.7101599927415171E-2"/>
    <s v="N"/>
    <n v="1.7101599927415171E-2"/>
  </r>
  <r>
    <s v="Gannet"/>
    <s v="Adult"/>
    <x v="1"/>
    <s v="Five Estuaries"/>
    <s v="Autumn Migration"/>
    <s v="Collision"/>
    <m/>
    <n v="9.4278800640772764E-2"/>
    <m/>
    <m/>
    <n v="9.4278800640772764E-2"/>
    <s v="N"/>
    <n v="9.4278800640772764E-2"/>
  </r>
  <r>
    <s v="Gannet"/>
    <s v="Adult"/>
    <x v="1"/>
    <s v="Five Estuaries"/>
    <s v="Spring Migration"/>
    <s v="Displacement (matrix)"/>
    <n v="5.65180294375382"/>
    <m/>
    <n v="0.7"/>
    <n v="0.03"/>
    <n v="0.1186878618188302"/>
    <s v="N"/>
    <n v="0.1186878618188302"/>
  </r>
  <r>
    <s v="Gannet"/>
    <s v="Adult"/>
    <x v="1"/>
    <s v="Five Estuaries"/>
    <s v="Autumn Migration"/>
    <s v="Displacement (matrix)"/>
    <n v="27.39007740031796"/>
    <m/>
    <n v="0.7"/>
    <n v="0.03"/>
    <n v="0.57519162540667712"/>
    <s v="N"/>
    <n v="0.57519162540667712"/>
  </r>
  <r>
    <s v="Gannet"/>
    <s v="Adult"/>
    <x v="1"/>
    <s v="Galloper"/>
    <s v="Spring Migration"/>
    <s v="Collision"/>
    <m/>
    <n v="5.7189190867907372E-2"/>
    <m/>
    <m/>
    <n v="5.7189190867907372E-2"/>
    <s v="N"/>
    <n v="5.7189190867907372E-2"/>
  </r>
  <r>
    <s v="Gannet"/>
    <s v="Adult"/>
    <x v="1"/>
    <s v="Galloper"/>
    <s v="Autumn Migration"/>
    <s v="Collision"/>
    <m/>
    <n v="8.1674784598551931E-2"/>
    <m/>
    <m/>
    <n v="8.1674784598551931E-2"/>
    <s v="N"/>
    <n v="8.1674784598551931E-2"/>
  </r>
  <r>
    <s v="Gannet"/>
    <s v="Adult"/>
    <x v="1"/>
    <s v="Galloper"/>
    <s v="Spring Migration"/>
    <s v="Displacement (matrix)"/>
    <n v="15.225940580537376"/>
    <m/>
    <n v="0.7"/>
    <n v="0.03"/>
    <n v="0.3197447521912849"/>
    <s v="N"/>
    <n v="0.3197447521912849"/>
  </r>
  <r>
    <s v="Gannet"/>
    <s v="Adult"/>
    <x v="1"/>
    <s v="Galloper"/>
    <s v="Autumn Migration"/>
    <s v="Displacement (matrix)"/>
    <n v="37.836669106717217"/>
    <m/>
    <n v="0.7"/>
    <n v="0.03"/>
    <n v="0.7945700512410615"/>
    <s v="N"/>
    <n v="0.7945700512410615"/>
  </r>
  <r>
    <s v="Gannet"/>
    <s v="Adult"/>
    <x v="1"/>
    <s v="Greater Gabbard"/>
    <s v="Spring Migration"/>
    <s v="Collision"/>
    <m/>
    <n v="4.8253112055139227E-2"/>
    <m/>
    <m/>
    <n v="4.8253112055139227E-2"/>
    <s v="N"/>
    <n v="4.8253112055139227E-2"/>
  </r>
  <r>
    <s v="Gannet"/>
    <s v="Adult"/>
    <x v="1"/>
    <s v="Greater Gabbard"/>
    <s v="Autumn Migration"/>
    <s v="Collision"/>
    <m/>
    <n v="5.1517273972795791E-2"/>
    <m/>
    <m/>
    <n v="5.1517273972795791E-2"/>
    <s v="N"/>
    <n v="5.1517273972795791E-2"/>
  </r>
  <r>
    <s v="Gannet"/>
    <s v="Adult"/>
    <x v="1"/>
    <s v="Greater Gabbard"/>
    <s v="Autumn Migration"/>
    <s v="Displacement (matrix)"/>
    <n v="2.8784235593864254"/>
    <m/>
    <n v="0.7"/>
    <n v="0.03"/>
    <n v="6.044689474711492E-2"/>
    <s v="N"/>
    <n v="6.044689474711492E-2"/>
  </r>
  <r>
    <s v="Gannet"/>
    <s v="Adult"/>
    <x v="1"/>
    <s v="Greater Gabbard"/>
    <s v="Spring Migration"/>
    <s v="Displacement (matrix)"/>
    <n v="5.7924773947696542"/>
    <m/>
    <n v="0.7"/>
    <n v="0.03"/>
    <n v="0.12164202529016273"/>
    <s v="N"/>
    <n v="0.12164202529016273"/>
  </r>
  <r>
    <s v="Gannet"/>
    <s v="Adult"/>
    <x v="1"/>
    <s v="Green Volt"/>
    <s v="Autumn Migration"/>
    <s v="Collision"/>
    <m/>
    <n v="3.3409280724062398E-3"/>
    <m/>
    <m/>
    <n v="3.3409280724062398E-3"/>
    <s v="N"/>
    <n v="3.3409280724062398E-3"/>
  </r>
  <r>
    <s v="Gannet"/>
    <s v="Adult"/>
    <x v="1"/>
    <s v="Green Volt"/>
    <s v="Autumn Migration"/>
    <s v="Displacement (matrix)"/>
    <n v="0.44545707632083198"/>
    <m/>
    <n v="0.7"/>
    <n v="0.03"/>
    <n v="9.3545986027374697E-3"/>
    <s v="N"/>
    <n v="9.3545986027374697E-3"/>
  </r>
  <r>
    <s v="Gannet"/>
    <s v="Adult"/>
    <x v="1"/>
    <s v="Green Volt"/>
    <s v="Spring Migration"/>
    <s v="Collision"/>
    <m/>
    <n v="2.3786870413020998E-2"/>
    <m/>
    <m/>
    <n v="2.3786870413020998E-2"/>
    <s v="N"/>
    <n v="2.3786870413020998E-2"/>
  </r>
  <r>
    <s v="Gannet"/>
    <s v="Adult"/>
    <x v="1"/>
    <s v="Green Volt"/>
    <s v="Spring Migration"/>
    <s v="Displacement (matrix)"/>
    <n v="3.3698066418446411"/>
    <m/>
    <n v="0.7"/>
    <n v="0.03"/>
    <n v="7.0765939478737452E-2"/>
    <s v="N"/>
    <n v="7.0765939478737452E-2"/>
  </r>
  <r>
    <s v="Gannet"/>
    <s v="Adult"/>
    <x v="1"/>
    <s v="Gunfleet Sands"/>
    <s v="Spring Migration"/>
    <s v="Displacement (matrix)"/>
    <n v="0.49649806240882749"/>
    <m/>
    <n v="0.7"/>
    <n v="0.03"/>
    <n v="1.0426459310585376E-2"/>
    <s v="N"/>
    <n v="1.0426459310585376E-2"/>
  </r>
  <r>
    <s v="Gannet"/>
    <s v="Adult"/>
    <x v="1"/>
    <s v="Gunfleet Sands"/>
    <s v="Autumn Migration"/>
    <s v="Displacement (matrix)"/>
    <n v="0.50059540163242178"/>
    <m/>
    <n v="0.7"/>
    <n v="0.03"/>
    <n v="1.0512503434280855E-2"/>
    <s v="N"/>
    <n v="1.0512503434280855E-2"/>
  </r>
  <r>
    <s v="Gannet"/>
    <s v="Adult"/>
    <x v="1"/>
    <s v="Hornsea FOUR"/>
    <s v="Spring Migration"/>
    <s v="Collision"/>
    <m/>
    <n v="1.5835635811173511E-2"/>
    <m/>
    <m/>
    <n v="1.5835635811173511E-2"/>
    <s v="N"/>
    <n v="1.5835635811173511E-2"/>
  </r>
  <r>
    <s v="Gannet"/>
    <s v="Adult"/>
    <x v="1"/>
    <s v="Hornsea FOUR"/>
    <s v="Autumn Migration"/>
    <s v="Collision"/>
    <m/>
    <n v="4.7614634659233913E-2"/>
    <m/>
    <m/>
    <n v="4.7614634659233913E-2"/>
    <s v="N"/>
    <n v="4.7614634659233913E-2"/>
  </r>
  <r>
    <s v="Gannet"/>
    <s v="Adult"/>
    <x v="1"/>
    <s v="Hornsea FOUR"/>
    <s v="Spring Migration"/>
    <s v="Displacement (matrix)"/>
    <n v="22.388137680476397"/>
    <m/>
    <n v="0.7"/>
    <n v="0.03"/>
    <n v="0.47015089129000431"/>
    <s v="N"/>
    <n v="0.47015089129000431"/>
  </r>
  <r>
    <s v="Gannet"/>
    <s v="Adult"/>
    <x v="1"/>
    <s v="Hornsea FOUR"/>
    <s v="Autumn Migration"/>
    <s v="Displacement (matrix)"/>
    <n v="33.154741601662082"/>
    <m/>
    <n v="0.7"/>
    <n v="0.03"/>
    <n v="0.6962495736349037"/>
    <s v="N"/>
    <n v="0.6962495736349037"/>
  </r>
  <r>
    <s v="Gannet"/>
    <s v="Adult"/>
    <x v="1"/>
    <s v="Hornsea Project ONE"/>
    <s v="Autumn Migration"/>
    <s v="Collision"/>
    <m/>
    <n v="4.4617909400960457E-2"/>
    <m/>
    <m/>
    <n v="4.4617909400960457E-2"/>
    <s v="N"/>
    <n v="4.4617909400960457E-2"/>
  </r>
  <r>
    <s v="Gannet"/>
    <s v="Adult"/>
    <x v="1"/>
    <s v="Hornsea Project ONE"/>
    <s v="Spring Migration"/>
    <s v="Collision"/>
    <m/>
    <n v="5.4192757168482771E-2"/>
    <m/>
    <m/>
    <n v="5.4192757168482771E-2"/>
    <s v="N"/>
    <n v="5.4192757168482771E-2"/>
  </r>
  <r>
    <s v="Gannet"/>
    <s v="Adult"/>
    <x v="1"/>
    <s v="Hornsea Project ONE"/>
    <s v="Spring Migration"/>
    <s v="Displacement (matrix)"/>
    <n v="13.957691820745882"/>
    <m/>
    <n v="0.7"/>
    <n v="0.03"/>
    <n v="0.2931115282356635"/>
    <s v="N"/>
    <n v="0.2931115282356635"/>
  </r>
  <r>
    <s v="Gannet"/>
    <s v="Adult"/>
    <x v="1"/>
    <s v="Hornsea Project ONE"/>
    <s v="Autumn Migration"/>
    <s v="Displacement (matrix)"/>
    <n v="29.12581097664998"/>
    <m/>
    <n v="0.7"/>
    <n v="0.03"/>
    <n v="0.61164203050964949"/>
    <s v="N"/>
    <n v="0.61164203050964949"/>
  </r>
  <r>
    <s v="Gannet"/>
    <s v="Adult"/>
    <x v="1"/>
    <s v="Hornsea Project THREE"/>
    <s v="Autumn Migration"/>
    <s v="Collision"/>
    <m/>
    <n v="4.1296538906374032E-2"/>
    <m/>
    <m/>
    <n v="4.1296538906374032E-2"/>
    <s v="N"/>
    <n v="4.1296538906374032E-2"/>
  </r>
  <r>
    <s v="Gannet"/>
    <s v="Adult"/>
    <x v="1"/>
    <s v="Hornsea Project THREE"/>
    <s v="Spring Migration"/>
    <s v="Collision"/>
    <m/>
    <n v="5.999269720771503E-2"/>
    <m/>
    <m/>
    <n v="5.999269720771503E-2"/>
    <s v="N"/>
    <n v="5.999269720771503E-2"/>
  </r>
  <r>
    <s v="Gannet"/>
    <s v="Adult"/>
    <x v="1"/>
    <s v="Hornsea Project THREE"/>
    <s v="Spring Migration"/>
    <s v="Displacement (matrix)"/>
    <n v="29.255322056283376"/>
    <m/>
    <n v="0.7"/>
    <n v="0.03"/>
    <n v="0.61436176318195079"/>
    <s v="N"/>
    <n v="0.61436176318195079"/>
  </r>
  <r>
    <s v="Gannet"/>
    <s v="Adult"/>
    <x v="1"/>
    <s v="Hornsea Project THREE"/>
    <s v="Autumn Migration"/>
    <s v="Displacement (matrix)"/>
    <n v="41.296538906374032"/>
    <m/>
    <n v="0.7"/>
    <n v="0.03"/>
    <n v="0.86722731703385458"/>
    <s v="N"/>
    <n v="0.86722731703385458"/>
  </r>
  <r>
    <s v="Gannet"/>
    <s v="Adult"/>
    <x v="1"/>
    <s v="Hornsea Project TWO"/>
    <s v="Spring Migration"/>
    <s v="Collision"/>
    <m/>
    <n v="6.35861684110198E-2"/>
    <m/>
    <m/>
    <n v="6.35861684110198E-2"/>
    <s v="N"/>
    <n v="6.35861684110198E-2"/>
  </r>
  <r>
    <s v="Gannet"/>
    <s v="Adult"/>
    <x v="1"/>
    <s v="Hornsea Project TWO"/>
    <s v="Autumn Migration"/>
    <s v="Collision"/>
    <m/>
    <n v="8.5889475596848883E-2"/>
    <m/>
    <m/>
    <n v="8.5889475596848883E-2"/>
    <s v="N"/>
    <n v="8.5889475596848883E-2"/>
  </r>
  <r>
    <s v="Gannet"/>
    <s v="Adult"/>
    <x v="1"/>
    <s v="Hornsea Project TWO"/>
    <s v="Spring Migration"/>
    <s v="Displacement (matrix)"/>
    <n v="6.923015143089958"/>
    <m/>
    <n v="0.7"/>
    <n v="0.03"/>
    <n v="0.1453833180048891"/>
    <s v="N"/>
    <n v="0.1453833180048891"/>
  </r>
  <r>
    <s v="Gannet"/>
    <s v="Adult"/>
    <x v="1"/>
    <s v="Hornsea Project TWO"/>
    <s v="Autumn Migration"/>
    <s v="Displacement (matrix)"/>
    <n v="47.843551172018692"/>
    <m/>
    <n v="0.7"/>
    <n v="0.03"/>
    <n v="1.0047145746123924"/>
    <s v="N"/>
    <n v="1.0047145746123924"/>
  </r>
  <r>
    <s v="Gannet"/>
    <s v="Adult"/>
    <x v="1"/>
    <s v="Humber Gateway"/>
    <s v="Autumn Migration"/>
    <s v="Collision"/>
    <m/>
    <n v="3.2992465229265771E-3"/>
    <m/>
    <m/>
    <n v="3.2992465229265771E-3"/>
    <s v="N"/>
    <n v="3.2992465229265771E-3"/>
  </r>
  <r>
    <s v="Gannet"/>
    <s v="Adult"/>
    <x v="1"/>
    <s v="Humber Gateway"/>
    <s v="Spring Migration"/>
    <s v="Collision"/>
    <m/>
    <n v="7.7716428057913083E-3"/>
    <m/>
    <m/>
    <n v="7.7716428057913083E-3"/>
    <s v="N"/>
    <n v="7.7716428057913083E-3"/>
  </r>
  <r>
    <s v="Gannet"/>
    <s v="Adult"/>
    <x v="1"/>
    <s v="Hywind"/>
    <s v="Autumn Migration"/>
    <s v="Collision"/>
    <m/>
    <n v="2.1270186978056263E-3"/>
    <m/>
    <m/>
    <n v="2.1270186978056263E-3"/>
    <s v="N"/>
    <n v="2.1270186978056263E-3"/>
  </r>
  <r>
    <s v="Gannet"/>
    <s v="Adult"/>
    <x v="1"/>
    <s v="Hywind"/>
    <s v="Spring Migration"/>
    <s v="Displacement (matrix)"/>
    <n v="0.13655387900960048"/>
    <m/>
    <n v="0.7"/>
    <n v="0.03"/>
    <n v="2.8676314592016097E-3"/>
    <s v="N"/>
    <n v="2.8676314592016097E-3"/>
  </r>
  <r>
    <s v="Gannet"/>
    <s v="Adult"/>
    <x v="1"/>
    <s v="Hywind"/>
    <s v="Spring Migration"/>
    <s v="Collision"/>
    <m/>
    <n v="5.1840818067644704E-3"/>
    <m/>
    <m/>
    <n v="5.1840818067644704E-3"/>
    <s v="N"/>
    <n v="5.1840818067644704E-3"/>
  </r>
  <r>
    <s v="Gannet"/>
    <s v="Adult"/>
    <x v="1"/>
    <s v="Inch Cape"/>
    <s v="Autumn Migration"/>
    <s v="Collision"/>
    <m/>
    <n v="1.9841592330276367E-2"/>
    <m/>
    <m/>
    <n v="1.9841592330276367E-2"/>
    <s v="N"/>
    <n v="1.9841592330276367E-2"/>
  </r>
  <r>
    <s v="Gannet"/>
    <s v="Adult"/>
    <x v="1"/>
    <s v="Inch Cape"/>
    <s v="Spring Migration"/>
    <s v="Collision"/>
    <m/>
    <n v="2.9793573602094645E-2"/>
    <m/>
    <m/>
    <n v="2.9793573602094645E-2"/>
    <s v="N"/>
    <n v="2.9793573602094645E-2"/>
  </r>
  <r>
    <s v="Gannet"/>
    <s v="Adult"/>
    <x v="1"/>
    <s v="Inch Cape"/>
    <s v="Spring Migration"/>
    <s v="Displacement (matrix)"/>
    <n v="7.2373555875088256"/>
    <m/>
    <n v="0.7"/>
    <n v="0.03"/>
    <n v="0.15198446733768531"/>
    <s v="N"/>
    <n v="0.15198446733768531"/>
  </r>
  <r>
    <s v="Gannet"/>
    <s v="Adult"/>
    <x v="1"/>
    <s v="Inch Cape"/>
    <s v="Autumn Migration"/>
    <s v="Displacement (matrix)"/>
    <n v="12.786252790835595"/>
    <m/>
    <n v="0.7"/>
    <n v="0.03"/>
    <n v="0.26851130860754746"/>
    <s v="N"/>
    <n v="0.26851130860754746"/>
  </r>
  <r>
    <s v="Gannet"/>
    <s v="Adult"/>
    <x v="1"/>
    <s v="Kentish Flats"/>
    <s v="Autumn Migration"/>
    <s v="Collision"/>
    <m/>
    <n v="1.8294486496021233E-2"/>
    <m/>
    <m/>
    <n v="1.8294486496021233E-2"/>
    <s v="N"/>
    <n v="1.8294486496021233E-2"/>
  </r>
  <r>
    <s v="Gannet"/>
    <s v="Adult"/>
    <x v="1"/>
    <s v="Kentish Flats"/>
    <s v="Spring Migration"/>
    <s v="Collision"/>
    <m/>
    <n v="4.3195331429567996E-2"/>
    <m/>
    <m/>
    <n v="4.3195331429567996E-2"/>
    <s v="N"/>
    <n v="4.3195331429567996E-2"/>
  </r>
  <r>
    <s v="Gannet"/>
    <s v="Adult"/>
    <x v="1"/>
    <s v="Kentish Flats Ext"/>
    <s v="Autumn Migration"/>
    <s v="Displacement (matrix)"/>
    <n v="0.54231168510179029"/>
    <m/>
    <n v="0.7"/>
    <n v="0.03"/>
    <n v="1.1388545387137594E-2"/>
    <s v="N"/>
    <n v="1.1388545387137594E-2"/>
  </r>
  <r>
    <s v="Gannet"/>
    <s v="Adult"/>
    <x v="1"/>
    <s v="Lincs"/>
    <s v="Autumn Migration"/>
    <s v="Collision"/>
    <m/>
    <n v="2.6425369383141783E-2"/>
    <m/>
    <m/>
    <n v="2.6425369383141783E-2"/>
    <s v="N"/>
    <n v="2.6425369383141783E-2"/>
  </r>
  <r>
    <s v="Gannet"/>
    <s v="Adult"/>
    <x v="1"/>
    <s v="Lincs"/>
    <s v="Spring Migration"/>
    <s v="Collision"/>
    <m/>
    <n v="8.1591181589183978E-2"/>
    <m/>
    <m/>
    <n v="8.1591181589183978E-2"/>
    <s v="N"/>
    <n v="8.1591181589183978E-2"/>
  </r>
  <r>
    <s v="Gannet"/>
    <s v="Adult"/>
    <x v="1"/>
    <s v="Lond Array"/>
    <s v="Autumn Migration"/>
    <s v="Collision"/>
    <m/>
    <n v="1.1383236041968767E-2"/>
    <m/>
    <m/>
    <n v="1.1383236041968767E-2"/>
    <s v="N"/>
    <n v="1.1383236041968767E-2"/>
  </r>
  <r>
    <s v="Gannet"/>
    <s v="Adult"/>
    <x v="1"/>
    <s v="Lond Array"/>
    <s v="Spring Migration"/>
    <s v="Collision"/>
    <m/>
    <n v="3.4556265143654397E-2"/>
    <m/>
    <m/>
    <n v="3.4556265143654397E-2"/>
    <s v="N"/>
    <n v="3.4556265143654397E-2"/>
  </r>
  <r>
    <s v="Gannet"/>
    <s v="Adult"/>
    <x v="1"/>
    <s v="Lynn &amp; Inner Dowsing"/>
    <s v="Autumn Migration"/>
    <s v="Collision"/>
    <m/>
    <n v="2.7949909924476889E-3"/>
    <m/>
    <m/>
    <n v="2.7949909924476889E-3"/>
    <s v="N"/>
    <n v="2.7949909924476889E-3"/>
  </r>
  <r>
    <s v="Gannet"/>
    <s v="Adult"/>
    <x v="1"/>
    <s v="Lynn &amp; Inner Dowsing"/>
    <s v="Spring Migration"/>
    <s v="Collision"/>
    <m/>
    <n v="9.5989625399039991E-3"/>
    <m/>
    <m/>
    <n v="9.5989625399039991E-3"/>
    <s v="N"/>
    <n v="9.5989625399039991E-3"/>
  </r>
  <r>
    <s v="Gannet"/>
    <s v="Adult"/>
    <x v="1"/>
    <s v="Moray East"/>
    <s v="Spring Migration"/>
    <s v="Displacement (matrix)"/>
    <n v="0.8920076404882874"/>
    <m/>
    <n v="0.7"/>
    <n v="0.03"/>
    <n v="1.8732160450254033E-2"/>
    <s v="N"/>
    <n v="1.8732160450254033E-2"/>
  </r>
  <r>
    <s v="Gannet"/>
    <s v="Adult"/>
    <x v="1"/>
    <s v="Moray East"/>
    <s v="Spring Migration"/>
    <s v="Collision"/>
    <m/>
    <n v="5.5812647760006537E-2"/>
    <m/>
    <m/>
    <n v="5.5812647760006537E-2"/>
    <s v="N"/>
    <n v="5.5812647760006537E-2"/>
  </r>
  <r>
    <s v="Gannet"/>
    <s v="Adult"/>
    <x v="1"/>
    <s v="Moray East"/>
    <s v="Autumn Migration"/>
    <s v="Collision"/>
    <m/>
    <n v="9.6048644874340824E-2"/>
    <m/>
    <m/>
    <n v="9.6048644874340824E-2"/>
    <s v="N"/>
    <n v="9.6048644874340824E-2"/>
  </r>
  <r>
    <s v="Gannet"/>
    <s v="Adult"/>
    <x v="1"/>
    <s v="Moray East"/>
    <s v="Autumn Migration"/>
    <s v="Displacement (matrix)"/>
    <n v="5.4197277619034558"/>
    <m/>
    <n v="0.7"/>
    <n v="0.03"/>
    <n v="0.11381428299997257"/>
    <s v="N"/>
    <n v="0.11381428299997257"/>
  </r>
  <r>
    <s v="Gannet"/>
    <s v="Adult"/>
    <x v="1"/>
    <s v="Moray West"/>
    <s v="Spring Migration"/>
    <s v="Collision"/>
    <m/>
    <n v="5.0456997845802105E-3"/>
    <m/>
    <m/>
    <n v="5.0456997845802105E-3"/>
    <s v="N"/>
    <n v="5.0456997845802105E-3"/>
  </r>
  <r>
    <s v="Gannet"/>
    <s v="Adult"/>
    <x v="1"/>
    <s v="Moray West"/>
    <s v="Autumn Migration"/>
    <s v="Collision"/>
    <m/>
    <n v="6.0744146771022538E-3"/>
    <m/>
    <m/>
    <n v="6.0744146771022538E-3"/>
    <s v="N"/>
    <n v="6.0744146771022538E-3"/>
  </r>
  <r>
    <s v="Gannet"/>
    <s v="Adult"/>
    <x v="1"/>
    <s v="Moray West"/>
    <s v="Spring Migration"/>
    <s v="Displacement (matrix)"/>
    <n v="4.7573740826041995"/>
    <m/>
    <n v="0.7"/>
    <n v="0.03"/>
    <n v="9.9904855734688172E-2"/>
    <s v="N"/>
    <n v="9.9904855734688172E-2"/>
  </r>
  <r>
    <s v="Gannet"/>
    <s v="Adult"/>
    <x v="1"/>
    <s v="Moray West"/>
    <s v="Autumn Migration"/>
    <s v="Displacement (matrix)"/>
    <n v="8.1481523543685519"/>
    <m/>
    <n v="0.7"/>
    <n v="0.03"/>
    <n v="0.17111119944173958"/>
    <s v="N"/>
    <n v="0.17111119944173958"/>
  </r>
  <r>
    <s v="Gannet"/>
    <s v="Adult"/>
    <x v="1"/>
    <s v="Neart na Gaoithe"/>
    <s v="Autumn Migration"/>
    <s v="Collision"/>
    <m/>
    <n v="2.7778229262386909E-2"/>
    <m/>
    <m/>
    <n v="2.7778229262386909E-2"/>
    <s v="N"/>
    <n v="2.7778229262386909E-2"/>
  </r>
  <r>
    <s v="Gannet"/>
    <s v="Adult"/>
    <x v="1"/>
    <s v="Neart na Gaoithe"/>
    <s v="Spring Migration"/>
    <s v="Collision"/>
    <m/>
    <n v="5.213875380366563E-2"/>
    <m/>
    <m/>
    <n v="5.213875380366563E-2"/>
    <s v="N"/>
    <n v="5.213875380366563E-2"/>
  </r>
  <r>
    <s v="Gannet"/>
    <s v="Adult"/>
    <x v="1"/>
    <s v="Neart na Gaoithe"/>
    <s v="Spring Migration"/>
    <s v="Displacement (matrix)"/>
    <n v="9.5929100004244336"/>
    <m/>
    <n v="0.7"/>
    <n v="0.03"/>
    <n v="0.20145111000891308"/>
    <s v="N"/>
    <n v="0.20145111000891308"/>
  </r>
  <r>
    <s v="Gannet"/>
    <s v="Adult"/>
    <x v="1"/>
    <s v="Neart na Gaoithe"/>
    <s v="Autumn Migration"/>
    <s v="Displacement (matrix)"/>
    <n v="10.039845719119841"/>
    <m/>
    <n v="0.7"/>
    <n v="0.03"/>
    <n v="0.21083676010151664"/>
    <s v="N"/>
    <n v="0.21083676010151664"/>
  </r>
  <r>
    <s v="Gannet"/>
    <s v="Adult"/>
    <x v="1"/>
    <s v="Norfolk Boreas"/>
    <s v="Spring Migration"/>
    <s v="Collision"/>
    <m/>
    <n v="4.6941634991380057E-2"/>
    <m/>
    <m/>
    <n v="4.6941634991380057E-2"/>
    <s v="N"/>
    <n v="4.6941634991380057E-2"/>
  </r>
  <r>
    <s v="Gannet"/>
    <s v="Adult"/>
    <x v="1"/>
    <s v="Norfolk Boreas"/>
    <s v="Autumn Migration"/>
    <s v="Collision"/>
    <m/>
    <n v="0.11559202910421372"/>
    <m/>
    <m/>
    <n v="0.11559202910421372"/>
    <s v="N"/>
    <n v="0.11559202910421372"/>
  </r>
  <r>
    <s v="Gannet"/>
    <s v="Adult"/>
    <x v="1"/>
    <s v="Norfolk Boreas"/>
    <s v="Spring Migration"/>
    <s v="Displacement (matrix)"/>
    <n v="29.017553425227028"/>
    <m/>
    <n v="0.7"/>
    <n v="0.03"/>
    <n v="0.60936862192976748"/>
    <s v="N"/>
    <n v="0.60936862192976748"/>
  </r>
  <r>
    <s v="Gannet"/>
    <s v="Adult"/>
    <x v="1"/>
    <s v="Norfolk Boreas"/>
    <s v="Autumn Migration"/>
    <s v="Displacement (matrix)"/>
    <n v="71.877156417721906"/>
    <m/>
    <n v="0.7"/>
    <n v="0.03"/>
    <n v="1.5094202847721598"/>
    <s v="N"/>
    <n v="1.5094202847721598"/>
  </r>
  <r>
    <s v="Gannet"/>
    <s v="Adult"/>
    <x v="1"/>
    <s v="Norfolk Vanguard"/>
    <s v="Spring Migration"/>
    <s v="Collision"/>
    <m/>
    <n v="6.3792478321619051E-2"/>
    <m/>
    <m/>
    <n v="6.3792478321619051E-2"/>
    <s v="N"/>
    <n v="6.3792478321619051E-2"/>
  </r>
  <r>
    <s v="Gannet"/>
    <s v="Adult"/>
    <x v="1"/>
    <s v="Norfolk Vanguard"/>
    <s v="Autumn Migration"/>
    <s v="Collision"/>
    <m/>
    <n v="0.16929226309750992"/>
    <m/>
    <m/>
    <n v="0.16929226309750992"/>
    <s v="N"/>
    <n v="0.16929226309750992"/>
  </r>
  <r>
    <s v="Gannet"/>
    <s v="Adult"/>
    <x v="1"/>
    <s v="Norfolk Vanguard"/>
    <s v="Spring Migration"/>
    <s v="Displacement (matrix)"/>
    <n v="24.107739252517515"/>
    <m/>
    <n v="0.7"/>
    <n v="0.03"/>
    <n v="0.50626252430286778"/>
    <s v="N"/>
    <n v="0.50626252430286778"/>
  </r>
  <r>
    <s v="Gannet"/>
    <s v="Adult"/>
    <x v="1"/>
    <s v="Norfolk Vanguard"/>
    <s v="Autumn Migration"/>
    <s v="Displacement (matrix)"/>
    <n v="102.3300433503609"/>
    <m/>
    <n v="0.7"/>
    <n v="0.03"/>
    <n v="2.1489309103575787"/>
    <s v="N"/>
    <n v="2.1489309103575787"/>
  </r>
  <r>
    <s v="Gannet"/>
    <s v="Adult"/>
    <x v="1"/>
    <s v="North Falls"/>
    <s v="Autumn Migration"/>
    <s v="Collision"/>
    <m/>
    <n v="3.712749228773795E-2"/>
    <m/>
    <m/>
    <n v="3.712749228773795E-2"/>
    <s v="N"/>
    <n v="3.712749228773795E-2"/>
  </r>
  <r>
    <s v="Gannet"/>
    <s v="Adult"/>
    <x v="1"/>
    <s v="North Falls"/>
    <s v="Spring Migration"/>
    <s v="Collision"/>
    <m/>
    <n v="3.7513186937555856E-2"/>
    <m/>
    <m/>
    <n v="3.7513186937555856E-2"/>
    <s v="N"/>
    <n v="3.7513186937555856E-2"/>
  </r>
  <r>
    <s v="Gannet"/>
    <s v="Adult"/>
    <x v="1"/>
    <s v="North Falls "/>
    <s v="Spring Migration"/>
    <s v="Displacement (matrix)"/>
    <n v="10.812624470236688"/>
    <m/>
    <n v="0.7"/>
    <n v="0.03"/>
    <n v="0.22706511387497041"/>
    <s v="N"/>
    <n v="0.22706511387497041"/>
  </r>
  <r>
    <s v="Gannet"/>
    <s v="Adult"/>
    <x v="1"/>
    <s v="North Falls "/>
    <s v="Autumn Migration"/>
    <s v="Displacement (matrix)"/>
    <n v="11.972573355708755"/>
    <m/>
    <n v="0.7"/>
    <n v="0.03"/>
    <n v="0.25142404046988381"/>
    <s v="N"/>
    <n v="0.25142404046988381"/>
  </r>
  <r>
    <s v="Gannet"/>
    <s v="Adult"/>
    <x v="1"/>
    <s v="Outer Dowsing"/>
    <s v="Spring Migration"/>
    <s v="Collision"/>
    <m/>
    <n v="7.8163074196176963E-3"/>
    <m/>
    <m/>
    <n v="7.8163074196176963E-3"/>
    <s v="N"/>
    <n v="7.8163074196176963E-3"/>
  </r>
  <r>
    <s v="Gannet"/>
    <s v="Adult"/>
    <x v="1"/>
    <s v="Outer Dowsing"/>
    <s v="Autumn Migration"/>
    <s v="Collision"/>
    <m/>
    <n v="1.7626571484427939E-2"/>
    <m/>
    <m/>
    <n v="1.7626571484427939E-2"/>
    <s v="N"/>
    <n v="1.7626571484427939E-2"/>
  </r>
  <r>
    <s v="Gannet"/>
    <s v="Adult"/>
    <x v="1"/>
    <s v="Outer Dowsing"/>
    <s v="Spring Migration"/>
    <s v="Displacement (matrix)"/>
    <n v="15.772191757442847"/>
    <m/>
    <n v="0.7"/>
    <n v="0.03"/>
    <n v="0.33121602690629975"/>
    <s v="N"/>
    <n v="0.33121602690629975"/>
  </r>
  <r>
    <s v="Gannet"/>
    <s v="Adult"/>
    <x v="1"/>
    <s v="Outer Dowsing"/>
    <s v="Autumn Migration"/>
    <s v="Displacement (matrix)"/>
    <n v="20.816141562562521"/>
    <m/>
    <n v="0.7"/>
    <n v="0.03"/>
    <n v="0.43713897281381292"/>
    <s v="N"/>
    <n v="0.43713897281381292"/>
  </r>
  <r>
    <s v="Gannet"/>
    <s v="Adult"/>
    <x v="1"/>
    <s v="PFOWF"/>
    <s v="Spring Migration"/>
    <s v="Displacement (matrix)"/>
    <n v="0.26429856014467773"/>
    <m/>
    <n v="0.7"/>
    <n v="0.03"/>
    <n v="5.5502697630382316E-3"/>
    <s v="N"/>
    <n v="5.5502697630382316E-3"/>
  </r>
  <r>
    <s v="Gannet"/>
    <s v="Adult"/>
    <x v="1"/>
    <s v="PFOWF"/>
    <s v="Autumn Migration"/>
    <s v="Displacement (matrix)"/>
    <n v="0.44545707632083198"/>
    <m/>
    <n v="0.7"/>
    <n v="0.03"/>
    <n v="9.3545986027374697E-3"/>
    <s v="N"/>
    <n v="9.3545986027374697E-3"/>
  </r>
  <r>
    <s v="Gannet"/>
    <s v="Adult"/>
    <x v="1"/>
    <s v="Race Bank"/>
    <s v="Spring Migration"/>
    <s v="Collision"/>
    <m/>
    <n v="2.3173625820904983E-2"/>
    <m/>
    <m/>
    <n v="2.3173625820904983E-2"/>
    <s v="N"/>
    <n v="2.3173625820904983E-2"/>
  </r>
  <r>
    <s v="Gannet"/>
    <s v="Adult"/>
    <x v="1"/>
    <s v="Race Bank"/>
    <s v="Autumn Migration"/>
    <s v="Displacement (matrix)"/>
    <n v="1.3429768750040336"/>
    <m/>
    <n v="0.7"/>
    <n v="0.03"/>
    <n v="2.8202514375084704E-2"/>
    <s v="N"/>
    <n v="2.8202514375084704E-2"/>
  </r>
  <r>
    <s v="Gannet"/>
    <s v="Adult"/>
    <x v="1"/>
    <s v="Race Bank"/>
    <s v="Spring Migration"/>
    <s v="Displacement (matrix)"/>
    <n v="1.6190922512065224"/>
    <m/>
    <n v="0.7"/>
    <n v="0.03"/>
    <n v="3.400093727533697E-2"/>
    <s v="N"/>
    <n v="3.400093727533697E-2"/>
  </r>
  <r>
    <s v="Gannet"/>
    <s v="Adult"/>
    <x v="1"/>
    <s v="Race Bank"/>
    <s v="Autumn Migration"/>
    <s v="Collision"/>
    <m/>
    <n v="3.828216626602407E-2"/>
    <m/>
    <m/>
    <n v="3.828216626602407E-2"/>
    <s v="N"/>
    <n v="3.828216626602407E-2"/>
  </r>
  <r>
    <s v="Gannet"/>
    <s v="Adult"/>
    <x v="1"/>
    <s v="Rampion"/>
    <s v="Spring Migration"/>
    <s v="Collision"/>
    <m/>
    <n v="1.5207472283258519E-2"/>
    <m/>
    <m/>
    <n v="1.5207472283258519E-2"/>
    <s v="N"/>
    <n v="1.5207472283258519E-2"/>
  </r>
  <r>
    <s v="Gannet"/>
    <s v="Adult"/>
    <x v="1"/>
    <s v="Rampion"/>
    <s v="Autumn Migration"/>
    <s v="Collision"/>
    <m/>
    <n v="0.26779198569683482"/>
    <m/>
    <m/>
    <n v="0.26779198569683482"/>
    <s v="N"/>
    <n v="0.26779198569683482"/>
  </r>
  <r>
    <s v="Gannet"/>
    <s v="Adult"/>
    <x v="1"/>
    <s v="Rampion"/>
    <s v="Autumn Migration"/>
    <s v="Displacement (matrix)"/>
    <n v="24.612607246927404"/>
    <m/>
    <n v="0.7"/>
    <n v="0.03"/>
    <n v="0.51686475218547534"/>
    <s v="N"/>
    <n v="0.51686475218547534"/>
  </r>
  <r>
    <s v="Gannet"/>
    <s v="Adult"/>
    <x v="1"/>
    <s v="Rampion2"/>
    <s v="Spring Migration"/>
    <s v="Collision"/>
    <m/>
    <n v="3.3651535341042753E-2"/>
    <m/>
    <m/>
    <n v="3.3651535341042753E-2"/>
    <s v="N"/>
    <n v="3.3651535341042753E-2"/>
  </r>
  <r>
    <s v="Gannet"/>
    <s v="Adult"/>
    <x v="1"/>
    <s v="Rampion2"/>
    <s v="Autumn Migration"/>
    <s v="Collision"/>
    <m/>
    <n v="5.8819959691809559E-2"/>
    <m/>
    <m/>
    <n v="5.8819959691809559E-2"/>
    <s v="N"/>
    <n v="5.8819959691809559E-2"/>
  </r>
  <r>
    <s v="Gannet"/>
    <s v="Adult"/>
    <x v="1"/>
    <s v="Rampion2"/>
    <s v="Autumn Migration"/>
    <s v="Displacement (matrix)"/>
    <n v="4.2550609138755853"/>
    <m/>
    <n v="0.7"/>
    <n v="0.03"/>
    <n v="8.9356279191387278E-2"/>
    <s v="N"/>
    <n v="8.9356279191387278E-2"/>
  </r>
  <r>
    <s v="Gannet"/>
    <s v="Adult"/>
    <x v="1"/>
    <s v="Rampion2"/>
    <s v="Spring Migration"/>
    <s v="Displacement (matrix)"/>
    <n v="6.7854735195873097"/>
    <m/>
    <n v="0.7"/>
    <n v="0.03"/>
    <n v="0.14249494391133347"/>
    <s v="N"/>
    <n v="0.14249494391133347"/>
  </r>
  <r>
    <s v="Gannet"/>
    <s v="Adult"/>
    <x v="1"/>
    <s v="Salamander"/>
    <s v="Spring Migration"/>
    <s v="Collision"/>
    <m/>
    <n v="5.120770462860017E-3"/>
    <m/>
    <m/>
    <n v="5.120770462860017E-3"/>
    <s v="N"/>
    <n v="5.120770462860017E-3"/>
  </r>
  <r>
    <s v="Gannet"/>
    <s v="Adult"/>
    <x v="1"/>
    <s v="Salamander"/>
    <s v="Spring Migration"/>
    <s v="Displacement (matrix)"/>
    <n v="0.29017699289540105"/>
    <m/>
    <n v="0.7"/>
    <n v="0.03"/>
    <n v="6.0937168508034215E-3"/>
    <s v="N"/>
    <n v="6.0937168508034215E-3"/>
  </r>
  <r>
    <s v="Gannet"/>
    <s v="Adult"/>
    <x v="1"/>
    <s v="Salamander"/>
    <s v="Autumn Migration"/>
    <s v="Collision"/>
    <m/>
    <n v="1.0912875781651999E-2"/>
    <m/>
    <m/>
    <n v="1.0912875781651999E-2"/>
    <s v="N"/>
    <n v="1.0912875781651999E-2"/>
  </r>
  <r>
    <s v="Gannet"/>
    <s v="Adult"/>
    <x v="1"/>
    <s v="Salamander"/>
    <s v="Autumn Migration"/>
    <s v="Displacement (matrix)"/>
    <n v="6.5931957847480849"/>
    <m/>
    <n v="0.7"/>
    <n v="0.03"/>
    <n v="0.13845711147970977"/>
    <s v="N"/>
    <n v="0.13845711147970977"/>
  </r>
  <r>
    <s v="Gannet"/>
    <s v="Adult"/>
    <x v="1"/>
    <s v="SeaGreen (Alpha &amp; Bravo)"/>
    <s v="Autumn Migration"/>
    <s v="Collision"/>
    <m/>
    <n v="5.6151706294682122E-2"/>
    <m/>
    <m/>
    <n v="5.6151706294682122E-2"/>
    <s v="N"/>
    <n v="5.6151706294682122E-2"/>
  </r>
  <r>
    <s v="Gannet"/>
    <s v="Adult"/>
    <x v="1"/>
    <s v="SeaGreen (Alpha &amp; Bravo)"/>
    <s v="Spring Migration"/>
    <s v="Collision"/>
    <m/>
    <n v="0.12118536062651998"/>
    <m/>
    <m/>
    <n v="0.12118536062651998"/>
    <s v="N"/>
    <n v="0.12118536062651998"/>
  </r>
  <r>
    <s v="Gannet"/>
    <s v="Adult"/>
    <x v="1"/>
    <s v="SeaGreen (Alpha &amp; Bravo)"/>
    <s v="Spring Migration"/>
    <s v="Displacement (matrix)"/>
    <n v="11.333971957796841"/>
    <m/>
    <n v="0.7"/>
    <n v="0.03"/>
    <n v="0.23801341111373364"/>
    <s v="N"/>
    <n v="0.23801341111373364"/>
  </r>
  <r>
    <s v="Gannet"/>
    <s v="Adult"/>
    <x v="1"/>
    <s v="SeaGreen (Alpha &amp; Bravo)"/>
    <s v="Autumn Migration"/>
    <s v="Displacement (matrix)"/>
    <n v="12.076915865028216"/>
    <m/>
    <n v="0.7"/>
    <n v="0.03"/>
    <n v="0.25361523316559248"/>
    <s v="N"/>
    <n v="0.25361523316559248"/>
  </r>
  <r>
    <s v="Gannet"/>
    <s v="Adult"/>
    <x v="1"/>
    <s v="SEP &amp; DEP"/>
    <s v="Autumn Migration"/>
    <s v="Collision"/>
    <m/>
    <n v="2.5180816406325631E-2"/>
    <m/>
    <m/>
    <n v="2.5180816406325631E-2"/>
    <s v="N"/>
    <n v="2.5180816406325631E-2"/>
  </r>
  <r>
    <s v="Gannet"/>
    <s v="Adult"/>
    <x v="1"/>
    <s v="SEP &amp; DEP"/>
    <s v="Spring Migration"/>
    <s v="Displacement (matrix)"/>
    <n v="3.1823537351300617"/>
    <m/>
    <n v="0.7"/>
    <n v="0.03"/>
    <n v="6.6829428437731292E-2"/>
    <s v="N"/>
    <n v="6.6829428437731292E-2"/>
  </r>
  <r>
    <s v="Gannet"/>
    <s v="Adult"/>
    <x v="1"/>
    <s v="SEP &amp; DEP"/>
    <s v="Autumn Migration"/>
    <s v="Displacement (matrix)"/>
    <n v="26.775601445392919"/>
    <m/>
    <n v="0.7"/>
    <n v="0.03"/>
    <n v="0.56228763035325124"/>
    <s v="N"/>
    <n v="0.56228763035325124"/>
  </r>
  <r>
    <s v="Gannet"/>
    <s v="Adult"/>
    <x v="1"/>
    <s v="Sheringham Shoal"/>
    <s v="Spring Migration"/>
    <s v="Displacement (matrix)"/>
    <n v="0.11166153456596707"/>
    <m/>
    <n v="0.7"/>
    <n v="0.03"/>
    <n v="2.3448922258853082E-3"/>
    <s v="N"/>
    <n v="2.3448922258853082E-3"/>
  </r>
  <r>
    <s v="Gannet"/>
    <s v="Adult"/>
    <x v="1"/>
    <s v="Sheringham Shoal"/>
    <s v="Autumn Migration"/>
    <s v="Displacement (matrix)"/>
    <n v="1.3010088476601576"/>
    <m/>
    <n v="0.7"/>
    <n v="0.03"/>
    <n v="2.7321185800863308E-2"/>
    <s v="N"/>
    <n v="2.7321185800863308E-2"/>
  </r>
  <r>
    <s v="Gannet"/>
    <s v="Adult"/>
    <x v="1"/>
    <s v="Sheringham Shoal"/>
    <s v="Autumn Migration"/>
    <s v="Collision"/>
    <m/>
    <n v="9.2264085113802505E-2"/>
    <m/>
    <m/>
    <n v="9.2264085113802505E-2"/>
    <s v="N"/>
    <n v="9.2264085113802505E-2"/>
  </r>
  <r>
    <s v="Gannet"/>
    <s v="Adult"/>
    <x v="1"/>
    <s v="Teesside"/>
    <s v="Autumn Migration"/>
    <s v="Collision"/>
    <m/>
    <n v="2.4600942520259994E-3"/>
    <m/>
    <m/>
    <n v="2.4600942520259994E-3"/>
    <s v="N"/>
    <n v="2.4600942520259994E-3"/>
  </r>
  <r>
    <s v="Gannet"/>
    <s v="Adult"/>
    <x v="1"/>
    <s v="Triton Knoll"/>
    <s v="Autumn Migration"/>
    <s v="Displacement (matrix)"/>
    <n v="0.62952041015814075"/>
    <m/>
    <n v="0.7"/>
    <n v="0.03"/>
    <n v="1.3219928613320954E-2"/>
    <s v="N"/>
    <n v="1.3219928613320954E-2"/>
  </r>
  <r>
    <s v="Gannet"/>
    <s v="Adult"/>
    <x v="1"/>
    <s v="Triton Knoll"/>
    <s v="Spring Migration"/>
    <s v="Displacement (matrix)"/>
    <n v="1.3399384147916049"/>
    <m/>
    <n v="0.7"/>
    <n v="0.03"/>
    <n v="2.8138706710623698E-2"/>
    <s v="N"/>
    <n v="2.8138706710623698E-2"/>
  </r>
  <r>
    <s v="Gannet"/>
    <s v="Adult"/>
    <x v="1"/>
    <s v="Triton Knoll"/>
    <s v="Spring Migration"/>
    <s v="Collision"/>
    <m/>
    <n v="0.11177852833730016"/>
    <m/>
    <m/>
    <n v="0.11177852833730016"/>
    <s v="N"/>
    <n v="0.11177852833730016"/>
  </r>
  <r>
    <s v="Gannet"/>
    <s v="Adult"/>
    <x v="1"/>
    <s v="Triton Knoll"/>
    <s v="Autumn Migration"/>
    <s v="Collision"/>
    <m/>
    <n v="0.13780038509807538"/>
    <m/>
    <m/>
    <n v="0.13780038509807538"/>
    <s v="N"/>
    <n v="0.13780038509807538"/>
  </r>
  <r>
    <s v="Gannet"/>
    <s v="Adult"/>
    <x v="1"/>
    <s v="West of Orkney"/>
    <s v="Spring Migration"/>
    <s v="Collision"/>
    <m/>
    <n v="2.0218839851067847E-2"/>
    <m/>
    <m/>
    <n v="2.0218839851067847E-2"/>
    <s v="N"/>
    <n v="2.0218839851067847E-2"/>
  </r>
  <r>
    <s v="Gannet"/>
    <s v="Adult"/>
    <x v="1"/>
    <s v="West of Orkney"/>
    <s v="Autumn Migration"/>
    <s v="Collision"/>
    <m/>
    <n v="4.3042289999500383E-2"/>
    <m/>
    <m/>
    <n v="4.3042289999500383E-2"/>
    <s v="N"/>
    <n v="4.3042289999500383E-2"/>
  </r>
  <r>
    <s v="Gannet"/>
    <s v="Adult"/>
    <x v="1"/>
    <s v="West of Orkney"/>
    <s v="Spring Migration"/>
    <s v="Displacement (matrix)"/>
    <n v="4.610027635323541"/>
    <m/>
    <n v="0.7"/>
    <n v="0.03"/>
    <n v="9.681058034179435E-2"/>
    <s v="N"/>
    <n v="9.681058034179435E-2"/>
  </r>
  <r>
    <s v="Gannet"/>
    <s v="Adult"/>
    <x v="1"/>
    <s v="West of Orkney"/>
    <s v="Autumn Migration"/>
    <s v="Displacement (matrix)"/>
    <n v="21.731994682542052"/>
    <m/>
    <n v="0.7"/>
    <n v="0.03"/>
    <n v="0.45637188833338305"/>
    <s v="N"/>
    <n v="0.45637188833338305"/>
  </r>
  <r>
    <s v="Gannet"/>
    <s v="Adult"/>
    <x v="1"/>
    <s v="Westermost Rough"/>
    <s v="Autumn Migration"/>
    <s v="Collision"/>
    <m/>
    <n v="4.9079700341056508E-4"/>
    <m/>
    <m/>
    <n v="4.9079700341056508E-4"/>
    <s v="N"/>
    <n v="4.9079700341056508E-4"/>
  </r>
  <r>
    <s v="Gannet"/>
    <s v="Adult"/>
    <x v="1"/>
    <s v="Westermost Rough"/>
    <s v="Spring Migration"/>
    <s v="Collision"/>
    <m/>
    <n v="1.6956311576271947E-3"/>
    <m/>
    <m/>
    <n v="1.6956311576271947E-3"/>
    <s v="N"/>
    <n v="1.6956311576271947E-3"/>
  </r>
  <r>
    <s v="Gannet"/>
    <s v="Adult"/>
    <x v="2"/>
    <s v="Aberdeen"/>
    <s v="Spring Migration"/>
    <s v="Collision"/>
    <m/>
    <n v="5.3297306298570619E-3"/>
    <m/>
    <m/>
    <n v="5.3297306298570619E-3"/>
    <s v="N"/>
    <n v="5.3297306298570619E-3"/>
  </r>
  <r>
    <s v="Gannet"/>
    <s v="Adult"/>
    <x v="2"/>
    <s v="Aberdeen"/>
    <s v="Autumn Migration"/>
    <s v="Displacement (matrix)"/>
    <n v="0.93452109368557812"/>
    <m/>
    <n v="0.7"/>
    <n v="0.03"/>
    <n v="1.9624942967397137E-2"/>
    <s v="N"/>
    <n v="1.9624942967397137E-2"/>
  </r>
  <r>
    <s v="Gannet"/>
    <s v="Adult"/>
    <x v="2"/>
    <s v="Aberdeen"/>
    <s v="Autumn Migration"/>
    <s v="Collision"/>
    <m/>
    <n v="0.11536934214124049"/>
    <m/>
    <m/>
    <n v="0.11536934214124049"/>
    <s v="N"/>
    <n v="0.11536934214124049"/>
  </r>
  <r>
    <s v="Gannet"/>
    <s v="Adult"/>
    <x v="2"/>
    <s v="Beatrice"/>
    <s v="Spring Migration"/>
    <s v="Collision"/>
    <m/>
    <n v="0.35929075570977392"/>
    <m/>
    <m/>
    <n v="0.35929075570977392"/>
    <s v="N"/>
    <n v="0.35929075570977392"/>
  </r>
  <r>
    <s v="Gannet"/>
    <s v="Adult"/>
    <x v="2"/>
    <s v="Beatrice"/>
    <s v="Autumn Migration"/>
    <s v="Collision"/>
    <m/>
    <n v="0.80946202681481771"/>
    <m/>
    <m/>
    <n v="0.80946202681481771"/>
    <s v="N"/>
    <n v="0.80946202681481771"/>
  </r>
  <r>
    <s v="Gannet"/>
    <s v="Adult"/>
    <x v="2"/>
    <s v="Berwick Bank"/>
    <s v="Spring Migration"/>
    <s v="Collision"/>
    <m/>
    <n v="0.22197265946113157"/>
    <m/>
    <m/>
    <n v="0.22197265946113157"/>
    <s v="Y"/>
    <n v="0"/>
  </r>
  <r>
    <s v="Gannet"/>
    <s v="Adult"/>
    <x v="2"/>
    <s v="Berwick Bank"/>
    <s v="Autumn Migration"/>
    <s v="Collision"/>
    <m/>
    <n v="0.99248996704279147"/>
    <m/>
    <m/>
    <n v="0.99248996704279147"/>
    <s v="Y"/>
    <n v="0"/>
  </r>
  <r>
    <s v="Gannet"/>
    <s v="Adult"/>
    <x v="2"/>
    <s v="Berwick Bank "/>
    <s v="Spring Migration"/>
    <s v="Displacement (matrix)"/>
    <n v="91.224597131317836"/>
    <m/>
    <n v="0.7"/>
    <n v="0.03"/>
    <n v="1.9157165397576743"/>
    <s v="Y"/>
    <n v="0"/>
  </r>
  <r>
    <s v="Gannet"/>
    <s v="Adult"/>
    <x v="2"/>
    <s v="Berwick Bank "/>
    <s v="Autumn Migration"/>
    <s v="Displacement (matrix)"/>
    <n v="379.07602907884404"/>
    <m/>
    <n v="0.7"/>
    <n v="0.03"/>
    <n v="7.9605966106557249"/>
    <s v="Y"/>
    <n v="0"/>
  </r>
  <r>
    <s v="Gannet"/>
    <s v="Adult"/>
    <x v="2"/>
    <s v="Blyth Demo"/>
    <s v="Autumn Migration"/>
    <s v="Collision"/>
    <m/>
    <n v="7.7579632423844899E-2"/>
    <m/>
    <m/>
    <n v="7.7579632423844899E-2"/>
    <s v="N"/>
    <n v="7.7579632423844899E-2"/>
  </r>
  <r>
    <s v="Gannet"/>
    <s v="Adult"/>
    <x v="2"/>
    <s v="Blyth Demo"/>
    <s v="Spring Migration"/>
    <s v="Collision"/>
    <m/>
    <n v="0.10902496727078435"/>
    <m/>
    <m/>
    <n v="0.10902496727078435"/>
    <s v="N"/>
    <n v="0.10902496727078435"/>
  </r>
  <r>
    <s v="Gannet"/>
    <s v="Adult"/>
    <x v="2"/>
    <s v="Cenos"/>
    <s v="Spring Migration"/>
    <s v="Collision"/>
    <m/>
    <n v="0.12717183614960664"/>
    <m/>
    <m/>
    <n v="0.12717183614960664"/>
    <s v="N"/>
    <n v="0.12717183614960664"/>
  </r>
  <r>
    <s v="Gannet"/>
    <s v="Adult"/>
    <x v="2"/>
    <s v="Cenos"/>
    <s v="Spring Migration"/>
    <s v="Displacement (matrix)"/>
    <n v="6.104248135181118"/>
    <m/>
    <n v="0.7"/>
    <n v="0.03"/>
    <n v="0.12818921083880347"/>
    <s v="N"/>
    <n v="0.12818921083880347"/>
  </r>
  <r>
    <s v="Gannet"/>
    <s v="Adult"/>
    <x v="2"/>
    <s v="Cenos"/>
    <s v="Autumn Migration"/>
    <s v="Collision"/>
    <m/>
    <n v="0.17582623559885227"/>
    <m/>
    <m/>
    <n v="0.17582623559885227"/>
    <s v="N"/>
    <n v="0.17582623559885227"/>
  </r>
  <r>
    <s v="Gannet"/>
    <s v="Adult"/>
    <x v="2"/>
    <s v="Cenos"/>
    <s v="Autumn Migration"/>
    <s v="Displacement (matrix)"/>
    <n v="48.260638625309973"/>
    <m/>
    <n v="0.7"/>
    <n v="0.03"/>
    <n v="1.0134734111315093"/>
    <s v="N"/>
    <n v="1.0134734111315093"/>
  </r>
  <r>
    <s v="Gannet"/>
    <s v="Adult"/>
    <x v="2"/>
    <s v="Dogger Bank A + B"/>
    <s v="Spring Migration"/>
    <s v="Displacement (matrix)"/>
    <n v="80.821395756633038"/>
    <m/>
    <n v="0.7"/>
    <n v="0.03"/>
    <n v="1.6972493108892936"/>
    <s v="N"/>
    <n v="1.6972493108892936"/>
  </r>
  <r>
    <s v="Gannet"/>
    <s v="Adult"/>
    <x v="2"/>
    <s v="Dogger Bank A + B"/>
    <s v="Spring Migration"/>
    <s v="Collision"/>
    <m/>
    <n v="2.1181993641180954"/>
    <m/>
    <m/>
    <n v="2.1181993641180954"/>
    <s v="N"/>
    <n v="2.1181993641180954"/>
  </r>
  <r>
    <s v="Gannet"/>
    <s v="Adult"/>
    <x v="2"/>
    <s v="Dogger Bank A + B"/>
    <s v="Autumn Migration"/>
    <s v="Collision"/>
    <m/>
    <n v="3.084713955900499"/>
    <m/>
    <m/>
    <n v="3.084713955900499"/>
    <s v="N"/>
    <n v="3.084713955900499"/>
  </r>
  <r>
    <s v="Gannet"/>
    <s v="Adult"/>
    <x v="2"/>
    <s v="Dogger Bank A + B"/>
    <s v="Autumn Migration"/>
    <s v="Displacement (matrix)"/>
    <n v="517.56513836898171"/>
    <m/>
    <n v="0.7"/>
    <n v="0.03"/>
    <n v="10.868867905748615"/>
    <s v="N"/>
    <n v="10.868867905748615"/>
  </r>
  <r>
    <s v="Gannet"/>
    <s v="Adult"/>
    <x v="2"/>
    <s v="Dogger Bank C + Sofia"/>
    <s v="Autumn Migration"/>
    <s v="Collision"/>
    <m/>
    <n v="0.37312108927658733"/>
    <m/>
    <m/>
    <n v="0.37312108927658733"/>
    <s v="N"/>
    <n v="0.37312108927658733"/>
  </r>
  <r>
    <s v="Gannet"/>
    <s v="Adult"/>
    <x v="2"/>
    <s v="Dogger Bank C + Sofia"/>
    <s v="Spring Migration"/>
    <s v="Collision"/>
    <m/>
    <n v="0.42052487375873965"/>
    <m/>
    <m/>
    <n v="0.42052487375873965"/>
    <s v="N"/>
    <n v="0.42052487375873965"/>
  </r>
  <r>
    <s v="Gannet"/>
    <s v="Adult"/>
    <x v="2"/>
    <s v="Dogger Bank C + Sofia"/>
    <s v="Spring Migration"/>
    <s v="Displacement (matrix)"/>
    <n v="95.180526982430777"/>
    <m/>
    <n v="0.7"/>
    <n v="0.03"/>
    <n v="1.9987910666310462"/>
    <s v="N"/>
    <n v="1.9987910666310462"/>
  </r>
  <r>
    <s v="Gannet"/>
    <s v="Adult"/>
    <x v="2"/>
    <s v="Dogger Bank C + Sofia"/>
    <s v="Autumn Migration"/>
    <s v="Displacement (matrix)"/>
    <n v="224.16029186195644"/>
    <m/>
    <n v="0.7"/>
    <n v="0.03"/>
    <n v="4.7073661291010849"/>
    <s v="N"/>
    <n v="4.7073661291010849"/>
  </r>
  <r>
    <s v="Gannet"/>
    <s v="Adult"/>
    <x v="2"/>
    <s v="Dogger Bank South "/>
    <s v="Spring Migration"/>
    <s v="Collision"/>
    <m/>
    <n v="0.11692435426721022"/>
    <m/>
    <m/>
    <n v="0.11692435426721022"/>
    <s v="N"/>
    <n v="0.11692435426721022"/>
  </r>
  <r>
    <s v="Gannet"/>
    <s v="Adult"/>
    <x v="2"/>
    <s v="Dogger Bank South "/>
    <s v="Autumn Migration"/>
    <s v="Collision"/>
    <m/>
    <n v="0.94010855211553324"/>
    <m/>
    <m/>
    <n v="0.94010855211553324"/>
    <s v="N"/>
    <n v="0.94010855211553324"/>
  </r>
  <r>
    <s v="Gannet"/>
    <s v="Adult"/>
    <x v="2"/>
    <s v="Dogger Bank South "/>
    <s v="Spring Migration"/>
    <s v="Displacement (matrix)"/>
    <n v="184.5845806031692"/>
    <m/>
    <n v="0.7"/>
    <n v="0.03"/>
    <n v="3.8762761926665532"/>
    <s v="N"/>
    <n v="3.8762761926665532"/>
  </r>
  <r>
    <s v="Gannet"/>
    <s v="Adult"/>
    <x v="2"/>
    <s v="Dogger Bank South "/>
    <s v="Autumn Migration"/>
    <s v="Displacement (matrix)"/>
    <n v="397.68360775956091"/>
    <m/>
    <n v="0.7"/>
    <n v="0.03"/>
    <n v="8.351355762950778"/>
    <s v="N"/>
    <n v="8.351355762950778"/>
  </r>
  <r>
    <s v="Gannet"/>
    <s v="Adult"/>
    <x v="2"/>
    <s v="Dudgeon"/>
    <s v="Spring Migration"/>
    <s v="Displacement (matrix)"/>
    <n v="2.2564349069110747"/>
    <m/>
    <n v="0.7"/>
    <n v="0.03"/>
    <n v="4.7385133045132567E-2"/>
    <s v="N"/>
    <n v="4.7385133045132567E-2"/>
  </r>
  <r>
    <s v="Gannet"/>
    <s v="Adult"/>
    <x v="2"/>
    <s v="Dudgeon"/>
    <s v="Autumn Migration"/>
    <s v="Displacement (matrix)"/>
    <n v="5.996538400732474"/>
    <m/>
    <n v="0.7"/>
    <n v="0.03"/>
    <n v="0.12592730641538194"/>
    <s v="N"/>
    <n v="0.12592730641538194"/>
  </r>
  <r>
    <s v="Gannet"/>
    <s v="Adult"/>
    <x v="2"/>
    <s v="Dudgeon"/>
    <s v="Spring Migration"/>
    <s v="Collision"/>
    <m/>
    <n v="0.34360515058597441"/>
    <m/>
    <m/>
    <n v="0.34360515058597441"/>
    <s v="N"/>
    <n v="0.34360515058597441"/>
  </r>
  <r>
    <s v="Gannet"/>
    <s v="Adult"/>
    <x v="2"/>
    <s v="Dudgeon"/>
    <s v="Autumn Migration"/>
    <s v="Collision"/>
    <m/>
    <n v="0.63017611055457412"/>
    <m/>
    <m/>
    <n v="0.63017611055457412"/>
    <s v="N"/>
    <n v="0.63017611055457412"/>
  </r>
  <r>
    <s v="Gannet"/>
    <s v="Adult"/>
    <x v="2"/>
    <s v="East Anglia One"/>
    <s v="Spring Migration"/>
    <s v="Collision"/>
    <m/>
    <n v="0.16417014968361809"/>
    <m/>
    <m/>
    <n v="0.16417014968361809"/>
    <s v="N"/>
    <n v="0.16417014968361809"/>
  </r>
  <r>
    <s v="Gannet"/>
    <s v="Adult"/>
    <x v="2"/>
    <s v="East Anglia One"/>
    <s v="Spring Migration"/>
    <s v="Displacement (matrix)"/>
    <n v="15.404413536550161"/>
    <m/>
    <n v="0.7"/>
    <n v="0.03"/>
    <n v="0.32349268426755334"/>
    <s v="N"/>
    <n v="0.32349268426755334"/>
  </r>
  <r>
    <s v="Gannet"/>
    <s v="Adult"/>
    <x v="2"/>
    <s v="East Anglia One"/>
    <s v="Autumn Migration"/>
    <s v="Collision"/>
    <m/>
    <n v="3.0924065041041988"/>
    <m/>
    <m/>
    <n v="3.0924065041041988"/>
    <s v="N"/>
    <n v="3.0924065041041988"/>
  </r>
  <r>
    <s v="Gannet"/>
    <s v="Adult"/>
    <x v="2"/>
    <s v="East Anglia One"/>
    <s v="Autumn Migration"/>
    <s v="Displacement (matrix)"/>
    <n v="867.38190720069247"/>
    <m/>
    <n v="0.7"/>
    <n v="0.03"/>
    <n v="18.215020051214537"/>
    <s v="N"/>
    <n v="18.215020051214537"/>
  </r>
  <r>
    <s v="Gannet"/>
    <s v="Adult"/>
    <x v="2"/>
    <s v="East Anglia ONE North"/>
    <s v="Spring Migration"/>
    <s v="Collision"/>
    <m/>
    <n v="4.8645516431211032E-2"/>
    <m/>
    <m/>
    <n v="4.8645516431211032E-2"/>
    <s v="N"/>
    <n v="4.8645516431211032E-2"/>
  </r>
  <r>
    <s v="Gannet"/>
    <s v="Adult"/>
    <x v="2"/>
    <s v="East Anglia ONE North"/>
    <s v="Spring Migration"/>
    <s v="Displacement (matrix)"/>
    <n v="8.9183446790553553"/>
    <m/>
    <n v="0.7"/>
    <n v="0.03"/>
    <n v="0.18728523826016244"/>
    <s v="N"/>
    <n v="0.18728523826016244"/>
  </r>
  <r>
    <s v="Gannet"/>
    <s v="Adult"/>
    <x v="2"/>
    <s v="East Anglia ONE North"/>
    <s v="Autumn Migration"/>
    <s v="Collision"/>
    <m/>
    <n v="0.5722145621994672"/>
    <m/>
    <m/>
    <n v="0.5722145621994672"/>
    <s v="N"/>
    <n v="0.5722145621994672"/>
  </r>
  <r>
    <s v="Gannet"/>
    <s v="Adult"/>
    <x v="2"/>
    <s v="East Anglia ONE North"/>
    <s v="Autumn Migration"/>
    <s v="Displacement (matrix)"/>
    <n v="111.58183962889612"/>
    <m/>
    <n v="0.7"/>
    <n v="0.03"/>
    <n v="2.3432186322068183"/>
    <s v="N"/>
    <n v="2.3432186322068183"/>
  </r>
  <r>
    <s v="Gannet"/>
    <s v="Adult"/>
    <x v="2"/>
    <s v="East Anglia THREE"/>
    <s v="Spring Migration"/>
    <s v="Collision"/>
    <m/>
    <n v="0.32318312189026382"/>
    <m/>
    <m/>
    <n v="0.32318312189026382"/>
    <s v="N"/>
    <n v="0.32318312189026382"/>
  </r>
  <r>
    <s v="Gannet"/>
    <s v="Adult"/>
    <x v="2"/>
    <s v="East Anglia THREE"/>
    <s v="Autumn Migration"/>
    <s v="Collision"/>
    <m/>
    <n v="0.99331246047262078"/>
    <m/>
    <m/>
    <n v="0.99331246047262078"/>
    <s v="N"/>
    <n v="0.99331246047262078"/>
  </r>
  <r>
    <s v="Gannet"/>
    <s v="Adult"/>
    <x v="2"/>
    <s v="East Anglia THREE"/>
    <s v="Spring Migration"/>
    <s v="Displacement (matrix)"/>
    <n v="106.20937754147742"/>
    <m/>
    <n v="0.7"/>
    <n v="0.03"/>
    <n v="2.2303969283710257"/>
    <s v="N"/>
    <n v="2.2303969283710257"/>
  </r>
  <r>
    <s v="Gannet"/>
    <s v="Adult"/>
    <x v="2"/>
    <s v="East Anglia THREE"/>
    <s v="Autumn Migration"/>
    <s v="Displacement (matrix)"/>
    <n v="302.55844976296834"/>
    <m/>
    <n v="0.7"/>
    <n v="0.03"/>
    <n v="6.3537274450223347"/>
    <s v="N"/>
    <n v="6.3537274450223347"/>
  </r>
  <r>
    <s v="Gannet"/>
    <s v="Adult"/>
    <x v="2"/>
    <s v="East Anglia TWO"/>
    <s v="Spring Migration"/>
    <s v="Collision"/>
    <m/>
    <n v="0.17689278702258551"/>
    <m/>
    <m/>
    <n v="0.17689278702258551"/>
    <s v="N"/>
    <n v="0.17689278702258551"/>
  </r>
  <r>
    <s v="Gannet"/>
    <s v="Adult"/>
    <x v="2"/>
    <s v="East Anglia TWO"/>
    <s v="Spring Migration"/>
    <s v="Displacement (matrix)"/>
    <n v="38.916413144968821"/>
    <m/>
    <n v="0.7"/>
    <n v="0.03"/>
    <n v="0.81724467604434514"/>
    <s v="N"/>
    <n v="0.81724467604434514"/>
  </r>
  <r>
    <s v="Gannet"/>
    <s v="Adult"/>
    <x v="2"/>
    <s v="East Anglia TWO"/>
    <s v="Autumn Migration"/>
    <s v="Collision"/>
    <m/>
    <n v="1.2016505806188813"/>
    <m/>
    <m/>
    <n v="1.2016505806188813"/>
    <s v="N"/>
    <n v="1.2016505806188813"/>
  </r>
  <r>
    <s v="Gannet"/>
    <s v="Adult"/>
    <x v="2"/>
    <s v="East Anglia TWO"/>
    <s v="Autumn Migration"/>
    <s v="Displacement (matrix)"/>
    <n v="212.43465621655221"/>
    <m/>
    <n v="0.7"/>
    <n v="0.03"/>
    <n v="4.4611277805475957"/>
    <s v="N"/>
    <n v="4.4611277805475957"/>
  </r>
  <r>
    <s v="Gannet"/>
    <s v="Adult"/>
    <x v="2"/>
    <s v="Five Estuaries"/>
    <s v="Spring Migration"/>
    <s v="Collision"/>
    <m/>
    <n v="6.2833792056980919E-2"/>
    <m/>
    <m/>
    <n v="6.2833792056980919E-2"/>
    <s v="N"/>
    <n v="6.2833792056980919E-2"/>
  </r>
  <r>
    <s v="Gannet"/>
    <s v="Adult"/>
    <x v="2"/>
    <s v="Five Estuaries"/>
    <s v="Spring Migration"/>
    <s v="Displacement (matrix)"/>
    <n v="20.765554826573208"/>
    <m/>
    <n v="0.7"/>
    <n v="0.03"/>
    <n v="0.4360766513580373"/>
    <s v="N"/>
    <n v="0.4360766513580373"/>
  </r>
  <r>
    <s v="Gannet"/>
    <s v="Adult"/>
    <x v="2"/>
    <s v="Five Estuaries"/>
    <s v="Autumn Migration"/>
    <s v="Collision"/>
    <m/>
    <n v="0.53883537940449822"/>
    <m/>
    <m/>
    <n v="0.53883537940449822"/>
    <s v="N"/>
    <n v="0.53883537940449822"/>
  </r>
  <r>
    <s v="Gannet"/>
    <s v="Adult"/>
    <x v="2"/>
    <s v="Five Estuaries"/>
    <s v="Autumn Migration"/>
    <s v="Displacement (matrix)"/>
    <n v="156.54359885371926"/>
    <m/>
    <n v="0.7"/>
    <n v="0.03"/>
    <n v="3.2874155759281041"/>
    <s v="N"/>
    <n v="3.2874155759281041"/>
  </r>
  <r>
    <s v="Gannet"/>
    <s v="Adult"/>
    <x v="2"/>
    <s v="Galloper"/>
    <s v="Spring Migration"/>
    <s v="Collision"/>
    <m/>
    <n v="0.21012149402118613"/>
    <m/>
    <m/>
    <n v="0.21012149402118613"/>
    <s v="N"/>
    <n v="0.21012149402118613"/>
  </r>
  <r>
    <s v="Gannet"/>
    <s v="Adult"/>
    <x v="2"/>
    <s v="Galloper"/>
    <s v="Autumn Migration"/>
    <s v="Collision"/>
    <m/>
    <n v="0.46679914517186499"/>
    <m/>
    <m/>
    <n v="0.46679914517186499"/>
    <s v="N"/>
    <n v="0.46679914517186499"/>
  </r>
  <r>
    <s v="Gannet"/>
    <s v="Adult"/>
    <x v="2"/>
    <s v="Galloper"/>
    <s v="Spring Migration"/>
    <s v="Displacement (matrix)"/>
    <n v="55.942343895892684"/>
    <m/>
    <n v="0.7"/>
    <n v="0.03"/>
    <n v="1.1747892218137461"/>
    <s v="N"/>
    <n v="1.1747892218137461"/>
  </r>
  <r>
    <s v="Gannet"/>
    <s v="Adult"/>
    <x v="2"/>
    <s v="Galloper"/>
    <s v="Autumn Migration"/>
    <s v="Displacement (matrix)"/>
    <n v="216.24941996454865"/>
    <m/>
    <n v="0.7"/>
    <n v="0.03"/>
    <n v="4.5412378192555209"/>
    <s v="N"/>
    <n v="4.5412378192555209"/>
  </r>
  <r>
    <s v="Gannet"/>
    <s v="Adult"/>
    <x v="2"/>
    <s v="Greater Gabbard"/>
    <s v="Spring Migration"/>
    <s v="Collision"/>
    <m/>
    <n v="0.17728902686551615"/>
    <m/>
    <m/>
    <n v="0.17728902686551615"/>
    <s v="N"/>
    <n v="0.17728902686551615"/>
  </r>
  <r>
    <s v="Gannet"/>
    <s v="Adult"/>
    <x v="2"/>
    <s v="Greater Gabbard"/>
    <s v="Autumn Migration"/>
    <s v="Collision"/>
    <m/>
    <n v="0.29443872512535785"/>
    <m/>
    <m/>
    <n v="0.29443872512535785"/>
    <s v="N"/>
    <n v="0.29443872512535785"/>
  </r>
  <r>
    <s v="Gannet"/>
    <s v="Adult"/>
    <x v="2"/>
    <s v="Greater Gabbard"/>
    <s v="Autumn Migration"/>
    <s v="Displacement (matrix)"/>
    <n v="16.451168663234682"/>
    <m/>
    <n v="0.7"/>
    <n v="0.03"/>
    <n v="0.34547454192792831"/>
    <s v="N"/>
    <n v="0.34547454192792831"/>
  </r>
  <r>
    <s v="Gannet"/>
    <s v="Adult"/>
    <x v="2"/>
    <s v="Greater Gabbard"/>
    <s v="Spring Migration"/>
    <s v="Displacement (matrix)"/>
    <n v="21.282413438654828"/>
    <m/>
    <n v="0.7"/>
    <n v="0.03"/>
    <n v="0.44693068221175131"/>
    <s v="N"/>
    <n v="0.44693068221175131"/>
  </r>
  <r>
    <s v="Gannet"/>
    <s v="Adult"/>
    <x v="2"/>
    <s v="Green Volt"/>
    <s v="Autumn Migration"/>
    <s v="Collision"/>
    <m/>
    <n v="3.3642759372680811E-2"/>
    <m/>
    <m/>
    <n v="3.3642759372680811E-2"/>
    <s v="Y"/>
    <n v="0"/>
  </r>
  <r>
    <s v="Gannet"/>
    <s v="Adult"/>
    <x v="2"/>
    <s v="Green Volt"/>
    <s v="Autumn Migration"/>
    <s v="Displacement (matrix)"/>
    <n v="4.4857012496907753"/>
    <m/>
    <n v="0.7"/>
    <n v="0.03"/>
    <n v="9.4199726243506268E-2"/>
    <s v="Y"/>
    <n v="0"/>
  </r>
  <r>
    <s v="Gannet"/>
    <s v="Adult"/>
    <x v="2"/>
    <s v="Green Volt"/>
    <s v="Spring Migration"/>
    <s v="Collision"/>
    <m/>
    <n v="0.23629412867587266"/>
    <m/>
    <m/>
    <n v="0.23629412867587266"/>
    <s v="Y"/>
    <n v="0"/>
  </r>
  <r>
    <s v="Gannet"/>
    <s v="Adult"/>
    <x v="2"/>
    <s v="Green Volt"/>
    <s v="Spring Migration"/>
    <s v="Displacement (matrix)"/>
    <n v="33.475001562415294"/>
    <m/>
    <n v="0.7"/>
    <n v="0.03"/>
    <n v="0.70297503281072105"/>
    <s v="Y"/>
    <n v="0"/>
  </r>
  <r>
    <s v="Gannet"/>
    <s v="Adult"/>
    <x v="2"/>
    <s v="Gunfleet Sands"/>
    <s v="Spring Migration"/>
    <s v="Displacement (matrix)"/>
    <n v="1.8242068661704136"/>
    <m/>
    <n v="0.7"/>
    <n v="0.03"/>
    <n v="3.830834418957868E-2"/>
    <s v="N"/>
    <n v="3.830834418957868E-2"/>
  </r>
  <r>
    <s v="Gannet"/>
    <s v="Adult"/>
    <x v="2"/>
    <s v="Gunfleet Sands"/>
    <s v="Autumn Migration"/>
    <s v="Displacement (matrix)"/>
    <n v="2.8610728109973365"/>
    <m/>
    <n v="0.7"/>
    <n v="0.03"/>
    <n v="6.0082529030944055E-2"/>
    <s v="N"/>
    <n v="6.0082529030944055E-2"/>
  </r>
  <r>
    <s v="Gannet"/>
    <s v="Adult"/>
    <x v="2"/>
    <s v="Hornsea FOUR"/>
    <s v="Spring Migration"/>
    <s v="Collision"/>
    <m/>
    <n v="5.8182453798037617E-2"/>
    <m/>
    <m/>
    <n v="5.8182453798037617E-2"/>
    <s v="N"/>
    <n v="5.8182453798037617E-2"/>
  </r>
  <r>
    <s v="Gannet"/>
    <s v="Adult"/>
    <x v="2"/>
    <s v="Hornsea FOUR"/>
    <s v="Autumn Migration"/>
    <s v="Collision"/>
    <m/>
    <n v="0.27213381542233189"/>
    <m/>
    <m/>
    <n v="0.27213381542233189"/>
    <s v="N"/>
    <n v="0.27213381542233189"/>
  </r>
  <r>
    <s v="Gannet"/>
    <s v="Adult"/>
    <x v="2"/>
    <s v="Hornsea FOUR"/>
    <s v="Spring Migration"/>
    <s v="Displacement (matrix)"/>
    <n v="82.2573088792128"/>
    <m/>
    <n v="0.7"/>
    <n v="0.03"/>
    <n v="1.7274034864634686"/>
    <s v="N"/>
    <n v="1.7274034864634686"/>
  </r>
  <r>
    <s v="Gannet"/>
    <s v="Adult"/>
    <x v="2"/>
    <s v="Hornsea FOUR"/>
    <s v="Autumn Migration"/>
    <s v="Displacement (matrix)"/>
    <n v="189.49061346314619"/>
    <m/>
    <n v="0.7"/>
    <n v="0.03"/>
    <n v="3.9793028827260701"/>
    <s v="N"/>
    <n v="3.9793028827260701"/>
  </r>
  <r>
    <s v="Gannet"/>
    <s v="Adult"/>
    <x v="2"/>
    <s v="Hornsea Project ONE"/>
    <s v="Spring Migration"/>
    <s v="Collision"/>
    <m/>
    <n v="0.19911215613576683"/>
    <m/>
    <m/>
    <n v="0.19911215613576683"/>
    <s v="N"/>
    <n v="0.19911215613576683"/>
  </r>
  <r>
    <s v="Gannet"/>
    <s v="Adult"/>
    <x v="2"/>
    <s v="Hornsea Project ONE"/>
    <s v="Autumn Migration"/>
    <s v="Collision"/>
    <m/>
    <n v="0.25500651235379351"/>
    <m/>
    <m/>
    <n v="0.25500651235379351"/>
    <s v="N"/>
    <n v="0.25500651235379351"/>
  </r>
  <r>
    <s v="Gannet"/>
    <s v="Adult"/>
    <x v="2"/>
    <s v="Hornsea Project ONE"/>
    <s v="Spring Migration"/>
    <s v="Displacement (matrix)"/>
    <n v="51.282611520706233"/>
    <m/>
    <n v="0.7"/>
    <n v="0.03"/>
    <n v="1.0769348419348308"/>
    <s v="N"/>
    <n v="1.0769348419348308"/>
  </r>
  <r>
    <s v="Gannet"/>
    <s v="Adult"/>
    <x v="2"/>
    <s v="Hornsea Project ONE"/>
    <s v="Autumn Migration"/>
    <s v="Displacement (matrix)"/>
    <n v="166.4639060043335"/>
    <m/>
    <n v="0.7"/>
    <n v="0.03"/>
    <n v="3.495742026091003"/>
    <s v="N"/>
    <n v="3.495742026091003"/>
  </r>
  <r>
    <s v="Gannet"/>
    <s v="Adult"/>
    <x v="2"/>
    <s v="Hornsea Project THREE"/>
    <s v="Spring Migration"/>
    <s v="Collision"/>
    <m/>
    <n v="0.22042198842718097"/>
    <m/>
    <m/>
    <n v="0.22042198842718097"/>
    <s v="N"/>
    <n v="0.22042198842718097"/>
  </r>
  <r>
    <s v="Gannet"/>
    <s v="Adult"/>
    <x v="2"/>
    <s v="Hornsea Project THREE"/>
    <s v="Autumn Migration"/>
    <s v="Collision"/>
    <m/>
    <n v="0.23602375145283017"/>
    <m/>
    <m/>
    <n v="0.23602375145283017"/>
    <s v="N"/>
    <n v="0.23602375145283017"/>
  </r>
  <r>
    <s v="Gannet"/>
    <s v="Adult"/>
    <x v="2"/>
    <s v="Hornsea Project THREE"/>
    <s v="Spring Migration"/>
    <s v="Displacement (matrix)"/>
    <n v="107.48835374740028"/>
    <m/>
    <n v="0.7"/>
    <n v="0.03"/>
    <n v="2.2572554286954056"/>
    <s v="N"/>
    <n v="2.2572554286954056"/>
  </r>
  <r>
    <s v="Gannet"/>
    <s v="Adult"/>
    <x v="2"/>
    <s v="Hornsea Project THREE"/>
    <s v="Autumn Migration"/>
    <s v="Displacement (matrix)"/>
    <n v="236.02375145283017"/>
    <m/>
    <n v="0.7"/>
    <n v="0.03"/>
    <n v="4.9564987805094329"/>
    <s v="N"/>
    <n v="4.9564987805094329"/>
  </r>
  <r>
    <s v="Gannet"/>
    <s v="Adult"/>
    <x v="2"/>
    <s v="Hornsea Project TWO"/>
    <s v="Spring Migration"/>
    <s v="Collision"/>
    <m/>
    <n v="0.23362492986596647"/>
    <m/>
    <m/>
    <n v="0.23362492986596647"/>
    <s v="N"/>
    <n v="0.23362492986596647"/>
  </r>
  <r>
    <s v="Gannet"/>
    <s v="Adult"/>
    <x v="2"/>
    <s v="Hornsea Project TWO"/>
    <s v="Autumn Migration"/>
    <s v="Collision"/>
    <m/>
    <n v="0.49088753628105258"/>
    <m/>
    <m/>
    <n v="0.49088753628105258"/>
    <s v="N"/>
    <n v="0.49088753628105258"/>
  </r>
  <r>
    <s v="Gannet"/>
    <s v="Adult"/>
    <x v="2"/>
    <s v="Hornsea Project TWO"/>
    <s v="Spring Migration"/>
    <s v="Displacement (matrix)"/>
    <n v="25.436175314270294"/>
    <m/>
    <n v="0.7"/>
    <n v="0.03"/>
    <n v="0.53415968159967608"/>
    <s v="N"/>
    <n v="0.53415968159967608"/>
  </r>
  <r>
    <s v="Gannet"/>
    <s v="Adult"/>
    <x v="2"/>
    <s v="Hornsea Project TWO"/>
    <s v="Autumn Migration"/>
    <s v="Displacement (matrix)"/>
    <n v="273.44215107340079"/>
    <m/>
    <n v="0.7"/>
    <n v="0.03"/>
    <n v="5.7422851725414166"/>
    <s v="N"/>
    <n v="5.7422851725414166"/>
  </r>
  <r>
    <s v="Gannet"/>
    <s v="Adult"/>
    <x v="2"/>
    <s v="Humber Gateway"/>
    <s v="Autumn Migration"/>
    <s v="Collision"/>
    <m/>
    <n v="1.8856314885716628E-2"/>
    <m/>
    <m/>
    <n v="1.8856314885716628E-2"/>
    <s v="N"/>
    <n v="1.8856314885716628E-2"/>
  </r>
  <r>
    <s v="Gannet"/>
    <s v="Adult"/>
    <x v="2"/>
    <s v="Humber Gateway"/>
    <s v="Spring Migration"/>
    <s v="Collision"/>
    <m/>
    <n v="2.8554158094729234E-2"/>
    <m/>
    <m/>
    <n v="2.8554158094729234E-2"/>
    <s v="N"/>
    <n v="2.8554158094729234E-2"/>
  </r>
  <r>
    <s v="Gannet"/>
    <s v="Adult"/>
    <x v="2"/>
    <s v="Hywind"/>
    <s v="Autumn Migration"/>
    <s v="Collision"/>
    <m/>
    <n v="2.1418832336587458E-2"/>
    <m/>
    <m/>
    <n v="2.1418832336587458E-2"/>
    <s v="N"/>
    <n v="2.1418832336587458E-2"/>
  </r>
  <r>
    <s v="Gannet"/>
    <s v="Adult"/>
    <x v="2"/>
    <s v="Hywind"/>
    <s v="Spring Migration"/>
    <s v="Displacement (matrix)"/>
    <n v="1.3564995855958042"/>
    <m/>
    <n v="0.7"/>
    <n v="0.03"/>
    <n v="2.8486491297511886E-2"/>
    <s v="N"/>
    <n v="2.8486491297511886E-2"/>
  </r>
  <r>
    <s v="Gannet"/>
    <s v="Adult"/>
    <x v="2"/>
    <s v="Hywind"/>
    <s v="Spring Migration"/>
    <s v="Collision"/>
    <m/>
    <n v="5.1497656994982537E-2"/>
    <m/>
    <m/>
    <n v="5.1497656994982537E-2"/>
    <s v="N"/>
    <n v="5.1497656994982537E-2"/>
  </r>
  <r>
    <s v="Gannet"/>
    <s v="Adult"/>
    <x v="2"/>
    <s v="Inch Cape"/>
    <s v="Autumn Migration"/>
    <s v="Collision"/>
    <m/>
    <n v="0.19980254045324125"/>
    <m/>
    <m/>
    <n v="0.19980254045324125"/>
    <s v="N"/>
    <n v="0.19980254045324125"/>
  </r>
  <r>
    <s v="Gannet"/>
    <s v="Adult"/>
    <x v="2"/>
    <s v="Inch Cape"/>
    <s v="Spring Migration"/>
    <s v="Collision"/>
    <m/>
    <n v="0.29596354594817537"/>
    <m/>
    <m/>
    <n v="0.29596354594817537"/>
    <s v="N"/>
    <n v="0.29596354594817537"/>
  </r>
  <r>
    <s v="Gannet"/>
    <s v="Adult"/>
    <x v="2"/>
    <s v="Inch Cape"/>
    <s v="Spring Migration"/>
    <s v="Displacement (matrix)"/>
    <n v="71.894478036577624"/>
    <m/>
    <n v="0.7"/>
    <n v="0.03"/>
    <n v="1.5097840387681298"/>
    <s v="N"/>
    <n v="1.5097840387681298"/>
  </r>
  <r>
    <s v="Gannet"/>
    <s v="Adult"/>
    <x v="2"/>
    <s v="Inch Cape"/>
    <s v="Autumn Migration"/>
    <s v="Displacement (matrix)"/>
    <n v="128.75608711040954"/>
    <m/>
    <n v="0.7"/>
    <n v="0.03"/>
    <n v="2.7038778293186003"/>
    <s v="N"/>
    <n v="2.7038778293186003"/>
  </r>
  <r>
    <s v="Gannet"/>
    <s v="Adult"/>
    <x v="2"/>
    <s v="Kentish Flats"/>
    <s v="Autumn Migration"/>
    <s v="Collision"/>
    <m/>
    <n v="0.10455920636553902"/>
    <m/>
    <m/>
    <n v="0.10455920636553902"/>
    <s v="N"/>
    <n v="0.10455920636553902"/>
  </r>
  <r>
    <s v="Gannet"/>
    <s v="Adult"/>
    <x v="2"/>
    <s v="Kentish Flats"/>
    <s v="Spring Migration"/>
    <s v="Collision"/>
    <m/>
    <n v="0.15870599735682597"/>
    <m/>
    <m/>
    <n v="0.15870599735682597"/>
    <s v="N"/>
    <n v="0.15870599735682597"/>
  </r>
  <r>
    <s v="Gannet"/>
    <s v="Adult"/>
    <x v="2"/>
    <s v="Kentish Flats Ext"/>
    <s v="Autumn Migration"/>
    <s v="Displacement (matrix)"/>
    <n v="3.0994955452471142"/>
    <m/>
    <n v="0.7"/>
    <n v="0.03"/>
    <n v="6.5089406450189388E-2"/>
    <s v="N"/>
    <n v="6.5089406450189388E-2"/>
  </r>
  <r>
    <s v="Gannet"/>
    <s v="Adult"/>
    <x v="2"/>
    <s v="Lincs"/>
    <s v="Autumn Migration"/>
    <s v="Collision"/>
    <m/>
    <n v="0.15102996475022304"/>
    <m/>
    <m/>
    <n v="0.15102996475022304"/>
    <s v="N"/>
    <n v="0.15102996475022304"/>
  </r>
  <r>
    <s v="Gannet"/>
    <s v="Adult"/>
    <x v="2"/>
    <s v="Lincs"/>
    <s v="Spring Migration"/>
    <s v="Collision"/>
    <m/>
    <n v="0.29977799500733793"/>
    <m/>
    <m/>
    <n v="0.29977799500733793"/>
    <s v="N"/>
    <n v="0.29977799500733793"/>
  </r>
  <r>
    <s v="Gannet"/>
    <s v="Adult"/>
    <x v="2"/>
    <s v="Lond Array"/>
    <s v="Autumn Migration"/>
    <s v="Collision"/>
    <m/>
    <n v="6.5059061738557605E-2"/>
    <m/>
    <m/>
    <n v="6.5059061738557605E-2"/>
    <s v="N"/>
    <n v="6.5059061738557605E-2"/>
  </r>
  <r>
    <s v="Gannet"/>
    <s v="Adult"/>
    <x v="2"/>
    <s v="Lond Array"/>
    <s v="Spring Migration"/>
    <s v="Collision"/>
    <m/>
    <n v="0.12696479788546081"/>
    <m/>
    <m/>
    <n v="0.12696479788546081"/>
    <s v="N"/>
    <n v="0.12696479788546081"/>
  </r>
  <r>
    <s v="Gannet"/>
    <s v="Adult"/>
    <x v="2"/>
    <s v="Lynn &amp; Inner Dowsing"/>
    <s v="Autumn Migration"/>
    <s v="Collision"/>
    <m/>
    <n v="1.5974323194735129E-2"/>
    <m/>
    <m/>
    <n v="1.5974323194735129E-2"/>
    <s v="N"/>
    <n v="1.5974323194735129E-2"/>
  </r>
  <r>
    <s v="Gannet"/>
    <s v="Adult"/>
    <x v="2"/>
    <s v="Lynn &amp; Inner Dowsing"/>
    <s v="Spring Migration"/>
    <s v="Collision"/>
    <m/>
    <n v="3.5267999412628002E-2"/>
    <m/>
    <m/>
    <n v="3.5267999412628002E-2"/>
    <s v="N"/>
    <n v="3.5267999412628002E-2"/>
  </r>
  <r>
    <s v="Gannet"/>
    <s v="Adult"/>
    <x v="2"/>
    <s v="Moray East"/>
    <s v="Spring Migration"/>
    <s v="Displacement (matrix)"/>
    <n v="8.8610298253452253"/>
    <m/>
    <n v="0.7"/>
    <n v="0.03"/>
    <n v="0.18608162633224973"/>
    <s v="N"/>
    <n v="0.18608162633224973"/>
  </r>
  <r>
    <s v="Gannet"/>
    <s v="Adult"/>
    <x v="2"/>
    <s v="Moray East"/>
    <s v="Spring Migration"/>
    <s v="Collision"/>
    <m/>
    <n v="0.5544319510112975"/>
    <m/>
    <m/>
    <n v="0.5544319510112975"/>
    <s v="N"/>
    <n v="0.5544319510112975"/>
  </r>
  <r>
    <s v="Gannet"/>
    <s v="Adult"/>
    <x v="2"/>
    <s v="Moray East"/>
    <s v="Autumn Migration"/>
    <s v="Collision"/>
    <m/>
    <n v="0.96719874763787084"/>
    <m/>
    <m/>
    <n v="0.96719874763787084"/>
    <s v="N"/>
    <n v="0.96719874763787084"/>
  </r>
  <r>
    <s v="Gannet"/>
    <s v="Adult"/>
    <x v="2"/>
    <s v="Moray East"/>
    <s v="Autumn Migration"/>
    <s v="Displacement (matrix)"/>
    <n v="54.576031871237767"/>
    <m/>
    <n v="0.7"/>
    <n v="0.03"/>
    <n v="1.1460966692959929"/>
    <s v="N"/>
    <n v="1.1460966692959929"/>
  </r>
  <r>
    <s v="Gannet"/>
    <s v="Adult"/>
    <x v="2"/>
    <s v="Moray West"/>
    <s v="Spring Migration"/>
    <s v="Collision"/>
    <m/>
    <n v="5.012299699185177E-2"/>
    <m/>
    <m/>
    <n v="5.012299699185177E-2"/>
    <s v="N"/>
    <n v="5.012299699185177E-2"/>
  </r>
  <r>
    <s v="Gannet"/>
    <s v="Adult"/>
    <x v="2"/>
    <s v="Moray West"/>
    <s v="Autumn Migration"/>
    <s v="Collision"/>
    <m/>
    <n v="6.11686534048742E-2"/>
    <m/>
    <m/>
    <n v="6.11686534048742E-2"/>
    <s v="N"/>
    <n v="6.11686534048742E-2"/>
  </r>
  <r>
    <s v="Gannet"/>
    <s v="Adult"/>
    <x v="2"/>
    <s v="Moray West"/>
    <s v="Spring Migration"/>
    <s v="Displacement (matrix)"/>
    <n v="47.258825735174533"/>
    <m/>
    <n v="0.7"/>
    <n v="0.03"/>
    <n v="0.99243534043866499"/>
    <s v="N"/>
    <n v="0.99243534043866499"/>
  </r>
  <r>
    <s v="Gannet"/>
    <s v="Adult"/>
    <x v="2"/>
    <s v="Moray West"/>
    <s v="Autumn Migration"/>
    <s v="Displacement (matrix)"/>
    <n v="82.050952025593759"/>
    <m/>
    <n v="0.7"/>
    <n v="0.03"/>
    <n v="1.7230699925374688"/>
    <s v="N"/>
    <n v="1.7230699925374688"/>
  </r>
  <r>
    <s v="Gannet"/>
    <s v="Adult"/>
    <x v="2"/>
    <s v="Neart na Gaoithe"/>
    <s v="Autumn Migration"/>
    <s v="Collision"/>
    <m/>
    <n v="0.27972355663453768"/>
    <m/>
    <m/>
    <n v="0.27972355663453768"/>
    <s v="N"/>
    <n v="0.27972355663453768"/>
  </r>
  <r>
    <s v="Gannet"/>
    <s v="Adult"/>
    <x v="2"/>
    <s v="Neart na Gaoithe"/>
    <s v="Spring Migration"/>
    <s v="Collision"/>
    <m/>
    <n v="0.51793620540930696"/>
    <m/>
    <m/>
    <n v="0.51793620540930696"/>
    <s v="N"/>
    <n v="0.51793620540930696"/>
  </r>
  <r>
    <s v="Gannet"/>
    <s v="Adult"/>
    <x v="2"/>
    <s v="Neart na Gaoithe"/>
    <s v="Spring Migration"/>
    <s v="Displacement (matrix)"/>
    <n v="95.294095888105247"/>
    <m/>
    <n v="0.7"/>
    <n v="0.03"/>
    <n v="2.0011760136502099"/>
    <s v="N"/>
    <n v="2.0011760136502099"/>
  </r>
  <r>
    <s v="Gannet"/>
    <s v="Adult"/>
    <x v="2"/>
    <s v="Neart na Gaoithe"/>
    <s v="Autumn Migration"/>
    <s v="Displacement (matrix)"/>
    <n v="101.10008546934006"/>
    <m/>
    <n v="0.7"/>
    <n v="0.03"/>
    <n v="2.123101794856141"/>
    <s v="N"/>
    <n v="2.123101794856141"/>
  </r>
  <r>
    <s v="Gannet"/>
    <s v="Adult"/>
    <x v="2"/>
    <s v="Norfolk Boreas"/>
    <s v="Spring Migration"/>
    <s v="Collision"/>
    <m/>
    <n v="0.17247046734702096"/>
    <m/>
    <m/>
    <n v="0.17247046734702096"/>
    <s v="N"/>
    <n v="0.17247046734702096"/>
  </r>
  <r>
    <s v="Gannet"/>
    <s v="Adult"/>
    <x v="2"/>
    <s v="Norfolk Boreas"/>
    <s v="Autumn Migration"/>
    <s v="Collision"/>
    <m/>
    <n v="0.66064772181211195"/>
    <m/>
    <m/>
    <n v="0.66064772181211195"/>
    <s v="N"/>
    <n v="0.66064772181211195"/>
  </r>
  <r>
    <s v="Gannet"/>
    <s v="Adult"/>
    <x v="2"/>
    <s v="Norfolk Boreas"/>
    <s v="Spring Migration"/>
    <s v="Displacement (matrix)"/>
    <n v="106.61475684507084"/>
    <m/>
    <n v="0.7"/>
    <n v="0.03"/>
    <n v="2.2389098937464875"/>
    <s v="N"/>
    <n v="2.2389098937464875"/>
  </r>
  <r>
    <s v="Gannet"/>
    <s v="Adult"/>
    <x v="2"/>
    <s v="Norfolk Boreas"/>
    <s v="Autumn Migration"/>
    <s v="Displacement (matrix)"/>
    <n v="410.80237111236755"/>
    <m/>
    <n v="0.7"/>
    <n v="0.03"/>
    <n v="8.6268497933597175"/>
    <s v="N"/>
    <n v="8.6268497933597175"/>
  </r>
  <r>
    <s v="Gannet"/>
    <s v="Adult"/>
    <x v="2"/>
    <s v="Norfolk Vanguard"/>
    <s v="Spring Migration"/>
    <s v="Collision"/>
    <m/>
    <n v="0.23438294280492586"/>
    <m/>
    <m/>
    <n v="0.23438294280492586"/>
    <s v="N"/>
    <n v="0.23438294280492586"/>
  </r>
  <r>
    <s v="Gannet"/>
    <s v="Adult"/>
    <x v="2"/>
    <s v="Norfolk Vanguard"/>
    <s v="Autumn Migration"/>
    <s v="Collision"/>
    <m/>
    <n v="0.96756280517364468"/>
    <m/>
    <m/>
    <n v="0.96756280517364468"/>
    <s v="N"/>
    <n v="0.96756280517364468"/>
  </r>
  <r>
    <s v="Gannet"/>
    <s v="Adult"/>
    <x v="2"/>
    <s v="Norfolk Vanguard"/>
    <s v="Spring Migration"/>
    <s v="Displacement (matrix)"/>
    <n v="88.575377835163422"/>
    <m/>
    <n v="0.7"/>
    <n v="0.03"/>
    <n v="1.8600829345384315"/>
    <s v="N"/>
    <n v="1.8600829345384315"/>
  </r>
  <r>
    <s v="Gannet"/>
    <s v="Adult"/>
    <x v="2"/>
    <s v="Norfolk Vanguard"/>
    <s v="Autumn Migration"/>
    <s v="Displacement (matrix)"/>
    <n v="584.85096711470544"/>
    <m/>
    <n v="0.7"/>
    <n v="0.03"/>
    <n v="12.281870309408813"/>
    <s v="N"/>
    <n v="12.281870309408813"/>
  </r>
  <r>
    <s v="Gannet"/>
    <s v="Adult"/>
    <x v="2"/>
    <s v="North Falls"/>
    <s v="Spring Migration"/>
    <s v="Collision"/>
    <m/>
    <n v="0.13782896322176461"/>
    <m/>
    <m/>
    <n v="0.13782896322176461"/>
    <s v="N"/>
    <n v="0.13782896322176461"/>
  </r>
  <r>
    <s v="Gannet"/>
    <s v="Adult"/>
    <x v="2"/>
    <s v="North Falls"/>
    <s v="Autumn Migration"/>
    <s v="Collision"/>
    <m/>
    <n v="0.21219623348230246"/>
    <m/>
    <m/>
    <n v="0.21219623348230246"/>
    <s v="N"/>
    <n v="0.21219623348230246"/>
  </r>
  <r>
    <s v="Gannet"/>
    <s v="Adult"/>
    <x v="2"/>
    <s v="North Falls "/>
    <s v="Spring Migration"/>
    <s v="Displacement (matrix)"/>
    <n v="39.727171752155677"/>
    <m/>
    <n v="0.7"/>
    <n v="0.03"/>
    <n v="0.83427060679526921"/>
    <s v="N"/>
    <n v="0.83427060679526921"/>
  </r>
  <r>
    <s v="Gannet"/>
    <s v="Adult"/>
    <x v="2"/>
    <s v="North Falls "/>
    <s v="Autumn Migration"/>
    <s v="Displacement (matrix)"/>
    <n v="68.427324729686305"/>
    <m/>
    <n v="0.7"/>
    <n v="0.03"/>
    <n v="1.4369738193234123"/>
    <s v="N"/>
    <n v="1.4369738193234123"/>
  </r>
  <r>
    <s v="Gannet"/>
    <s v="Adult"/>
    <x v="2"/>
    <s v="Outer Dowsing"/>
    <s v="Spring Migration"/>
    <s v="Collision"/>
    <m/>
    <n v="2.8718262451595498E-2"/>
    <m/>
    <m/>
    <n v="2.8718262451595498E-2"/>
    <s v="N"/>
    <n v="2.8718262451595498E-2"/>
  </r>
  <r>
    <s v="Gannet"/>
    <s v="Adult"/>
    <x v="2"/>
    <s v="Outer Dowsing"/>
    <s v="Autumn Migration"/>
    <s v="Collision"/>
    <m/>
    <n v="0.10074184513230557"/>
    <m/>
    <m/>
    <n v="0.10074184513230557"/>
    <s v="N"/>
    <n v="0.10074184513230557"/>
  </r>
  <r>
    <s v="Gannet"/>
    <s v="Adult"/>
    <x v="2"/>
    <s v="Outer Dowsing"/>
    <s v="Spring Migration"/>
    <s v="Displacement (matrix)"/>
    <n v="57.949351018398048"/>
    <m/>
    <n v="0.7"/>
    <n v="0.03"/>
    <n v="1.216936371386359"/>
    <s v="N"/>
    <n v="1.216936371386359"/>
  </r>
  <r>
    <s v="Gannet"/>
    <s v="Adult"/>
    <x v="2"/>
    <s v="Outer Dowsing"/>
    <s v="Autumn Migration"/>
    <s v="Displacement (matrix)"/>
    <n v="118.97132187053228"/>
    <m/>
    <n v="0.7"/>
    <n v="0.03"/>
    <n v="2.4983977592811777"/>
    <s v="N"/>
    <n v="2.4983977592811777"/>
  </r>
  <r>
    <s v="Gannet"/>
    <s v="Adult"/>
    <x v="2"/>
    <s v="PFOWF"/>
    <s v="Spring Migration"/>
    <s v="Displacement (matrix)"/>
    <n v="2.6254903186208076"/>
    <m/>
    <n v="0.7"/>
    <n v="0.03"/>
    <n v="5.513529669103695E-2"/>
    <s v="N"/>
    <n v="5.513529669103695E-2"/>
  </r>
  <r>
    <s v="Gannet"/>
    <s v="Adult"/>
    <x v="2"/>
    <s v="PFOWF"/>
    <s v="Autumn Migration"/>
    <s v="Displacement (matrix)"/>
    <n v="4.4857012496907753"/>
    <m/>
    <n v="0.7"/>
    <n v="0.03"/>
    <n v="9.4199726243506268E-2"/>
    <s v="N"/>
    <n v="9.4199726243506268E-2"/>
  </r>
  <r>
    <s v="Gannet"/>
    <s v="Adult"/>
    <x v="2"/>
    <s v="Race Bank"/>
    <s v="Spring Migration"/>
    <s v="Collision"/>
    <m/>
    <n v="8.5143307773374408E-2"/>
    <m/>
    <m/>
    <n v="8.5143307773374408E-2"/>
    <s v="N"/>
    <n v="8.5143307773374408E-2"/>
  </r>
  <r>
    <s v="Gannet"/>
    <s v="Adult"/>
    <x v="2"/>
    <s v="Race Bank"/>
    <s v="Spring Migration"/>
    <s v="Displacement (matrix)"/>
    <n v="5.9487829364019236"/>
    <m/>
    <n v="0.7"/>
    <n v="0.03"/>
    <n v="0.12492444166444039"/>
    <s v="N"/>
    <n v="0.12492444166444039"/>
  </r>
  <r>
    <s v="Gannet"/>
    <s v="Adult"/>
    <x v="2"/>
    <s v="Race Bank"/>
    <s v="Autumn Migration"/>
    <s v="Displacement (matrix)"/>
    <n v="7.6755691529375669"/>
    <m/>
    <n v="0.7"/>
    <n v="0.03"/>
    <n v="0.16118695221168888"/>
    <s v="N"/>
    <n v="0.16118695221168888"/>
  </r>
  <r>
    <s v="Gannet"/>
    <s v="Adult"/>
    <x v="2"/>
    <s v="Race Bank"/>
    <s v="Autumn Migration"/>
    <s v="Collision"/>
    <m/>
    <n v="0.21879558759955486"/>
    <m/>
    <m/>
    <n v="0.21879558759955486"/>
    <s v="N"/>
    <n v="0.21879558759955486"/>
  </r>
  <r>
    <s v="Gannet"/>
    <s v="Adult"/>
    <x v="2"/>
    <s v="Rampion"/>
    <s v="Spring Migration"/>
    <s v="Collision"/>
    <m/>
    <n v="5.5874488656862911E-2"/>
    <m/>
    <m/>
    <n v="5.5874488656862911E-2"/>
    <s v="N"/>
    <n v="5.5874488656862911E-2"/>
  </r>
  <r>
    <s v="Gannet"/>
    <s v="Adult"/>
    <x v="2"/>
    <s v="Rampion"/>
    <s v="Autumn Migration"/>
    <s v="Collision"/>
    <m/>
    <n v="1.5305221877423241"/>
    <m/>
    <m/>
    <n v="1.5305221877423241"/>
    <s v="N"/>
    <n v="1.5305221877423241"/>
  </r>
  <r>
    <s v="Gannet"/>
    <s v="Adult"/>
    <x v="2"/>
    <s v="Rampion"/>
    <s v="Autumn Migration"/>
    <s v="Displacement (matrix)"/>
    <n v="140.66941320736902"/>
    <m/>
    <n v="0.7"/>
    <n v="0.03"/>
    <n v="2.9540576773547493"/>
    <s v="N"/>
    <n v="2.9540576773547493"/>
  </r>
  <r>
    <s v="Gannet"/>
    <s v="Adult"/>
    <x v="2"/>
    <s v="Rampion2"/>
    <s v="Spring Migration"/>
    <s v="Collision"/>
    <m/>
    <n v="0.1236406875959947"/>
    <m/>
    <m/>
    <n v="0.1236406875959947"/>
    <s v="N"/>
    <n v="0.1236406875959947"/>
  </r>
  <r>
    <s v="Gannet"/>
    <s v="Adult"/>
    <x v="2"/>
    <s v="Rampion2"/>
    <s v="Autumn Migration"/>
    <s v="Collision"/>
    <m/>
    <n v="0.33617605529218697"/>
    <m/>
    <m/>
    <n v="0.33617605529218697"/>
    <s v="N"/>
    <n v="0.33617605529218697"/>
  </r>
  <r>
    <s v="Gannet"/>
    <s v="Adult"/>
    <x v="2"/>
    <s v="Rampion2"/>
    <s v="Autumn Migration"/>
    <s v="Displacement (matrix)"/>
    <n v="24.319118893477359"/>
    <m/>
    <n v="0.7"/>
    <n v="0.03"/>
    <n v="0.51070149676302445"/>
    <s v="N"/>
    <n v="0.51070149676302445"/>
  </r>
  <r>
    <s v="Gannet"/>
    <s v="Adult"/>
    <x v="2"/>
    <s v="Rampion2"/>
    <s v="Spring Migration"/>
    <s v="Displacement (matrix)"/>
    <n v="24.930827170995652"/>
    <m/>
    <n v="0.7"/>
    <n v="0.03"/>
    <n v="0.52354737059090861"/>
    <s v="N"/>
    <n v="0.52354737059090861"/>
  </r>
  <r>
    <s v="Gannet"/>
    <s v="Adult"/>
    <x v="2"/>
    <s v="Salamander"/>
    <s v="Spring Migration"/>
    <s v="Collision"/>
    <m/>
    <n v="5.0868734459842642E-2"/>
    <m/>
    <m/>
    <n v="5.0868734459842642E-2"/>
    <s v="Y"/>
    <n v="0"/>
  </r>
  <r>
    <s v="Gannet"/>
    <s v="Adult"/>
    <x v="2"/>
    <s v="Salamander"/>
    <s v="Spring Migration"/>
    <s v="Displacement (matrix)"/>
    <n v="2.8825616193910841"/>
    <m/>
    <n v="0.7"/>
    <n v="0.03"/>
    <n v="6.0533794007212767E-2"/>
    <s v="Y"/>
    <n v="0"/>
  </r>
  <r>
    <s v="Gannet"/>
    <s v="Adult"/>
    <x v="2"/>
    <s v="Salamander"/>
    <s v="Autumn Migration"/>
    <s v="Collision"/>
    <m/>
    <n v="0.10989139724928265"/>
    <m/>
    <m/>
    <n v="0.10989139724928265"/>
    <s v="Y"/>
    <n v="0"/>
  </r>
  <r>
    <s v="Gannet"/>
    <s v="Adult"/>
    <x v="2"/>
    <s v="Salamander"/>
    <s v="Autumn Migration"/>
    <s v="Displacement (matrix)"/>
    <n v="66.392719171441627"/>
    <m/>
    <n v="0.7"/>
    <n v="0.03"/>
    <n v="1.3942471026002741"/>
    <s v="Y"/>
    <n v="0"/>
  </r>
  <r>
    <s v="Gannet"/>
    <s v="Adult"/>
    <x v="2"/>
    <s v="SeaGreen (Alpha &amp; Bravo)"/>
    <s v="Autumn Migration"/>
    <s v="Collision"/>
    <m/>
    <n v="0.56544118948267275"/>
    <m/>
    <m/>
    <n v="0.56544118948267275"/>
    <s v="N"/>
    <n v="0.56544118948267275"/>
  </r>
  <r>
    <s v="Gannet"/>
    <s v="Adult"/>
    <x v="2"/>
    <s v="SeaGreen (Alpha &amp; Bravo)"/>
    <s v="Spring Migration"/>
    <s v="Collision"/>
    <m/>
    <n v="1.2038317231442035"/>
    <m/>
    <m/>
    <n v="1.2038317231442035"/>
    <s v="N"/>
    <n v="1.2038317231442035"/>
  </r>
  <r>
    <s v="Gannet"/>
    <s v="Adult"/>
    <x v="2"/>
    <s v="SeaGreen (Alpha &amp; Bravo)"/>
    <s v="Spring Migration"/>
    <s v="Displacement (matrix)"/>
    <n v="112.58946560445175"/>
    <m/>
    <n v="0.7"/>
    <n v="0.03"/>
    <n v="2.3643787776934864"/>
    <s v="N"/>
    <n v="2.3643787776934864"/>
  </r>
  <r>
    <s v="Gannet"/>
    <s v="Adult"/>
    <x v="2"/>
    <s v="SeaGreen (Alpha &amp; Bravo)"/>
    <s v="Autumn Migration"/>
    <s v="Displacement (matrix)"/>
    <n v="121.61314628920617"/>
    <m/>
    <n v="0.7"/>
    <n v="0.03"/>
    <n v="2.5538760720733293"/>
    <s v="N"/>
    <n v="2.5538760720733293"/>
  </r>
  <r>
    <s v="Gannet"/>
    <s v="Adult"/>
    <x v="2"/>
    <s v="SEP &amp; DEP"/>
    <s v="Autumn Migration"/>
    <s v="Collision"/>
    <m/>
    <n v="0.14391692161757938"/>
    <m/>
    <m/>
    <n v="0.14391692161757938"/>
    <s v="N"/>
    <n v="0.14391692161757938"/>
  </r>
  <r>
    <s v="Gannet"/>
    <s v="Adult"/>
    <x v="2"/>
    <s v="SEP &amp; DEP"/>
    <s v="Spring Migration"/>
    <s v="Displacement (matrix)"/>
    <n v="11.692435426721023"/>
    <m/>
    <n v="0.7"/>
    <n v="0.03"/>
    <n v="0.24554114396114143"/>
    <s v="N"/>
    <n v="0.24554114396114143"/>
  </r>
  <r>
    <s v="Gannet"/>
    <s v="Adult"/>
    <x v="2"/>
    <s v="SEP &amp; DEP"/>
    <s v="Autumn Migration"/>
    <s v="Displacement (matrix)"/>
    <n v="153.03165998669274"/>
    <m/>
    <n v="0.7"/>
    <n v="0.03"/>
    <n v="3.2136648597205473"/>
    <s v="N"/>
    <n v="3.2136648597205473"/>
  </r>
  <r>
    <s v="Gannet"/>
    <s v="Adult"/>
    <x v="2"/>
    <s v="Sheringham Shoal"/>
    <s v="Spring Migration"/>
    <s v="Displacement (matrix)"/>
    <n v="0.41026089216564993"/>
    <m/>
    <n v="0.7"/>
    <n v="0.03"/>
    <n v="8.6154787354786478E-3"/>
    <s v="N"/>
    <n v="8.6154787354786478E-3"/>
  </r>
  <r>
    <s v="Gannet"/>
    <s v="Adult"/>
    <x v="2"/>
    <s v="Sheringham Shoal"/>
    <s v="Autumn Migration"/>
    <s v="Displacement (matrix)"/>
    <n v="7.4357076169082674"/>
    <m/>
    <n v="0.7"/>
    <n v="0.03"/>
    <n v="0.15614985995507361"/>
    <s v="N"/>
    <n v="0.15614985995507361"/>
  </r>
  <r>
    <s v="Gannet"/>
    <s v="Adult"/>
    <x v="2"/>
    <s v="Sheringham Shoal"/>
    <s v="Autumn Migration"/>
    <s v="Collision"/>
    <m/>
    <n v="0.52732059561441191"/>
    <m/>
    <m/>
    <n v="0.52732059561441191"/>
    <s v="N"/>
    <n v="0.52732059561441191"/>
  </r>
  <r>
    <s v="Gannet"/>
    <s v="Adult"/>
    <x v="2"/>
    <s v="Teesside"/>
    <s v="Autumn Migration"/>
    <s v="Collision"/>
    <m/>
    <n v="4.2180823599318636E-2"/>
    <m/>
    <m/>
    <n v="4.2180823599318636E-2"/>
    <s v="N"/>
    <n v="4.2180823599318636E-2"/>
  </r>
  <r>
    <s v="Gannet"/>
    <s v="Adult"/>
    <x v="2"/>
    <s v="Triton Knoll"/>
    <s v="Autumn Migration"/>
    <s v="Displacement (matrix)"/>
    <n v="3.597923040439484"/>
    <m/>
    <n v="0.7"/>
    <n v="0.03"/>
    <n v="7.555638384922915E-2"/>
    <s v="N"/>
    <n v="7.555638384922915E-2"/>
  </r>
  <r>
    <s v="Gannet"/>
    <s v="Adult"/>
    <x v="2"/>
    <s v="Triton Knoll"/>
    <s v="Spring Migration"/>
    <s v="Displacement (matrix)"/>
    <n v="4.9231307059877993"/>
    <m/>
    <n v="0.7"/>
    <n v="0.03"/>
    <n v="0.10338574482574378"/>
    <s v="N"/>
    <n v="0.10338574482574378"/>
  </r>
  <r>
    <s v="Gannet"/>
    <s v="Adult"/>
    <x v="2"/>
    <s v="Triton Knoll"/>
    <s v="Spring Migration"/>
    <s v="Collision"/>
    <m/>
    <n v="0.41069074447953319"/>
    <m/>
    <m/>
    <n v="0.41069074447953319"/>
    <s v="N"/>
    <n v="0.41069074447953319"/>
  </r>
  <r>
    <s v="Gannet"/>
    <s v="Adult"/>
    <x v="2"/>
    <s v="Triton Knoll"/>
    <s v="Autumn Migration"/>
    <s v="Collision"/>
    <m/>
    <n v="0.78757602219958422"/>
    <m/>
    <m/>
    <n v="0.78757602219958422"/>
    <s v="N"/>
    <n v="0.78757602219958422"/>
  </r>
  <r>
    <s v="Gannet"/>
    <s v="Adult"/>
    <x v="2"/>
    <s v="West of Orkney"/>
    <s v="Spring Migration"/>
    <s v="Collision"/>
    <m/>
    <n v="0.20085000937449177"/>
    <m/>
    <m/>
    <n v="0.20085000937449177"/>
    <s v="Y"/>
    <n v="0"/>
  </r>
  <r>
    <s v="Gannet"/>
    <s v="Adult"/>
    <x v="2"/>
    <s v="West of Orkney"/>
    <s v="Autumn Migration"/>
    <s v="Collision"/>
    <m/>
    <n v="0.43343088325137108"/>
    <m/>
    <m/>
    <n v="0.43343088325137108"/>
    <s v="Y"/>
    <n v="0"/>
  </r>
  <r>
    <s v="Gannet"/>
    <s v="Adult"/>
    <x v="2"/>
    <s v="West of Orkney"/>
    <s v="Spring Migration"/>
    <s v="Displacement (matrix)"/>
    <n v="45.79511488254343"/>
    <m/>
    <n v="0.7"/>
    <n v="0.03"/>
    <n v="0.96169741253341201"/>
    <s v="Y"/>
    <n v="0"/>
  </r>
  <r>
    <s v="Gannet"/>
    <s v="Adult"/>
    <x v="2"/>
    <s v="West of Orkney"/>
    <s v="Autumn Migration"/>
    <s v="Displacement (matrix)"/>
    <n v="218.83867355053917"/>
    <m/>
    <n v="0.7"/>
    <n v="0.03"/>
    <n v="4.5956121445613221"/>
    <s v="Y"/>
    <n v="0"/>
  </r>
  <r>
    <s v="Gannet"/>
    <s v="Adult"/>
    <x v="2"/>
    <s v="Westermost Rough"/>
    <s v="Autumn Migration"/>
    <s v="Collision"/>
    <m/>
    <n v="2.8050716358917292E-3"/>
    <m/>
    <m/>
    <n v="2.8050716358917292E-3"/>
    <s v="N"/>
    <n v="2.8050716358917292E-3"/>
  </r>
  <r>
    <s v="Gannet"/>
    <s v="Adult"/>
    <x v="2"/>
    <s v="Westermost Rough"/>
    <s v="Spring Migration"/>
    <s v="Collision"/>
    <m/>
    <n v="6.2299981297591067E-3"/>
    <m/>
    <m/>
    <n v="6.2299981297591067E-3"/>
    <s v="N"/>
    <n v="6.2299981297591067E-3"/>
  </r>
  <r>
    <s v="Gannet"/>
    <s v="Adult"/>
    <x v="3"/>
    <s v="Aberdeen"/>
    <s v="Spring Migration"/>
    <s v="Collision"/>
    <m/>
    <n v="1.2407826365942655E-3"/>
    <m/>
    <m/>
    <n v="1.2407826365942655E-3"/>
    <s v="N"/>
    <n v="1.2407826365942655E-3"/>
  </r>
  <r>
    <s v="Gannet"/>
    <s v="Adult"/>
    <x v="3"/>
    <s v="Aberdeen"/>
    <s v="Autumn Migration"/>
    <s v="Displacement (matrix)"/>
    <n v="0.42924050002194664"/>
    <m/>
    <n v="0.7"/>
    <n v="0.03"/>
    <n v="9.0140505004608785E-3"/>
    <s v="N"/>
    <n v="9.0140505004608785E-3"/>
  </r>
  <r>
    <s v="Gannet"/>
    <s v="Adult"/>
    <x v="3"/>
    <s v="Aberdeen"/>
    <s v="Autumn Migration"/>
    <s v="Collision"/>
    <m/>
    <n v="5.2990985909806158E-2"/>
    <m/>
    <m/>
    <n v="5.2990985909806158E-2"/>
    <s v="N"/>
    <n v="5.2990985909806158E-2"/>
  </r>
  <r>
    <s v="Gannet"/>
    <s v="Adult"/>
    <x v="3"/>
    <s v="Beatrice"/>
    <s v="Spring Migration"/>
    <s v="Collision"/>
    <m/>
    <n v="8.3644326915162562E-2"/>
    <m/>
    <m/>
    <n v="8.3644326915162562E-2"/>
    <s v="N"/>
    <n v="8.3644326915162562E-2"/>
  </r>
  <r>
    <s v="Gannet"/>
    <s v="Adult"/>
    <x v="3"/>
    <s v="Beatrice"/>
    <s v="Autumn Migration"/>
    <s v="Collision"/>
    <m/>
    <n v="0.37179886841128112"/>
    <m/>
    <m/>
    <n v="0.37179886841128112"/>
    <s v="N"/>
    <n v="0.37179886841128112"/>
  </r>
  <r>
    <s v="Gannet"/>
    <s v="Adult"/>
    <x v="3"/>
    <s v="Berwick Bank"/>
    <s v="Spring Migration"/>
    <s v="Collision"/>
    <m/>
    <n v="5.1676124139393952E-2"/>
    <m/>
    <m/>
    <n v="5.1676124139393952E-2"/>
    <s v="Y"/>
    <n v="0"/>
  </r>
  <r>
    <s v="Gannet"/>
    <s v="Adult"/>
    <x v="3"/>
    <s v="Berwick Bank"/>
    <s v="Autumn Migration"/>
    <s v="Collision"/>
    <m/>
    <n v="0.2677311376281753"/>
    <m/>
    <m/>
    <n v="0.2677311376281753"/>
    <s v="Y"/>
    <n v="0"/>
  </r>
  <r>
    <s v="Gannet"/>
    <s v="Adult"/>
    <x v="3"/>
    <s v="Berwick Bank "/>
    <s v="Spring Migration"/>
    <s v="Displacement (matrix)"/>
    <n v="21.237451573398157"/>
    <m/>
    <n v="0.7"/>
    <n v="0.03"/>
    <n v="0.44598648304136129"/>
    <s v="Y"/>
    <n v="0"/>
  </r>
  <r>
    <s v="Gannet"/>
    <s v="Adult"/>
    <x v="3"/>
    <s v="Berwick Bank "/>
    <s v="Autumn Migration"/>
    <s v="Displacement (matrix)"/>
    <n v="102.25842062187255"/>
    <m/>
    <n v="0.7"/>
    <n v="0.03"/>
    <n v="2.1474268330593236"/>
    <s v="Y"/>
    <n v="0"/>
  </r>
  <r>
    <s v="Gannet"/>
    <s v="Adult"/>
    <x v="3"/>
    <s v="Blyth Demo"/>
    <s v="Autumn Migration"/>
    <s v="Collision"/>
    <m/>
    <n v="2.0927650591269047E-2"/>
    <m/>
    <m/>
    <n v="2.0927650591269047E-2"/>
    <s v="N"/>
    <n v="2.0927650591269047E-2"/>
  </r>
  <r>
    <s v="Gannet"/>
    <s v="Adult"/>
    <x v="3"/>
    <s v="Blyth Demo"/>
    <s v="Spring Migration"/>
    <s v="Collision"/>
    <m/>
    <n v="6.8623917757670114E-2"/>
    <m/>
    <m/>
    <n v="6.8623917757670114E-2"/>
    <s v="N"/>
    <n v="6.8623917757670114E-2"/>
  </r>
  <r>
    <s v="Gannet"/>
    <s v="Adult"/>
    <x v="3"/>
    <s v="Cenos"/>
    <s v="Spring Migration"/>
    <s v="Collision"/>
    <m/>
    <n v="2.9606112788194455E-2"/>
    <m/>
    <m/>
    <n v="2.9606112788194455E-2"/>
    <s v="N"/>
    <n v="2.9606112788194455E-2"/>
  </r>
  <r>
    <s v="Gannet"/>
    <s v="Adult"/>
    <x v="3"/>
    <s v="Cenos"/>
    <s v="Spring Migration"/>
    <s v="Displacement (matrix)"/>
    <n v="1.4210934138333338"/>
    <m/>
    <n v="0.7"/>
    <n v="0.03"/>
    <n v="2.9842961690500006E-2"/>
    <s v="N"/>
    <n v="2.9842961690500006E-2"/>
  </r>
  <r>
    <s v="Gannet"/>
    <s v="Adult"/>
    <x v="3"/>
    <s v="Cenos"/>
    <s v="Autumn Migration"/>
    <s v="Collision"/>
    <m/>
    <n v="8.0759804990362893E-2"/>
    <m/>
    <m/>
    <n v="8.0759804990362893E-2"/>
    <s v="N"/>
    <n v="8.0759804990362893E-2"/>
  </r>
  <r>
    <s v="Gannet"/>
    <s v="Adult"/>
    <x v="3"/>
    <s v="Cenos"/>
    <s v="Autumn Migration"/>
    <s v="Displacement (matrix)"/>
    <n v="22.166883973917319"/>
    <m/>
    <n v="0.7"/>
    <n v="0.03"/>
    <n v="0.46550456345226365"/>
    <s v="N"/>
    <n v="0.46550456345226365"/>
  </r>
  <r>
    <s v="Gannet"/>
    <s v="Adult"/>
    <x v="3"/>
    <s v="Dogger Bank A + B"/>
    <s v="Autumn Migration"/>
    <s v="Collision"/>
    <m/>
    <n v="0.83212324970045959"/>
    <m/>
    <m/>
    <n v="0.83212324970045959"/>
    <s v="N"/>
    <n v="0.83212324970045959"/>
  </r>
  <r>
    <s v="Gannet"/>
    <s v="Adult"/>
    <x v="3"/>
    <s v="Dogger Bank A + B"/>
    <s v="Spring Migration"/>
    <s v="Displacement (matrix)"/>
    <n v="50.871657697342343"/>
    <m/>
    <n v="0.7"/>
    <n v="0.03"/>
    <n v="1.0683048116441891"/>
    <s v="N"/>
    <n v="1.0683048116441891"/>
  </r>
  <r>
    <s v="Gannet"/>
    <s v="Adult"/>
    <x v="3"/>
    <s v="Dogger Bank A + B"/>
    <s v="Spring Migration"/>
    <s v="Collision"/>
    <m/>
    <n v="1.3332646878633048"/>
    <m/>
    <m/>
    <n v="1.3332646878633048"/>
    <s v="N"/>
    <n v="1.3332646878633048"/>
  </r>
  <r>
    <s v="Gannet"/>
    <s v="Adult"/>
    <x v="3"/>
    <s v="Dogger Bank A + B"/>
    <s v="Autumn Migration"/>
    <s v="Displacement (matrix)"/>
    <n v="139.6168302890633"/>
    <m/>
    <n v="0.7"/>
    <n v="0.03"/>
    <n v="2.9319534360703292"/>
    <s v="N"/>
    <n v="2.9319534360703292"/>
  </r>
  <r>
    <s v="Gannet"/>
    <s v="Adult"/>
    <x v="3"/>
    <s v="Dogger Bank C + Sofia"/>
    <s v="Autumn Migration"/>
    <s v="Collision"/>
    <m/>
    <n v="0.10065203379610349"/>
    <m/>
    <m/>
    <n v="0.10065203379610349"/>
    <s v="N"/>
    <n v="0.10065203379610349"/>
  </r>
  <r>
    <s v="Gannet"/>
    <s v="Adult"/>
    <x v="3"/>
    <s v="Dogger Bank C + Sofia"/>
    <s v="Spring Migration"/>
    <s v="Collision"/>
    <m/>
    <n v="0.26469225420815612"/>
    <m/>
    <m/>
    <n v="0.26469225420815612"/>
    <s v="N"/>
    <n v="0.26469225420815612"/>
  </r>
  <r>
    <s v="Gannet"/>
    <s v="Adult"/>
    <x v="3"/>
    <s v="Dogger Bank C + Sofia"/>
    <s v="Spring Migration"/>
    <s v="Displacement (matrix)"/>
    <n v="59.909769470981843"/>
    <m/>
    <n v="0.7"/>
    <n v="0.03"/>
    <n v="1.2581051588906185"/>
    <s v="N"/>
    <n v="1.2581051588906185"/>
  </r>
  <r>
    <s v="Gannet"/>
    <s v="Adult"/>
    <x v="3"/>
    <s v="Dogger Bank C + Sofia"/>
    <s v="Autumn Migration"/>
    <s v="Displacement (matrix)"/>
    <n v="60.468812727733962"/>
    <m/>
    <n v="0.7"/>
    <n v="0.03"/>
    <n v="1.2698450672824131"/>
    <s v="N"/>
    <n v="1.2698450672824131"/>
  </r>
  <r>
    <s v="Gannet"/>
    <s v="Adult"/>
    <x v="3"/>
    <s v="Dogger Bank South "/>
    <s v="Spring Migration"/>
    <s v="Collision"/>
    <m/>
    <n v="7.359605301392165E-2"/>
    <m/>
    <m/>
    <n v="7.359605301392165E-2"/>
    <s v="N"/>
    <n v="7.359605301392165E-2"/>
  </r>
  <r>
    <s v="Gannet"/>
    <s v="Adult"/>
    <x v="3"/>
    <s v="Dogger Bank South "/>
    <s v="Autumn Migration"/>
    <s v="Collision"/>
    <m/>
    <n v="0.25360088314224394"/>
    <m/>
    <m/>
    <n v="0.25360088314224394"/>
    <s v="N"/>
    <n v="0.25360088314224394"/>
  </r>
  <r>
    <s v="Gannet"/>
    <s v="Adult"/>
    <x v="3"/>
    <s v="Dogger Bank South "/>
    <s v="Autumn Migration"/>
    <s v="Displacement (matrix)"/>
    <n v="107.27794562879819"/>
    <m/>
    <n v="0.7"/>
    <n v="0.03"/>
    <n v="2.2528368582047618"/>
    <s v="N"/>
    <n v="2.2528368582047618"/>
  </r>
  <r>
    <s v="Gannet"/>
    <s v="Adult"/>
    <x v="3"/>
    <s v="Dogger Bank South "/>
    <s v="Spring Migration"/>
    <s v="Displacement (matrix)"/>
    <n v="116.183635691311"/>
    <m/>
    <n v="0.7"/>
    <n v="0.03"/>
    <n v="2.4398563495175307"/>
    <s v="N"/>
    <n v="2.4398563495175307"/>
  </r>
  <r>
    <s v="Gannet"/>
    <s v="Adult"/>
    <x v="3"/>
    <s v="Dudgeon"/>
    <s v="Spring Migration"/>
    <s v="Displacement (matrix)"/>
    <n v="1.4202747072862076"/>
    <m/>
    <n v="0.7"/>
    <n v="0.03"/>
    <n v="2.9825768853010356E-2"/>
    <s v="N"/>
    <n v="2.9825768853010356E-2"/>
  </r>
  <r>
    <s v="Gannet"/>
    <s v="Adult"/>
    <x v="3"/>
    <s v="Dudgeon"/>
    <s v="Autumn Migration"/>
    <s v="Displacement (matrix)"/>
    <n v="1.6176083398029197"/>
    <m/>
    <n v="0.7"/>
    <n v="0.03"/>
    <n v="3.3969775135861309E-2"/>
    <s v="N"/>
    <n v="3.3969775135861309E-2"/>
  </r>
  <r>
    <s v="Gannet"/>
    <s v="Adult"/>
    <x v="3"/>
    <s v="Dudgeon"/>
    <s v="Autumn Migration"/>
    <s v="Collision"/>
    <m/>
    <n v="0.16999443076244278"/>
    <m/>
    <m/>
    <n v="0.16999443076244278"/>
    <s v="N"/>
    <n v="0.16999443076244278"/>
  </r>
  <r>
    <s v="Gannet"/>
    <s v="Adult"/>
    <x v="3"/>
    <s v="Dudgeon"/>
    <s v="Spring Migration"/>
    <s v="Collision"/>
    <m/>
    <n v="0.21627643818832332"/>
    <m/>
    <m/>
    <n v="0.21627643818832332"/>
    <s v="N"/>
    <n v="0.21627643818832332"/>
  </r>
  <r>
    <s v="Gannet"/>
    <s v="Adult"/>
    <x v="3"/>
    <s v="East Anglia One"/>
    <s v="Spring Migration"/>
    <s v="Collision"/>
    <m/>
    <n v="0.1033341181581989"/>
    <m/>
    <m/>
    <n v="0.1033341181581989"/>
    <s v="N"/>
    <n v="0.1033341181581989"/>
  </r>
  <r>
    <s v="Gannet"/>
    <s v="Adult"/>
    <x v="3"/>
    <s v="East Anglia One"/>
    <s v="Spring Migration"/>
    <s v="Displacement (matrix)"/>
    <n v="9.6960470073962099"/>
    <m/>
    <n v="0.7"/>
    <n v="0.03"/>
    <n v="0.20361698715532039"/>
    <s v="N"/>
    <n v="0.20361698715532039"/>
  </r>
  <r>
    <s v="Gannet"/>
    <s v="Adult"/>
    <x v="3"/>
    <s v="East Anglia One"/>
    <s v="Autumn Migration"/>
    <s v="Collision"/>
    <m/>
    <n v="0.8341983685935731"/>
    <m/>
    <m/>
    <n v="0.8341983685935731"/>
    <s v="N"/>
    <n v="0.8341983685935731"/>
  </r>
  <r>
    <s v="Gannet"/>
    <s v="Adult"/>
    <x v="3"/>
    <s v="East Anglia One"/>
    <s v="Autumn Migration"/>
    <s v="Displacement (matrix)"/>
    <n v="233.98236000800333"/>
    <m/>
    <n v="0.7"/>
    <n v="0.03"/>
    <n v="4.9136295601680695"/>
    <s v="N"/>
    <n v="4.9136295601680695"/>
  </r>
  <r>
    <s v="Gannet"/>
    <s v="Adult"/>
    <x v="3"/>
    <s v="East Anglia ONE North"/>
    <s v="Spring Migration"/>
    <s v="Collision"/>
    <m/>
    <n v="3.0619095812830132E-2"/>
    <m/>
    <m/>
    <n v="3.0619095812830132E-2"/>
    <s v="N"/>
    <n v="3.0619095812830132E-2"/>
  </r>
  <r>
    <s v="Gannet"/>
    <s v="Adult"/>
    <x v="3"/>
    <s v="East Anglia ONE North"/>
    <s v="Spring Migration"/>
    <s v="Displacement (matrix)"/>
    <n v="5.6135008990188577"/>
    <m/>
    <n v="0.7"/>
    <n v="0.03"/>
    <n v="0.11788351887939601"/>
    <s v="N"/>
    <n v="0.11788351887939601"/>
  </r>
  <r>
    <s v="Gannet"/>
    <s v="Adult"/>
    <x v="3"/>
    <s v="East Anglia ONE North"/>
    <s v="Autumn Migration"/>
    <s v="Collision"/>
    <m/>
    <n v="0.15435889610203629"/>
    <m/>
    <m/>
    <n v="0.15435889610203629"/>
    <s v="N"/>
    <n v="0.15435889610203629"/>
  </r>
  <r>
    <s v="Gannet"/>
    <s v="Adult"/>
    <x v="3"/>
    <s v="East Anglia ONE North"/>
    <s v="Autumn Migration"/>
    <s v="Displacement (matrix)"/>
    <n v="30.099984739897078"/>
    <m/>
    <n v="0.7"/>
    <n v="0.03"/>
    <n v="0.63209967953783852"/>
    <s v="N"/>
    <n v="0.63209967953783852"/>
  </r>
  <r>
    <s v="Gannet"/>
    <s v="Adult"/>
    <x v="3"/>
    <s v="East Anglia THREE"/>
    <s v="Spring Migration"/>
    <s v="Collision"/>
    <m/>
    <n v="0.2034221383637842"/>
    <m/>
    <m/>
    <n v="0.2034221383637842"/>
    <s v="N"/>
    <n v="0.2034221383637842"/>
  </r>
  <r>
    <s v="Gannet"/>
    <s v="Adult"/>
    <x v="3"/>
    <s v="East Anglia THREE"/>
    <s v="Autumn Migration"/>
    <s v="Collision"/>
    <m/>
    <n v="0.26795301100621666"/>
    <m/>
    <m/>
    <n v="0.26795301100621666"/>
    <s v="N"/>
    <n v="0.26795301100621666"/>
  </r>
  <r>
    <s v="Gannet"/>
    <s v="Adult"/>
    <x v="3"/>
    <s v="East Anglia THREE"/>
    <s v="Spring Migration"/>
    <s v="Displacement (matrix)"/>
    <n v="66.851692524679137"/>
    <m/>
    <n v="0.7"/>
    <n v="0.03"/>
    <n v="1.4038855430182617"/>
    <s v="N"/>
    <n v="1.4038855430182617"/>
  </r>
  <r>
    <s v="Gannet"/>
    <s v="Adult"/>
    <x v="3"/>
    <s v="East Anglia THREE"/>
    <s v="Autumn Migration"/>
    <s v="Displacement (matrix)"/>
    <n v="81.617266313951689"/>
    <m/>
    <n v="0.7"/>
    <n v="0.03"/>
    <n v="1.7139625925929851"/>
    <s v="N"/>
    <n v="1.7139625925929851"/>
  </r>
  <r>
    <s v="Gannet"/>
    <s v="Adult"/>
    <x v="3"/>
    <s v="East Anglia TWO"/>
    <s v="Spring Migration"/>
    <s v="Collision"/>
    <m/>
    <n v="0.11134216659210955"/>
    <m/>
    <m/>
    <n v="0.11134216659210955"/>
    <s v="N"/>
    <n v="0.11134216659210955"/>
  </r>
  <r>
    <s v="Gannet"/>
    <s v="Adult"/>
    <x v="3"/>
    <s v="East Anglia TWO"/>
    <s v="Autumn Migration"/>
    <s v="Collision"/>
    <m/>
    <n v="0.32415368181427623"/>
    <m/>
    <m/>
    <n v="0.32415368181427623"/>
    <s v="N"/>
    <n v="0.32415368181427623"/>
  </r>
  <r>
    <s v="Gannet"/>
    <s v="Adult"/>
    <x v="3"/>
    <s v="East Anglia TWO"/>
    <s v="Spring Migration"/>
    <s v="Displacement (matrix)"/>
    <n v="24.495276650264106"/>
    <m/>
    <n v="0.7"/>
    <n v="0.03"/>
    <n v="0.51440080965554613"/>
    <s v="N"/>
    <n v="0.51440080965554613"/>
  </r>
  <r>
    <s v="Gannet"/>
    <s v="Adult"/>
    <x v="3"/>
    <s v="East Anglia TWO"/>
    <s v="Autumn Migration"/>
    <s v="Displacement (matrix)"/>
    <n v="57.305740177880971"/>
    <m/>
    <n v="0.7"/>
    <n v="0.03"/>
    <n v="1.2034205437355003"/>
    <s v="N"/>
    <n v="1.2034205437355003"/>
  </r>
  <r>
    <s v="Gannet"/>
    <s v="Adult"/>
    <x v="3"/>
    <s v="Five Estuaries"/>
    <s v="Spring Migration"/>
    <s v="Collision"/>
    <m/>
    <n v="3.9549665424905588E-2"/>
    <m/>
    <m/>
    <n v="3.9549665424905588E-2"/>
    <s v="N"/>
    <n v="3.9549665424905588E-2"/>
  </r>
  <r>
    <s v="Gannet"/>
    <s v="Adult"/>
    <x v="3"/>
    <s v="Five Estuaries"/>
    <s v="Autumn Migration"/>
    <s v="Collision"/>
    <m/>
    <n v="0.14535462716275083"/>
    <m/>
    <m/>
    <n v="0.14535462716275083"/>
    <s v="N"/>
    <n v="0.14535462716275083"/>
  </r>
  <r>
    <s v="Gannet"/>
    <s v="Adult"/>
    <x v="3"/>
    <s v="Five Estuaries"/>
    <s v="Spring Migration"/>
    <s v="Displacement (matrix)"/>
    <n v="13.070526525101863"/>
    <m/>
    <n v="0.7"/>
    <n v="0.03"/>
    <n v="0.27448105702713915"/>
    <s v="N"/>
    <n v="0.27448105702713915"/>
  </r>
  <r>
    <s v="Gannet"/>
    <s v="Adult"/>
    <x v="3"/>
    <s v="Five Estuaries"/>
    <s v="Autumn Migration"/>
    <s v="Displacement (matrix)"/>
    <n v="42.228735001114579"/>
    <m/>
    <n v="0.7"/>
    <n v="0.03"/>
    <n v="0.88680343502340597"/>
    <s v="N"/>
    <n v="0.88680343502340597"/>
  </r>
  <r>
    <s v="Gannet"/>
    <s v="Adult"/>
    <x v="3"/>
    <s v="Galloper"/>
    <s v="Autumn Migration"/>
    <s v="Collision"/>
    <m/>
    <n v="0.1259223471579283"/>
    <m/>
    <m/>
    <n v="0.1259223471579283"/>
    <s v="N"/>
    <n v="0.1259223471579283"/>
  </r>
  <r>
    <s v="Gannet"/>
    <s v="Adult"/>
    <x v="3"/>
    <s v="Galloper"/>
    <s v="Spring Migration"/>
    <s v="Collision"/>
    <m/>
    <n v="0.13225741301086943"/>
    <m/>
    <m/>
    <n v="0.13225741301086943"/>
    <s v="N"/>
    <n v="0.13225741301086943"/>
  </r>
  <r>
    <s v="Gannet"/>
    <s v="Adult"/>
    <x v="3"/>
    <s v="Galloper"/>
    <s v="Spring Migration"/>
    <s v="Displacement (matrix)"/>
    <n v="35.211960184754652"/>
    <m/>
    <n v="0.7"/>
    <n v="0.03"/>
    <n v="0.73945116387984766"/>
    <s v="N"/>
    <n v="0.73945116387984766"/>
  </r>
  <r>
    <s v="Gannet"/>
    <s v="Adult"/>
    <x v="3"/>
    <s v="Galloper"/>
    <s v="Autumn Migration"/>
    <s v="Displacement (matrix)"/>
    <n v="58.334799485227883"/>
    <m/>
    <n v="0.7"/>
    <n v="0.03"/>
    <n v="1.2250307891897856"/>
    <s v="N"/>
    <n v="1.2250307891897856"/>
  </r>
  <r>
    <s v="Gannet"/>
    <s v="Adult"/>
    <x v="3"/>
    <s v="Greater Gabbard"/>
    <s v="Autumn Migration"/>
    <s v="Collision"/>
    <m/>
    <n v="7.9426913578263786E-2"/>
    <m/>
    <m/>
    <n v="7.9426913578263786E-2"/>
    <s v="N"/>
    <n v="7.9426913578263786E-2"/>
  </r>
  <r>
    <s v="Gannet"/>
    <s v="Adult"/>
    <x v="3"/>
    <s v="Greater Gabbard"/>
    <s v="Autumn Migration"/>
    <s v="Displacement (matrix)"/>
    <n v="4.4378182629335434"/>
    <m/>
    <n v="0.7"/>
    <n v="0.03"/>
    <n v="9.3194183521604398E-2"/>
    <s v="N"/>
    <n v="9.3194183521604398E-2"/>
  </r>
  <r>
    <s v="Gannet"/>
    <s v="Adult"/>
    <x v="3"/>
    <s v="Greater Gabbard"/>
    <s v="Spring Migration"/>
    <s v="Collision"/>
    <m/>
    <n v="0.11159157304527591"/>
    <m/>
    <m/>
    <n v="0.11159157304527591"/>
    <s v="N"/>
    <n v="0.11159157304527591"/>
  </r>
  <r>
    <s v="Gannet"/>
    <s v="Adult"/>
    <x v="3"/>
    <s v="Greater Gabbard"/>
    <s v="Spring Migration"/>
    <s v="Displacement (matrix)"/>
    <n v="13.395854418113185"/>
    <m/>
    <n v="0.7"/>
    <n v="0.03"/>
    <n v="0.28131294278037683"/>
    <s v="N"/>
    <n v="0.28131294278037683"/>
  </r>
  <r>
    <s v="Gannet"/>
    <s v="Adult"/>
    <x v="3"/>
    <s v="Green Volt"/>
    <s v="Autumn Migration"/>
    <s v="Collision"/>
    <m/>
    <n v="1.5452658000790081E-2"/>
    <m/>
    <m/>
    <n v="1.5452658000790081E-2"/>
    <s v="N"/>
    <n v="1.5452658000790081E-2"/>
  </r>
  <r>
    <s v="Gannet"/>
    <s v="Adult"/>
    <x v="3"/>
    <s v="Green Volt"/>
    <s v="Autumn Migration"/>
    <s v="Displacement (matrix)"/>
    <n v="2.0603544001053442"/>
    <m/>
    <n v="0.7"/>
    <n v="0.03"/>
    <n v="4.3267442402212225E-2"/>
    <s v="N"/>
    <n v="4.3267442402212225E-2"/>
  </r>
  <r>
    <s v="Gannet"/>
    <s v="Adult"/>
    <x v="3"/>
    <s v="Green Volt"/>
    <s v="Spring Migration"/>
    <s v="Collision"/>
    <m/>
    <n v="5.5010219531124206E-2"/>
    <m/>
    <m/>
    <n v="5.5010219531124206E-2"/>
    <s v="N"/>
    <n v="5.5010219531124206E-2"/>
  </r>
  <r>
    <s v="Gannet"/>
    <s v="Adult"/>
    <x v="3"/>
    <s v="Green Volt"/>
    <s v="Spring Migration"/>
    <s v="Displacement (matrix)"/>
    <n v="7.793114433575929"/>
    <m/>
    <n v="0.7"/>
    <n v="0.03"/>
    <n v="0.16365540310509449"/>
    <s v="N"/>
    <n v="0.16365540310509449"/>
  </r>
  <r>
    <s v="Gannet"/>
    <s v="Adult"/>
    <x v="3"/>
    <s v="Gunfleet Sands"/>
    <s v="Autumn Migration"/>
    <s v="Displacement (matrix)"/>
    <n v="0.7717944805101814"/>
    <m/>
    <n v="0.7"/>
    <n v="0.03"/>
    <n v="1.6207684090713808E-2"/>
    <s v="N"/>
    <n v="1.6207684090713808E-2"/>
  </r>
  <r>
    <s v="Gannet"/>
    <s v="Adult"/>
    <x v="3"/>
    <s v="Gunfleet Sands"/>
    <s v="Spring Migration"/>
    <s v="Displacement (matrix)"/>
    <n v="1.14821609298113"/>
    <m/>
    <n v="0.7"/>
    <n v="0.03"/>
    <n v="2.4112537952603728E-2"/>
    <s v="N"/>
    <n v="2.4112537952603728E-2"/>
  </r>
  <r>
    <s v="Gannet"/>
    <s v="Adult"/>
    <x v="3"/>
    <s v="Hornsea FOUR"/>
    <s v="Spring Migration"/>
    <s v="Collision"/>
    <m/>
    <n v="3.6621959394487327E-2"/>
    <m/>
    <m/>
    <n v="3.6621959394487327E-2"/>
    <s v="N"/>
    <n v="3.6621959394487327E-2"/>
  </r>
  <r>
    <s v="Gannet"/>
    <s v="Adult"/>
    <x v="3"/>
    <s v="Hornsea FOUR"/>
    <s v="Autumn Migration"/>
    <s v="Collision"/>
    <m/>
    <n v="7.3410007566328858E-2"/>
    <m/>
    <m/>
    <n v="7.3410007566328858E-2"/>
    <s v="N"/>
    <n v="7.3410007566328858E-2"/>
  </r>
  <r>
    <s v="Gannet"/>
    <s v="Adult"/>
    <x v="3"/>
    <s v="Hornsea FOUR"/>
    <s v="Autumn Migration"/>
    <s v="Displacement (matrix)"/>
    <n v="51.11642353777227"/>
    <m/>
    <n v="0.7"/>
    <n v="0.03"/>
    <n v="1.0734448942932175"/>
    <s v="N"/>
    <n v="1.0734448942932175"/>
  </r>
  <r>
    <s v="Gannet"/>
    <s v="Adult"/>
    <x v="3"/>
    <s v="Hornsea FOUR"/>
    <s v="Spring Migration"/>
    <s v="Displacement (matrix)"/>
    <n v="51.775468874706291"/>
    <m/>
    <n v="0.7"/>
    <n v="0.03"/>
    <n v="1.0872848463688318"/>
    <s v="N"/>
    <n v="1.0872848463688318"/>
  </r>
  <r>
    <s v="Gannet"/>
    <s v="Adult"/>
    <x v="3"/>
    <s v="Hornsea Project ONE"/>
    <s v="Autumn Migration"/>
    <s v="Collision"/>
    <m/>
    <n v="6.8789797299916564E-2"/>
    <m/>
    <m/>
    <n v="6.8789797299916564E-2"/>
    <s v="N"/>
    <n v="6.8789797299916564E-2"/>
  </r>
  <r>
    <s v="Gannet"/>
    <s v="Adult"/>
    <x v="3"/>
    <s v="Hornsea Project ONE"/>
    <s v="Spring Migration"/>
    <s v="Collision"/>
    <m/>
    <n v="0.12532777187886179"/>
    <m/>
    <m/>
    <n v="0.12532777187886179"/>
    <s v="N"/>
    <n v="0.12532777187886179"/>
  </r>
  <r>
    <s v="Gannet"/>
    <s v="Adult"/>
    <x v="3"/>
    <s v="Hornsea Project ONE"/>
    <s v="Spring Migration"/>
    <s v="Displacement (matrix)"/>
    <n v="32.278970620141074"/>
    <m/>
    <n v="0.7"/>
    <n v="0.03"/>
    <n v="0.67785838302296242"/>
    <s v="N"/>
    <n v="0.67785838302296242"/>
  </r>
  <r>
    <s v="Gannet"/>
    <s v="Adult"/>
    <x v="3"/>
    <s v="Hornsea Project ONE"/>
    <s v="Autumn Migration"/>
    <s v="Displacement (matrix)"/>
    <n v="44.904807512929054"/>
    <m/>
    <n v="0.7"/>
    <n v="0.03"/>
    <n v="0.94300095777151005"/>
    <s v="N"/>
    <n v="0.94300095777151005"/>
  </r>
  <r>
    <s v="Gannet"/>
    <s v="Adult"/>
    <x v="3"/>
    <s v="Hornsea Project THREE"/>
    <s v="Autumn Migration"/>
    <s v="Collision"/>
    <m/>
    <n v="6.3669064254642915E-2"/>
    <m/>
    <m/>
    <n v="6.3669064254642915E-2"/>
    <s v="N"/>
    <n v="6.3669064254642915E-2"/>
  </r>
  <r>
    <s v="Gannet"/>
    <s v="Adult"/>
    <x v="3"/>
    <s v="Hornsea Project THREE"/>
    <s v="Spring Migration"/>
    <s v="Collision"/>
    <m/>
    <n v="0.13874088462911546"/>
    <m/>
    <m/>
    <n v="0.13874088462911546"/>
    <s v="N"/>
    <n v="0.13874088462911546"/>
  </r>
  <r>
    <s v="Gannet"/>
    <s v="Adult"/>
    <x v="3"/>
    <s v="Hornsea Project THREE"/>
    <s v="Autumn Migration"/>
    <s v="Displacement (matrix)"/>
    <n v="63.669064254642919"/>
    <m/>
    <n v="0.7"/>
    <n v="0.03"/>
    <n v="1.3370503493475012"/>
    <s v="N"/>
    <n v="1.3370503493475012"/>
  </r>
  <r>
    <s v="Gannet"/>
    <s v="Adult"/>
    <x v="3"/>
    <s v="Hornsea Project THREE"/>
    <s v="Spring Migration"/>
    <s v="Displacement (matrix)"/>
    <n v="67.656722419815708"/>
    <m/>
    <n v="0.7"/>
    <n v="0.03"/>
    <n v="1.4207911708161298"/>
    <s v="N"/>
    <n v="1.4207911708161298"/>
  </r>
  <r>
    <s v="Gannet"/>
    <s v="Adult"/>
    <x v="3"/>
    <s v="Hornsea Project TWO"/>
    <s v="Autumn Migration"/>
    <s v="Collision"/>
    <m/>
    <n v="0.13242035980233938"/>
    <m/>
    <m/>
    <n v="0.13242035980233938"/>
    <s v="N"/>
    <n v="0.13242035980233938"/>
  </r>
  <r>
    <s v="Gannet"/>
    <s v="Adult"/>
    <x v="3"/>
    <s v="Hornsea Project TWO"/>
    <s v="Spring Migration"/>
    <s v="Collision"/>
    <m/>
    <n v="0.14705125233786454"/>
    <m/>
    <m/>
    <n v="0.14705125233786454"/>
    <s v="N"/>
    <n v="0.14705125233786454"/>
  </r>
  <r>
    <s v="Gannet"/>
    <s v="Adult"/>
    <x v="3"/>
    <s v="Hornsea Project TWO"/>
    <s v="Spring Migration"/>
    <s v="Displacement (matrix)"/>
    <n v="16.010369427589975"/>
    <m/>
    <n v="0.7"/>
    <n v="0.03"/>
    <n v="0.33621775797938941"/>
    <s v="N"/>
    <n v="0.33621775797938941"/>
  </r>
  <r>
    <s v="Gannet"/>
    <s v="Adult"/>
    <x v="3"/>
    <s v="Hornsea Project TWO"/>
    <s v="Autumn Migration"/>
    <s v="Displacement (matrix)"/>
    <n v="73.762940295013138"/>
    <m/>
    <n v="0.7"/>
    <n v="0.03"/>
    <n v="1.5490217461952758"/>
    <s v="N"/>
    <n v="1.5490217461952758"/>
  </r>
  <r>
    <s v="Gannet"/>
    <s v="Adult"/>
    <x v="3"/>
    <s v="Humber Gateway"/>
    <s v="Autumn Migration"/>
    <s v="Collision"/>
    <m/>
    <n v="5.0866233447882762E-3"/>
    <m/>
    <m/>
    <n v="5.0866233447882762E-3"/>
    <s v="N"/>
    <n v="5.0866233447882762E-3"/>
  </r>
  <r>
    <s v="Gannet"/>
    <s v="Adult"/>
    <x v="3"/>
    <s v="Humber Gateway"/>
    <s v="Spring Migration"/>
    <s v="Collision"/>
    <m/>
    <n v="1.7972930841294553E-2"/>
    <m/>
    <m/>
    <n v="1.7972930841294553E-2"/>
    <s v="N"/>
    <n v="1.7972930841294553E-2"/>
  </r>
  <r>
    <s v="Gannet"/>
    <s v="Adult"/>
    <x v="3"/>
    <s v="Hywind"/>
    <s v="Spring Migration"/>
    <s v="Displacement (matrix)"/>
    <n v="0.31579853640740752"/>
    <m/>
    <n v="0.7"/>
    <n v="0.03"/>
    <n v="6.6317692645555572E-3"/>
    <s v="N"/>
    <n v="6.6317692645555572E-3"/>
  </r>
  <r>
    <s v="Gannet"/>
    <s v="Adult"/>
    <x v="3"/>
    <s v="Hywind"/>
    <s v="Autumn Migration"/>
    <s v="Collision"/>
    <m/>
    <n v="9.8380126079169357E-3"/>
    <m/>
    <m/>
    <n v="9.8380126079169357E-3"/>
    <s v="N"/>
    <n v="9.8380126079169357E-3"/>
  </r>
  <r>
    <s v="Gannet"/>
    <s v="Adult"/>
    <x v="3"/>
    <s v="Hywind"/>
    <s v="Spring Migration"/>
    <s v="Collision"/>
    <m/>
    <n v="1.1988860800339401E-2"/>
    <m/>
    <m/>
    <n v="1.1988860800339401E-2"/>
    <s v="N"/>
    <n v="1.1988860800339401E-2"/>
  </r>
  <r>
    <s v="Gannet"/>
    <s v="Adult"/>
    <x v="3"/>
    <s v="Inch Cape"/>
    <s v="Spring Migration"/>
    <s v="Collision"/>
    <m/>
    <n v="6.8901498852525264E-2"/>
    <m/>
    <m/>
    <n v="6.8901498852525264E-2"/>
    <s v="N"/>
    <n v="6.8901498852525264E-2"/>
  </r>
  <r>
    <s v="Gannet"/>
    <s v="Adult"/>
    <x v="3"/>
    <s v="Inch Cape"/>
    <s v="Autumn Migration"/>
    <s v="Collision"/>
    <m/>
    <n v="9.1772505670866936E-2"/>
    <m/>
    <m/>
    <n v="9.1772505670866936E-2"/>
    <s v="N"/>
    <n v="9.1772505670866936E-2"/>
  </r>
  <r>
    <s v="Gannet"/>
    <s v="Adult"/>
    <x v="3"/>
    <s v="Inch Cape"/>
    <s v="Spring Migration"/>
    <s v="Displacement (matrix)"/>
    <n v="16.737322429592599"/>
    <m/>
    <n v="0.7"/>
    <n v="0.03"/>
    <n v="0.35148377102144451"/>
    <s v="N"/>
    <n v="0.35148377102144451"/>
  </r>
  <r>
    <s v="Gannet"/>
    <s v="Adult"/>
    <x v="3"/>
    <s v="Inch Cape"/>
    <s v="Autumn Migration"/>
    <s v="Displacement (matrix)"/>
    <n v="59.139732196067833"/>
    <m/>
    <n v="0.7"/>
    <n v="0.03"/>
    <n v="1.2419343761174244"/>
    <s v="N"/>
    <n v="1.2419343761174244"/>
  </r>
  <r>
    <s v="Gannet"/>
    <s v="Adult"/>
    <x v="3"/>
    <s v="Kentish Flats"/>
    <s v="Autumn Migration"/>
    <s v="Collision"/>
    <m/>
    <n v="2.820558010591754E-2"/>
    <m/>
    <m/>
    <n v="2.820558010591754E-2"/>
    <s v="N"/>
    <n v="2.820558010591754E-2"/>
  </r>
  <r>
    <s v="Gannet"/>
    <s v="Adult"/>
    <x v="3"/>
    <s v="Kentish Flats"/>
    <s v="Spring Migration"/>
    <s v="Collision"/>
    <m/>
    <n v="9.9894800089358304E-2"/>
    <m/>
    <m/>
    <n v="9.9894800089358304E-2"/>
    <s v="N"/>
    <n v="9.9894800089358304E-2"/>
  </r>
  <r>
    <s v="Gannet"/>
    <s v="Adult"/>
    <x v="3"/>
    <s v="Kentish Flats Ext"/>
    <s v="Autumn Migration"/>
    <s v="Displacement (matrix)"/>
    <n v="0.83611068721936321"/>
    <m/>
    <n v="0.7"/>
    <n v="0.03"/>
    <n v="1.7558324431606626E-2"/>
    <s v="N"/>
    <n v="1.7558324431606626E-2"/>
  </r>
  <r>
    <s v="Gannet"/>
    <s v="Adult"/>
    <x v="3"/>
    <s v="Lincs"/>
    <s v="Autumn Migration"/>
    <s v="Collision"/>
    <m/>
    <n v="4.0741393486325335E-2"/>
    <m/>
    <m/>
    <n v="4.0741393486325335E-2"/>
    <s v="N"/>
    <n v="4.0741393486325335E-2"/>
  </r>
  <r>
    <s v="Gannet"/>
    <s v="Adult"/>
    <x v="3"/>
    <s v="Lincs"/>
    <s v="Spring Migration"/>
    <s v="Collision"/>
    <m/>
    <n v="0.18869017794656567"/>
    <m/>
    <m/>
    <n v="0.18869017794656567"/>
    <s v="N"/>
    <n v="0.18869017794656567"/>
  </r>
  <r>
    <s v="Gannet"/>
    <s v="Adult"/>
    <x v="3"/>
    <s v="Lond Array"/>
    <s v="Autumn Migration"/>
    <s v="Collision"/>
    <m/>
    <n v="1.755013873257091E-2"/>
    <m/>
    <m/>
    <n v="1.755013873257091E-2"/>
    <s v="N"/>
    <n v="1.755013873257091E-2"/>
  </r>
  <r>
    <s v="Gannet"/>
    <s v="Adult"/>
    <x v="3"/>
    <s v="Lond Array"/>
    <s v="Spring Migration"/>
    <s v="Collision"/>
    <m/>
    <n v="7.9915840071486652E-2"/>
    <m/>
    <m/>
    <n v="7.9915840071486652E-2"/>
    <s v="N"/>
    <n v="7.9915840071486652E-2"/>
  </r>
  <r>
    <s v="Gannet"/>
    <s v="Adult"/>
    <x v="3"/>
    <s v="Lynn &amp; Inner Dowsing"/>
    <s v="Autumn Migration"/>
    <s v="Collision"/>
    <m/>
    <n v="4.3091858495151805E-3"/>
    <m/>
    <m/>
    <n v="4.3091858495151805E-3"/>
    <s v="N"/>
    <n v="4.3091858495151805E-3"/>
  </r>
  <r>
    <s v="Gannet"/>
    <s v="Adult"/>
    <x v="3"/>
    <s v="Lynn &amp; Inner Dowsing"/>
    <s v="Spring Migration"/>
    <s v="Collision"/>
    <m/>
    <n v="2.2198844464301849E-2"/>
    <m/>
    <m/>
    <n v="2.2198844464301849E-2"/>
    <s v="N"/>
    <n v="2.2198844464301849E-2"/>
  </r>
  <r>
    <s v="Gannet"/>
    <s v="Adult"/>
    <x v="3"/>
    <s v="Moray East"/>
    <s v="Spring Migration"/>
    <s v="Displacement (matrix)"/>
    <n v="2.0628832324171578"/>
    <m/>
    <n v="0.7"/>
    <n v="0.03"/>
    <n v="4.3320547880760313E-2"/>
    <s v="N"/>
    <n v="4.3320547880760313E-2"/>
  </r>
  <r>
    <s v="Gannet"/>
    <s v="Adult"/>
    <x v="3"/>
    <s v="Moray East"/>
    <s v="Spring Migration"/>
    <s v="Collision"/>
    <m/>
    <n v="0.12907397873621052"/>
    <m/>
    <m/>
    <n v="0.12907397873621052"/>
    <s v="N"/>
    <n v="0.12907397873621052"/>
  </r>
  <r>
    <s v="Gannet"/>
    <s v="Adult"/>
    <x v="3"/>
    <s v="Moray East"/>
    <s v="Autumn Migration"/>
    <s v="Collision"/>
    <m/>
    <n v="0.44424986965180496"/>
    <m/>
    <m/>
    <n v="0.44424986965180496"/>
    <s v="N"/>
    <n v="0.44424986965180496"/>
  </r>
  <r>
    <s v="Gannet"/>
    <s v="Adult"/>
    <x v="3"/>
    <s v="Moray East"/>
    <s v="Autumn Migration"/>
    <s v="Displacement (matrix)"/>
    <n v="25.067645201281689"/>
    <m/>
    <n v="0.7"/>
    <n v="0.03"/>
    <n v="0.52642054922691539"/>
    <s v="N"/>
    <n v="0.52642054922691539"/>
  </r>
  <r>
    <s v="Gannet"/>
    <s v="Adult"/>
    <x v="3"/>
    <s v="Moray West"/>
    <s v="Spring Migration"/>
    <s v="Collision"/>
    <m/>
    <n v="1.1668834445996042E-2"/>
    <m/>
    <m/>
    <n v="1.1668834445996042E-2"/>
    <s v="N"/>
    <n v="1.1668834445996042E-2"/>
  </r>
  <r>
    <s v="Gannet"/>
    <s v="Adult"/>
    <x v="3"/>
    <s v="Moray West"/>
    <s v="Autumn Migration"/>
    <s v="Collision"/>
    <m/>
    <n v="2.8095741819618325E-2"/>
    <m/>
    <m/>
    <n v="2.8095741819618325E-2"/>
    <s v="N"/>
    <n v="2.8095741819618325E-2"/>
  </r>
  <r>
    <s v="Gannet"/>
    <s v="Adult"/>
    <x v="3"/>
    <s v="Moray West"/>
    <s v="Spring Migration"/>
    <s v="Displacement (matrix)"/>
    <n v="11.002043906224841"/>
    <m/>
    <n v="0.7"/>
    <n v="0.03"/>
    <n v="0.23104292203072163"/>
    <s v="N"/>
    <n v="0.23104292203072163"/>
  </r>
  <r>
    <s v="Gannet"/>
    <s v="Adult"/>
    <x v="3"/>
    <s v="Moray West"/>
    <s v="Autumn Migration"/>
    <s v="Displacement (matrix)"/>
    <n v="37.687315901926915"/>
    <m/>
    <n v="0.7"/>
    <n v="0.03"/>
    <n v="0.79143363394046506"/>
    <s v="N"/>
    <n v="0.79143363394046506"/>
  </r>
  <r>
    <s v="Gannet"/>
    <s v="Adult"/>
    <x v="3"/>
    <s v="Neart na Gaoithe"/>
    <s v="Spring Migration"/>
    <s v="Collision"/>
    <m/>
    <n v="0.12057762299191922"/>
    <m/>
    <m/>
    <n v="0.12057762299191922"/>
    <s v="N"/>
    <n v="0.12057762299191922"/>
  </r>
  <r>
    <s v="Gannet"/>
    <s v="Adult"/>
    <x v="3"/>
    <s v="Neart na Gaoithe"/>
    <s v="Autumn Migration"/>
    <s v="Collision"/>
    <m/>
    <n v="0.1284815079392137"/>
    <m/>
    <m/>
    <n v="0.1284815079392137"/>
    <s v="N"/>
    <n v="0.1284815079392137"/>
  </r>
  <r>
    <s v="Gannet"/>
    <s v="Adult"/>
    <x v="3"/>
    <s v="Neart na Gaoithe"/>
    <s v="Spring Migration"/>
    <s v="Displacement (matrix)"/>
    <n v="22.184847182620377"/>
    <m/>
    <n v="0.7"/>
    <n v="0.03"/>
    <n v="0.4658817908350279"/>
    <s v="N"/>
    <n v="0.4658817908350279"/>
  </r>
  <r>
    <s v="Gannet"/>
    <s v="Adult"/>
    <x v="3"/>
    <s v="Neart na Gaoithe"/>
    <s v="Autumn Migration"/>
    <s v="Displacement (matrix)"/>
    <n v="46.436887869458666"/>
    <m/>
    <n v="0.7"/>
    <n v="0.03"/>
    <n v="0.97517464525863184"/>
    <s v="N"/>
    <n v="0.97517464525863184"/>
  </r>
  <r>
    <s v="Gannet"/>
    <s v="Adult"/>
    <x v="3"/>
    <s v="Norfolk Boreas"/>
    <s v="Spring Migration"/>
    <s v="Collision"/>
    <m/>
    <n v="0.10855861242730684"/>
    <m/>
    <m/>
    <n v="0.10855861242730684"/>
    <s v="N"/>
    <n v="0.10855861242730684"/>
  </r>
  <r>
    <s v="Gannet"/>
    <s v="Adult"/>
    <x v="3"/>
    <s v="Norfolk Boreas"/>
    <s v="Autumn Migration"/>
    <s v="Collision"/>
    <m/>
    <n v="0.17821436186326001"/>
    <m/>
    <m/>
    <n v="0.17821436186326001"/>
    <s v="N"/>
    <n v="0.17821436186326001"/>
  </r>
  <r>
    <s v="Gannet"/>
    <s v="Adult"/>
    <x v="3"/>
    <s v="Norfolk Boreas"/>
    <s v="Spring Migration"/>
    <s v="Displacement (matrix)"/>
    <n v="67.106851656452704"/>
    <m/>
    <n v="0.7"/>
    <n v="0.03"/>
    <n v="1.4092438847855067"/>
    <s v="N"/>
    <n v="1.4092438847855067"/>
  </r>
  <r>
    <s v="Gannet"/>
    <s v="Adult"/>
    <x v="3"/>
    <s v="Norfolk Boreas"/>
    <s v="Autumn Migration"/>
    <s v="Displacement (matrix)"/>
    <n v="110.81682415992022"/>
    <m/>
    <n v="0.7"/>
    <n v="0.03"/>
    <n v="2.3271533073583242"/>
    <s v="N"/>
    <n v="2.3271533073583242"/>
  </r>
  <r>
    <s v="Gannet"/>
    <s v="Adult"/>
    <x v="3"/>
    <s v="Norfolk Vanguard"/>
    <s v="Spring Migration"/>
    <s v="Collision"/>
    <m/>
    <n v="0.14752837073454517"/>
    <m/>
    <m/>
    <n v="0.14752837073454517"/>
    <s v="N"/>
    <n v="0.14752837073454517"/>
  </r>
  <r>
    <s v="Gannet"/>
    <s v="Adult"/>
    <x v="3"/>
    <s v="Norfolk Vanguard"/>
    <s v="Autumn Migration"/>
    <s v="Collision"/>
    <m/>
    <n v="0.26100686068162499"/>
    <m/>
    <m/>
    <n v="0.26100686068162499"/>
    <s v="N"/>
    <n v="0.26100686068162499"/>
  </r>
  <r>
    <s v="Gannet"/>
    <s v="Adult"/>
    <x v="3"/>
    <s v="Norfolk Vanguard"/>
    <s v="Spring Migration"/>
    <s v="Displacement (matrix)"/>
    <n v="55.752270292528202"/>
    <m/>
    <n v="0.7"/>
    <n v="0.03"/>
    <n v="1.1707976761430923"/>
    <s v="N"/>
    <n v="1.1707976761430923"/>
  </r>
  <r>
    <s v="Gannet"/>
    <s v="Adult"/>
    <x v="3"/>
    <s v="Norfolk Vanguard"/>
    <s v="Autumn Migration"/>
    <s v="Displacement (matrix)"/>
    <n v="157.76765505762293"/>
    <m/>
    <n v="0.7"/>
    <n v="0.03"/>
    <n v="3.3131207562100813"/>
    <s v="N"/>
    <n v="3.3131207562100813"/>
  </r>
  <r>
    <s v="Gannet"/>
    <s v="Adult"/>
    <x v="3"/>
    <s v="North Falls"/>
    <s v="Autumn Migration"/>
    <s v="Collision"/>
    <m/>
    <n v="5.7241423971171795E-2"/>
    <m/>
    <m/>
    <n v="5.7241423971171795E-2"/>
    <s v="N"/>
    <n v="5.7241423971171795E-2"/>
  </r>
  <r>
    <s v="Gannet"/>
    <s v="Adult"/>
    <x v="3"/>
    <s v="North Falls"/>
    <s v="Spring Migration"/>
    <s v="Collision"/>
    <m/>
    <n v="8.675410480301872E-2"/>
    <m/>
    <m/>
    <n v="8.675410480301872E-2"/>
    <s v="N"/>
    <n v="8.675410480301872E-2"/>
  </r>
  <r>
    <s v="Gannet"/>
    <s v="Adult"/>
    <x v="3"/>
    <s v="North Falls "/>
    <s v="Autumn Migration"/>
    <s v="Displacement (matrix)"/>
    <n v="18.458751325535175"/>
    <m/>
    <n v="0.7"/>
    <n v="0.03"/>
    <n v="0.38763377783623865"/>
    <s v="N"/>
    <n v="0.38763377783623865"/>
  </r>
  <r>
    <s v="Gannet"/>
    <s v="Adult"/>
    <x v="3"/>
    <s v="North Falls "/>
    <s v="Spring Migration"/>
    <s v="Displacement (matrix)"/>
    <n v="25.005594913811276"/>
    <m/>
    <n v="0.7"/>
    <n v="0.03"/>
    <n v="0.52511749319003675"/>
    <s v="N"/>
    <n v="0.52511749319003675"/>
  </r>
  <r>
    <s v="Gannet"/>
    <s v="Adult"/>
    <x v="3"/>
    <s v="Outer Dowsing"/>
    <s v="Spring Migration"/>
    <s v="Collision"/>
    <m/>
    <n v="1.8076223547279006E-2"/>
    <m/>
    <m/>
    <n v="1.8076223547279006E-2"/>
    <s v="N"/>
    <n v="1.8076223547279006E-2"/>
  </r>
  <r>
    <s v="Gannet"/>
    <s v="Adult"/>
    <x v="3"/>
    <s v="Outer Dowsing"/>
    <s v="Autumn Migration"/>
    <s v="Collision"/>
    <m/>
    <n v="2.7175820108689051E-2"/>
    <m/>
    <m/>
    <n v="2.7175820108689051E-2"/>
    <s v="N"/>
    <n v="2.7175820108689051E-2"/>
  </r>
  <r>
    <s v="Gannet"/>
    <s v="Adult"/>
    <x v="3"/>
    <s v="Outer Dowsing"/>
    <s v="Autumn Migration"/>
    <s v="Displacement (matrix)"/>
    <n v="32.093349461689925"/>
    <m/>
    <n v="0.7"/>
    <n v="0.03"/>
    <n v="0.67396033869548844"/>
    <s v="N"/>
    <n v="0.67396033869548844"/>
  </r>
  <r>
    <s v="Gannet"/>
    <s v="Adult"/>
    <x v="3"/>
    <s v="Outer Dowsing"/>
    <s v="Spring Migration"/>
    <s v="Displacement (matrix)"/>
    <n v="36.475236800759419"/>
    <m/>
    <n v="0.7"/>
    <n v="0.03"/>
    <n v="0.76597997281594776"/>
    <s v="N"/>
    <n v="0.76597997281594776"/>
  </r>
  <r>
    <s v="Gannet"/>
    <s v="Adult"/>
    <x v="3"/>
    <s v="PFOWF"/>
    <s v="Spring Migration"/>
    <s v="Displacement (matrix)"/>
    <n v="0.61122466145693566"/>
    <m/>
    <n v="0.7"/>
    <n v="0.03"/>
    <n v="1.2835717890595648E-2"/>
    <s v="N"/>
    <n v="1.2835717890595648E-2"/>
  </r>
  <r>
    <s v="Gannet"/>
    <s v="Adult"/>
    <x v="3"/>
    <s v="PFOWF"/>
    <s v="Autumn Migration"/>
    <s v="Displacement (matrix)"/>
    <n v="2.0603544001053442"/>
    <m/>
    <n v="0.7"/>
    <n v="0.03"/>
    <n v="4.3267442402212225E-2"/>
    <s v="N"/>
    <n v="4.3267442402212225E-2"/>
  </r>
  <r>
    <s v="Gannet"/>
    <s v="Adult"/>
    <x v="3"/>
    <s v="Race Bank"/>
    <s v="Autumn Migration"/>
    <s v="Displacement (matrix)"/>
    <n v="2.0705386749477372"/>
    <m/>
    <n v="0.7"/>
    <n v="0.03"/>
    <n v="4.3481312173902484E-2"/>
    <s v="N"/>
    <n v="4.3481312173902484E-2"/>
  </r>
  <r>
    <s v="Gannet"/>
    <s v="Adult"/>
    <x v="3"/>
    <s v="Race Bank"/>
    <s v="Spring Migration"/>
    <s v="Collision"/>
    <m/>
    <n v="5.3592011963132832E-2"/>
    <m/>
    <m/>
    <n v="5.3592011963132832E-2"/>
    <s v="N"/>
    <n v="5.3592011963132832E-2"/>
  </r>
  <r>
    <s v="Gannet"/>
    <s v="Adult"/>
    <x v="3"/>
    <s v="Race Bank"/>
    <s v="Autumn Migration"/>
    <s v="Collision"/>
    <m/>
    <n v="5.9021646083328411E-2"/>
    <m/>
    <m/>
    <n v="5.9021646083328411E-2"/>
    <s v="N"/>
    <n v="5.9021646083328411E-2"/>
  </r>
  <r>
    <s v="Gannet"/>
    <s v="Adult"/>
    <x v="3"/>
    <s v="Race Bank"/>
    <s v="Spring Migration"/>
    <s v="Displacement (matrix)"/>
    <n v="3.7443605919363652"/>
    <m/>
    <n v="0.7"/>
    <n v="0.03"/>
    <n v="7.8631572430663654E-2"/>
    <s v="N"/>
    <n v="7.8631572430663654E-2"/>
  </r>
  <r>
    <s v="Gannet"/>
    <s v="Adult"/>
    <x v="3"/>
    <s v="Rampion"/>
    <s v="Spring Migration"/>
    <s v="Collision"/>
    <m/>
    <n v="3.5169249854642461E-2"/>
    <m/>
    <m/>
    <n v="3.5169249854642461E-2"/>
    <s v="N"/>
    <n v="3.5169249854642461E-2"/>
  </r>
  <r>
    <s v="Gannet"/>
    <s v="Adult"/>
    <x v="3"/>
    <s v="Rampion"/>
    <s v="Autumn Migration"/>
    <s v="Collision"/>
    <m/>
    <n v="0.41286910709068048"/>
    <m/>
    <m/>
    <n v="0.41286910709068048"/>
    <s v="N"/>
    <n v="0.41286910709068048"/>
  </r>
  <r>
    <s v="Gannet"/>
    <s v="Adult"/>
    <x v="3"/>
    <s v="Rampion"/>
    <s v="Autumn Migration"/>
    <s v="Displacement (matrix)"/>
    <n v="37.946561958417249"/>
    <m/>
    <n v="0.7"/>
    <n v="0.03"/>
    <n v="0.79687780112676221"/>
    <s v="N"/>
    <n v="0.79687780112676221"/>
  </r>
  <r>
    <s v="Gannet"/>
    <s v="Adult"/>
    <x v="3"/>
    <s v="Rampion2"/>
    <s v="Spring Migration"/>
    <s v="Collision"/>
    <m/>
    <n v="7.782353519094326E-2"/>
    <m/>
    <m/>
    <n v="7.782353519094326E-2"/>
    <s v="N"/>
    <n v="7.782353519094326E-2"/>
  </r>
  <r>
    <s v="Gannet"/>
    <s v="Adult"/>
    <x v="3"/>
    <s v="Rampion2"/>
    <s v="Autumn Migration"/>
    <s v="Collision"/>
    <m/>
    <n v="9.0685851459946315E-2"/>
    <m/>
    <m/>
    <n v="9.0685851459946315E-2"/>
    <s v="N"/>
    <n v="9.0685851459946315E-2"/>
  </r>
  <r>
    <s v="Gannet"/>
    <s v="Adult"/>
    <x v="3"/>
    <s v="Rampion2"/>
    <s v="Autumn Migration"/>
    <s v="Displacement (matrix)"/>
    <n v="6.5602530843365416"/>
    <m/>
    <n v="0.7"/>
    <n v="0.03"/>
    <n v="0.13776531477106735"/>
    <s v="N"/>
    <n v="0.13776531477106735"/>
  </r>
  <r>
    <s v="Gannet"/>
    <s v="Adult"/>
    <x v="3"/>
    <s v="Rampion2"/>
    <s v="Spring Migration"/>
    <s v="Displacement (matrix)"/>
    <n v="15.692286604075443"/>
    <m/>
    <n v="0.7"/>
    <n v="0.03"/>
    <n v="0.3295380186855843"/>
    <s v="N"/>
    <n v="0.3295380186855843"/>
  </r>
  <r>
    <s v="Gannet"/>
    <s v="Adult"/>
    <x v="3"/>
    <s v="Salamander"/>
    <s v="Spring Migration"/>
    <s v="Collision"/>
    <m/>
    <n v="1.184244511527778E-2"/>
    <m/>
    <m/>
    <n v="1.184244511527778E-2"/>
    <s v="N"/>
    <n v="1.184244511527778E-2"/>
  </r>
  <r>
    <s v="Gannet"/>
    <s v="Adult"/>
    <x v="3"/>
    <s v="Salamander"/>
    <s v="Spring Migration"/>
    <s v="Displacement (matrix)"/>
    <n v="0.67107188986574107"/>
    <m/>
    <n v="0.7"/>
    <n v="0.03"/>
    <n v="1.409250968718056E-2"/>
    <s v="N"/>
    <n v="1.409250968718056E-2"/>
  </r>
  <r>
    <s v="Gannet"/>
    <s v="Adult"/>
    <x v="3"/>
    <s v="Salamander"/>
    <s v="Autumn Migration"/>
    <s v="Collision"/>
    <m/>
    <n v="5.0474878118976801E-2"/>
    <m/>
    <m/>
    <n v="5.0474878118976801E-2"/>
    <s v="N"/>
    <n v="5.0474878118976801E-2"/>
  </r>
  <r>
    <s v="Gannet"/>
    <s v="Adult"/>
    <x v="3"/>
    <s v="Salamander"/>
    <s v="Autumn Migration"/>
    <s v="Displacement (matrix)"/>
    <n v="30.495238863548494"/>
    <m/>
    <n v="0.7"/>
    <n v="0.03"/>
    <n v="0.64040001613451825"/>
    <s v="N"/>
    <n v="0.64040001613451825"/>
  </r>
  <r>
    <s v="Gannet"/>
    <s v="Adult"/>
    <x v="3"/>
    <s v="SeaGreen (Alpha &amp; Bravo)"/>
    <s v="Autumn Migration"/>
    <s v="Collision"/>
    <m/>
    <n v="0.25971619104855348"/>
    <m/>
    <m/>
    <n v="0.25971619104855348"/>
    <s v="N"/>
    <n v="0.25971619104855348"/>
  </r>
  <r>
    <s v="Gannet"/>
    <s v="Adult"/>
    <x v="3"/>
    <s v="SeaGreen (Alpha &amp; Bravo)"/>
    <s v="Spring Migration"/>
    <s v="Collision"/>
    <m/>
    <n v="0.28025684658264655"/>
    <m/>
    <m/>
    <n v="0.28025684658264655"/>
    <s v="N"/>
    <n v="0.28025684658264655"/>
  </r>
  <r>
    <s v="Gannet"/>
    <s v="Adult"/>
    <x v="3"/>
    <s v="SeaGreen (Alpha &amp; Bravo)"/>
    <s v="Spring Migration"/>
    <s v="Displacement (matrix)"/>
    <n v="26.211278521814826"/>
    <m/>
    <n v="0.7"/>
    <n v="0.03"/>
    <n v="0.55043684895811129"/>
    <s v="N"/>
    <n v="0.55043684895811129"/>
  </r>
  <r>
    <s v="Gannet"/>
    <s v="Adult"/>
    <x v="3"/>
    <s v="SeaGreen (Alpha &amp; Bravo)"/>
    <s v="Autumn Migration"/>
    <s v="Displacement (matrix)"/>
    <n v="55.858865118334343"/>
    <m/>
    <n v="0.7"/>
    <n v="0.03"/>
    <n v="1.1730361674850212"/>
    <s v="N"/>
    <n v="1.1730361674850212"/>
  </r>
  <r>
    <s v="Gannet"/>
    <s v="Adult"/>
    <x v="3"/>
    <s v="SEP &amp; DEP"/>
    <s v="Autumn Migration"/>
    <s v="Collision"/>
    <m/>
    <n v="3.8822600155270073E-2"/>
    <m/>
    <m/>
    <n v="3.8822600155270073E-2"/>
    <s v="N"/>
    <n v="3.8822600155270073E-2"/>
  </r>
  <r>
    <s v="Gannet"/>
    <s v="Adult"/>
    <x v="3"/>
    <s v="SEP &amp; DEP"/>
    <s v="Spring Migration"/>
    <s v="Displacement (matrix)"/>
    <n v="7.3596053013921656"/>
    <m/>
    <n v="0.7"/>
    <n v="0.03"/>
    <n v="0.15455171132923545"/>
    <s v="N"/>
    <n v="0.15455171132923545"/>
  </r>
  <r>
    <s v="Gannet"/>
    <s v="Adult"/>
    <x v="3"/>
    <s v="SEP &amp; DEP"/>
    <s v="Autumn Migration"/>
    <s v="Displacement (matrix)"/>
    <n v="41.28136483177051"/>
    <m/>
    <n v="0.7"/>
    <n v="0.03"/>
    <n v="0.8669086614671806"/>
    <s v="N"/>
    <n v="0.8669086614671806"/>
  </r>
  <r>
    <s v="Gannet"/>
    <s v="Adult"/>
    <x v="3"/>
    <s v="Sheringham Shoal"/>
    <s v="Spring Migration"/>
    <s v="Displacement (matrix)"/>
    <n v="0.25823176496112865"/>
    <m/>
    <n v="0.7"/>
    <n v="0.03"/>
    <n v="5.4228670641837014E-3"/>
    <s v="N"/>
    <n v="5.4228670641837014E-3"/>
  </r>
  <r>
    <s v="Gannet"/>
    <s v="Adult"/>
    <x v="3"/>
    <s v="Sheringham Shoal"/>
    <s v="Autumn Migration"/>
    <s v="Displacement (matrix)"/>
    <n v="2.0058343413556203"/>
    <m/>
    <n v="0.7"/>
    <n v="0.03"/>
    <n v="4.2122521168468027E-2"/>
    <s v="N"/>
    <n v="4.2122521168468027E-2"/>
  </r>
  <r>
    <s v="Gannet"/>
    <s v="Adult"/>
    <x v="3"/>
    <s v="Sheringham Shoal"/>
    <s v="Autumn Migration"/>
    <s v="Collision"/>
    <m/>
    <n v="0.14224843338141926"/>
    <m/>
    <m/>
    <n v="0.14224843338141926"/>
    <s v="N"/>
    <n v="0.14224843338141926"/>
  </r>
  <r>
    <s v="Gannet"/>
    <s v="Adult"/>
    <x v="3"/>
    <s v="Teesside"/>
    <s v="Autumn Migration"/>
    <s v="Collision"/>
    <m/>
    <n v="1.137857334919745E-2"/>
    <m/>
    <m/>
    <n v="1.137857334919745E-2"/>
    <s v="N"/>
    <n v="1.137857334919745E-2"/>
  </r>
  <r>
    <s v="Gannet"/>
    <s v="Adult"/>
    <x v="3"/>
    <s v="Triton Knoll"/>
    <s v="Autumn Migration"/>
    <s v="Displacement (matrix)"/>
    <n v="0.97056500388175182"/>
    <m/>
    <n v="0.7"/>
    <n v="0.03"/>
    <n v="2.0381865081516789E-2"/>
    <s v="N"/>
    <n v="2.0381865081516789E-2"/>
  </r>
  <r>
    <s v="Gannet"/>
    <s v="Adult"/>
    <x v="3"/>
    <s v="Triton Knoll"/>
    <s v="Spring Migration"/>
    <s v="Displacement (matrix)"/>
    <n v="3.0987811795335438"/>
    <m/>
    <n v="0.7"/>
    <n v="0.03"/>
    <n v="6.5074404770204416E-2"/>
    <s v="N"/>
    <n v="6.5074404770204416E-2"/>
  </r>
  <r>
    <s v="Gannet"/>
    <s v="Adult"/>
    <x v="3"/>
    <s v="Triton Knoll"/>
    <s v="Autumn Migration"/>
    <s v="Collision"/>
    <m/>
    <n v="0.21245416215182408"/>
    <m/>
    <m/>
    <n v="0.21245416215182408"/>
    <s v="N"/>
    <n v="0.21245416215182408"/>
  </r>
  <r>
    <s v="Gannet"/>
    <s v="Adult"/>
    <x v="3"/>
    <s v="Triton Knoll"/>
    <s v="Spring Migration"/>
    <s v="Collision"/>
    <m/>
    <n v="0.25850232821443009"/>
    <m/>
    <m/>
    <n v="0.25850232821443009"/>
    <s v="N"/>
    <n v="0.25850232821443009"/>
  </r>
  <r>
    <s v="Gannet"/>
    <s v="Adult"/>
    <x v="3"/>
    <s v="West of Orkney"/>
    <s v="Spring Migration"/>
    <s v="Collision"/>
    <m/>
    <n v="4.6758686601455574E-2"/>
    <m/>
    <m/>
    <n v="4.6758686601455574E-2"/>
    <s v="Y"/>
    <n v="0"/>
  </r>
  <r>
    <s v="Gannet"/>
    <s v="Adult"/>
    <x v="3"/>
    <s v="West of Orkney"/>
    <s v="Autumn Migration"/>
    <s v="Collision"/>
    <m/>
    <n v="0.19908174391017885"/>
    <m/>
    <m/>
    <n v="0.19908174391017885"/>
    <s v="Y"/>
    <n v="0"/>
  </r>
  <r>
    <s v="Gannet"/>
    <s v="Adult"/>
    <x v="3"/>
    <s v="West of Orkney"/>
    <s v="Spring Migration"/>
    <s v="Displacement (matrix)"/>
    <n v="10.661286157462598"/>
    <m/>
    <n v="0.7"/>
    <n v="0.03"/>
    <n v="0.22388700930671454"/>
    <s v="Y"/>
    <n v="0"/>
  </r>
  <r>
    <s v="Gannet"/>
    <s v="Adult"/>
    <x v="3"/>
    <s v="West of Orkney"/>
    <s v="Autumn Migration"/>
    <s v="Displacement (matrix)"/>
    <n v="100.51610637113929"/>
    <m/>
    <n v="0.7"/>
    <n v="0.03"/>
    <n v="2.1108382337939249"/>
    <s v="Y"/>
    <n v="0"/>
  </r>
  <r>
    <s v="Gannet"/>
    <s v="Adult"/>
    <x v="3"/>
    <s v="Westermost Rough"/>
    <s v="Autumn Migration"/>
    <s v="Collision"/>
    <m/>
    <n v="7.5668777029908225E-4"/>
    <m/>
    <m/>
    <n v="7.5668777029908225E-4"/>
    <s v="N"/>
    <n v="7.5668777029908225E-4"/>
  </r>
  <r>
    <s v="Gannet"/>
    <s v="Adult"/>
    <x v="3"/>
    <s v="Westermost Rough"/>
    <s v="Spring Migration"/>
    <s v="Collision"/>
    <m/>
    <n v="3.9213667290097214E-3"/>
    <m/>
    <m/>
    <n v="3.9213667290097214E-3"/>
    <s v="N"/>
    <n v="3.9213667290097214E-3"/>
  </r>
  <r>
    <s v="Gannet"/>
    <s v="Adult"/>
    <x v="4"/>
    <s v="Aberdeen"/>
    <s v="Autumn Migration"/>
    <s v="Displacement (matrix)"/>
    <n v="3.7688799238428071E-2"/>
    <m/>
    <n v="0.7"/>
    <n v="0.03"/>
    <n v="7.9146478400698951E-4"/>
    <s v="N"/>
    <n v="7.9146478400698951E-4"/>
  </r>
  <r>
    <s v="Gannet"/>
    <s v="Adult"/>
    <x v="4"/>
    <s v="Aberdeen"/>
    <s v="Autumn Migration"/>
    <s v="Collision"/>
    <m/>
    <n v="4.6527916850785086E-3"/>
    <m/>
    <m/>
    <n v="4.6527916850785086E-3"/>
    <s v="N"/>
    <n v="4.6527916850785086E-3"/>
  </r>
  <r>
    <s v="Gannet"/>
    <s v="Adult"/>
    <x v="4"/>
    <s v="Beatrice"/>
    <s v="Autumn Migration"/>
    <s v="Collision"/>
    <m/>
    <n v="3.264522548061298E-2"/>
    <m/>
    <m/>
    <n v="3.264522548061298E-2"/>
    <s v="N"/>
    <n v="3.264522548061298E-2"/>
  </r>
  <r>
    <s v="Gannet"/>
    <s v="Adult"/>
    <x v="4"/>
    <s v="Berwick Bank"/>
    <s v="Autumn Migration"/>
    <s v="Collision"/>
    <m/>
    <n v="2.3507719088549057E-2"/>
    <m/>
    <m/>
    <n v="2.3507719088549057E-2"/>
    <s v="N"/>
    <n v="2.3507719088549057E-2"/>
  </r>
  <r>
    <s v="Gannet"/>
    <s v="Adult"/>
    <x v="4"/>
    <s v="Berwick Bank "/>
    <s v="Autumn Migration"/>
    <s v="Displacement (matrix)"/>
    <n v="8.9786427074319342"/>
    <m/>
    <n v="0.7"/>
    <n v="0.03"/>
    <n v="0.18855149685607062"/>
    <s v="N"/>
    <n v="0.18855149685607062"/>
  </r>
  <r>
    <s v="Gannet"/>
    <s v="Adult"/>
    <x v="4"/>
    <s v="Blyth Demo"/>
    <s v="Autumn Migration"/>
    <s v="Collision"/>
    <m/>
    <n v="1.837520042088252E-3"/>
    <m/>
    <m/>
    <n v="1.837520042088252E-3"/>
    <s v="N"/>
    <n v="1.837520042088252E-3"/>
  </r>
  <r>
    <s v="Gannet"/>
    <s v="Adult"/>
    <x v="4"/>
    <s v="Cenos"/>
    <s v="Autumn Migration"/>
    <s v="Collision"/>
    <m/>
    <n v="7.0909899617132253E-3"/>
    <m/>
    <m/>
    <n v="7.0909899617132253E-3"/>
    <s v="N"/>
    <n v="7.0909899617132253E-3"/>
  </r>
  <r>
    <s v="Gannet"/>
    <s v="Adult"/>
    <x v="4"/>
    <s v="Cenos"/>
    <s v="Autumn Migration"/>
    <s v="Displacement (matrix)"/>
    <n v="1.9463290155327448"/>
    <m/>
    <n v="0.7"/>
    <n v="0.03"/>
    <n v="4.0872909326187638E-2"/>
    <s v="N"/>
    <n v="4.0872909326187638E-2"/>
  </r>
  <r>
    <s v="Gannet"/>
    <s v="Adult"/>
    <x v="4"/>
    <s v="Dogger Bank A + B"/>
    <s v="Autumn Migration"/>
    <s v="Collision"/>
    <m/>
    <n v="7.3063296911604292E-2"/>
    <m/>
    <m/>
    <n v="7.3063296911604292E-2"/>
    <s v="N"/>
    <n v="7.3063296911604292E-2"/>
  </r>
  <r>
    <s v="Gannet"/>
    <s v="Adult"/>
    <x v="4"/>
    <s v="Dogger Bank A + B"/>
    <s v="Autumn Migration"/>
    <s v="Displacement (matrix)"/>
    <n v="12.258840176547066"/>
    <m/>
    <n v="0.7"/>
    <n v="0.03"/>
    <n v="0.25743564370748834"/>
    <s v="N"/>
    <n v="0.25743564370748834"/>
  </r>
  <r>
    <s v="Gannet"/>
    <s v="Adult"/>
    <x v="4"/>
    <s v="Dogger Bank C + Sofia"/>
    <s v="Autumn Migration"/>
    <s v="Collision"/>
    <m/>
    <n v="8.8375963929006388E-3"/>
    <m/>
    <m/>
    <n v="8.8375963929006388E-3"/>
    <s v="N"/>
    <n v="8.8375963929006388E-3"/>
  </r>
  <r>
    <s v="Gannet"/>
    <s v="Adult"/>
    <x v="4"/>
    <s v="Dogger Bank C + Sofia"/>
    <s v="Autumn Migration"/>
    <s v="Displacement (matrix)"/>
    <n v="5.3093707209947496"/>
    <m/>
    <n v="0.7"/>
    <n v="0.03"/>
    <n v="0.11149678514088973"/>
    <s v="N"/>
    <n v="0.11149678514088973"/>
  </r>
  <r>
    <s v="Gannet"/>
    <s v="Adult"/>
    <x v="4"/>
    <s v="Dogger Bank South "/>
    <s v="Autumn Migration"/>
    <s v="Collision"/>
    <m/>
    <n v="2.2267033914431196E-2"/>
    <m/>
    <m/>
    <n v="2.2267033914431196E-2"/>
    <s v="N"/>
    <n v="2.2267033914431196E-2"/>
  </r>
  <r>
    <s v="Gannet"/>
    <s v="Adult"/>
    <x v="4"/>
    <s v="Dogger Bank South "/>
    <s v="Autumn Migration"/>
    <s v="Displacement (matrix)"/>
    <n v="9.4193743491307416"/>
    <m/>
    <n v="0.7"/>
    <n v="0.03"/>
    <n v="0.19780686133174555"/>
    <s v="N"/>
    <n v="0.19780686133174555"/>
  </r>
  <r>
    <s v="Gannet"/>
    <s v="Adult"/>
    <x v="4"/>
    <s v="Dudgeon"/>
    <s v="Autumn Migration"/>
    <s v="Displacement (matrix)"/>
    <n v="0.14203160224191816"/>
    <m/>
    <n v="0.7"/>
    <n v="0.03"/>
    <n v="2.9826636470802808E-3"/>
    <s v="N"/>
    <n v="2.9826636470802808E-3"/>
  </r>
  <r>
    <s v="Gannet"/>
    <s v="Adult"/>
    <x v="4"/>
    <s v="Dudgeon"/>
    <s v="Autumn Migration"/>
    <s v="Collision"/>
    <m/>
    <n v="1.4926098474698892E-2"/>
    <m/>
    <m/>
    <n v="1.4926098474698892E-2"/>
    <s v="N"/>
    <n v="1.4926098474698892E-2"/>
  </r>
  <r>
    <s v="Gannet"/>
    <s v="Adult"/>
    <x v="4"/>
    <s v="East Anglia One"/>
    <s v="Autumn Migration"/>
    <s v="Collision"/>
    <m/>
    <n v="7.3245499521456869E-2"/>
    <m/>
    <m/>
    <n v="7.3245499521456869E-2"/>
    <s v="N"/>
    <n v="7.3245499521456869E-2"/>
  </r>
  <r>
    <s v="Gannet"/>
    <s v="Adult"/>
    <x v="4"/>
    <s v="East Anglia One"/>
    <s v="Autumn Migration"/>
    <s v="Displacement (matrix)"/>
    <n v="20.544459787052613"/>
    <m/>
    <n v="0.7"/>
    <n v="0.03"/>
    <n v="0.43143365552810486"/>
    <s v="N"/>
    <n v="0.43143365552810486"/>
  </r>
  <r>
    <s v="Gannet"/>
    <s v="Adult"/>
    <x v="4"/>
    <s v="East Anglia ONE North"/>
    <s v="Autumn Migration"/>
    <s v="Collision"/>
    <m/>
    <n v="1.3553244499429982E-2"/>
    <m/>
    <m/>
    <n v="1.3553244499429982E-2"/>
    <s v="N"/>
    <n v="1.3553244499429982E-2"/>
  </r>
  <r>
    <s v="Gannet"/>
    <s v="Adult"/>
    <x v="4"/>
    <s v="East Anglia ONE North"/>
    <s v="Autumn Migration"/>
    <s v="Displacement (matrix)"/>
    <n v="2.642882677388847"/>
    <m/>
    <n v="0.7"/>
    <n v="0.03"/>
    <n v="5.5500536225165778E-2"/>
    <s v="N"/>
    <n v="5.5500536225165778E-2"/>
  </r>
  <r>
    <s v="Gannet"/>
    <s v="Adult"/>
    <x v="4"/>
    <s v="East Anglia THREE"/>
    <s v="Autumn Migration"/>
    <s v="Collision"/>
    <m/>
    <n v="2.352720033787414E-2"/>
    <m/>
    <m/>
    <n v="2.352720033787414E-2"/>
    <s v="N"/>
    <n v="2.352720033787414E-2"/>
  </r>
  <r>
    <s v="Gannet"/>
    <s v="Adult"/>
    <x v="4"/>
    <s v="East Anglia THREE"/>
    <s v="Autumn Migration"/>
    <s v="Displacement (matrix)"/>
    <n v="7.1662780290736032"/>
    <m/>
    <n v="0.7"/>
    <n v="0.03"/>
    <n v="0.15049183861054566"/>
    <s v="N"/>
    <n v="0.15049183861054566"/>
  </r>
  <r>
    <s v="Gannet"/>
    <s v="Adult"/>
    <x v="4"/>
    <s v="East Anglia TWO"/>
    <s v="Autumn Migration"/>
    <s v="Collision"/>
    <m/>
    <n v="2.8461813448802963E-2"/>
    <m/>
    <m/>
    <n v="2.8461813448802963E-2"/>
    <s v="N"/>
    <n v="2.8461813448802963E-2"/>
  </r>
  <r>
    <s v="Gannet"/>
    <s v="Adult"/>
    <x v="4"/>
    <s v="East Anglia TWO"/>
    <s v="Autumn Migration"/>
    <s v="Displacement (matrix)"/>
    <n v="5.0316420204133809"/>
    <m/>
    <n v="0.7"/>
    <n v="0.03"/>
    <n v="0.105664482428681"/>
    <s v="N"/>
    <n v="0.105664482428681"/>
  </r>
  <r>
    <s v="Gannet"/>
    <s v="Adult"/>
    <x v="4"/>
    <s v="Five Estuaries"/>
    <s v="Autumn Migration"/>
    <s v="Collision"/>
    <m/>
    <n v="1.2762638570296565E-2"/>
    <m/>
    <m/>
    <n v="1.2762638570296565E-2"/>
    <s v="N"/>
    <n v="1.2762638570296565E-2"/>
  </r>
  <r>
    <s v="Gannet"/>
    <s v="Adult"/>
    <x v="4"/>
    <s v="Five Estuaries"/>
    <s v="Autumn Migration"/>
    <s v="Displacement (matrix)"/>
    <n v="3.7078288639315575"/>
    <m/>
    <n v="0.7"/>
    <n v="0.03"/>
    <n v="7.7864406142562709E-2"/>
    <s v="N"/>
    <n v="7.7864406142562709E-2"/>
  </r>
  <r>
    <s v="Gannet"/>
    <s v="Adult"/>
    <x v="4"/>
    <s v="Galloper"/>
    <s v="Autumn Migration"/>
    <s v="Collision"/>
    <m/>
    <n v="1.1056417233285657E-2"/>
    <m/>
    <m/>
    <n v="1.1056417233285657E-2"/>
    <s v="N"/>
    <n v="1.1056417233285657E-2"/>
  </r>
  <r>
    <s v="Gannet"/>
    <s v="Adult"/>
    <x v="4"/>
    <s v="Galloper"/>
    <s v="Autumn Migration"/>
    <s v="Displacement (matrix)"/>
    <n v="5.121996983742914"/>
    <m/>
    <n v="0.7"/>
    <n v="0.03"/>
    <n v="0.10756193665860118"/>
    <s v="N"/>
    <n v="0.10756193665860118"/>
  </r>
  <r>
    <s v="Gannet"/>
    <s v="Adult"/>
    <x v="4"/>
    <s v="Greater Gabbard"/>
    <s v="Autumn Migration"/>
    <s v="Collision"/>
    <m/>
    <n v="6.9739574896266919E-3"/>
    <m/>
    <m/>
    <n v="6.9739574896266919E-3"/>
    <s v="N"/>
    <n v="6.9739574896266919E-3"/>
  </r>
  <r>
    <s v="Gannet"/>
    <s v="Adult"/>
    <x v="4"/>
    <s v="Greater Gabbard"/>
    <s v="Autumn Migration"/>
    <s v="Displacement (matrix)"/>
    <n v="0.38965577935861201"/>
    <m/>
    <n v="0.7"/>
    <n v="0.03"/>
    <n v="8.182771366530851E-3"/>
    <s v="N"/>
    <n v="8.182771366530851E-3"/>
  </r>
  <r>
    <s v="Gannet"/>
    <s v="Adult"/>
    <x v="4"/>
    <s v="Green Volt"/>
    <s v="Autumn Migration"/>
    <s v="Collision"/>
    <m/>
    <n v="1.3567967725834106E-3"/>
    <m/>
    <m/>
    <n v="1.3567967725834106E-3"/>
    <s v="N"/>
    <n v="1.3567967725834106E-3"/>
  </r>
  <r>
    <s v="Gannet"/>
    <s v="Adult"/>
    <x v="4"/>
    <s v="Green Volt"/>
    <s v="Autumn Migration"/>
    <s v="Displacement (matrix)"/>
    <n v="0.18090623634445474"/>
    <m/>
    <n v="0.7"/>
    <n v="0.03"/>
    <n v="3.799030963233549E-3"/>
    <s v="N"/>
    <n v="3.799030963233549E-3"/>
  </r>
  <r>
    <s v="Gannet"/>
    <s v="Adult"/>
    <x v="4"/>
    <s v="Gunfleet Sands"/>
    <s v="Autumn Migration"/>
    <s v="Displacement (matrix)"/>
    <n v="6.7766222497149919E-2"/>
    <m/>
    <n v="0.7"/>
    <n v="0.03"/>
    <n v="1.4230906724401482E-3"/>
    <s v="N"/>
    <n v="1.4230906724401482E-3"/>
  </r>
  <r>
    <s v="Gannet"/>
    <s v="Adult"/>
    <x v="4"/>
    <s v="Hornsea FOUR"/>
    <s v="Autumn Migration"/>
    <s v="Collision"/>
    <m/>
    <n v="6.4456523490150483E-3"/>
    <m/>
    <m/>
    <n v="6.4456523490150483E-3"/>
    <s v="N"/>
    <n v="6.4456523490150483E-3"/>
  </r>
  <r>
    <s v="Gannet"/>
    <s v="Adult"/>
    <x v="4"/>
    <s v="Hornsea FOUR"/>
    <s v="Autumn Migration"/>
    <s v="Displacement (matrix)"/>
    <n v="4.4881986308446136"/>
    <m/>
    <n v="0.7"/>
    <n v="0.03"/>
    <n v="9.4252171247736882E-2"/>
    <s v="N"/>
    <n v="9.4252171247736882E-2"/>
  </r>
  <r>
    <s v="Gannet"/>
    <s v="Adult"/>
    <x v="4"/>
    <s v="Hornsea Project ONE"/>
    <s v="Autumn Migration"/>
    <s v="Collision"/>
    <m/>
    <n v="6.0399819214546607E-3"/>
    <m/>
    <m/>
    <n v="6.0399819214546607E-3"/>
    <s v="N"/>
    <n v="6.0399819214546607E-3"/>
  </r>
  <r>
    <s v="Gannet"/>
    <s v="Adult"/>
    <x v="4"/>
    <s v="Hornsea Project ONE"/>
    <s v="Autumn Migration"/>
    <s v="Displacement (matrix)"/>
    <n v="3.9427972782356475"/>
    <m/>
    <n v="0.7"/>
    <n v="0.03"/>
    <n v="8.2798742842948581E-2"/>
    <s v="N"/>
    <n v="8.2798742842948581E-2"/>
  </r>
  <r>
    <s v="Gannet"/>
    <s v="Adult"/>
    <x v="4"/>
    <s v="Hornsea Project THREE"/>
    <s v="Autumn Migration"/>
    <s v="Collision"/>
    <m/>
    <n v="5.5903638642418978E-3"/>
    <m/>
    <m/>
    <n v="5.5903638642418978E-3"/>
    <s v="N"/>
    <n v="5.5903638642418978E-3"/>
  </r>
  <r>
    <s v="Gannet"/>
    <s v="Adult"/>
    <x v="4"/>
    <s v="Hornsea Project THREE"/>
    <s v="Autumn Migration"/>
    <s v="Displacement (matrix)"/>
    <n v="5.5903638642418976"/>
    <m/>
    <n v="0.7"/>
    <n v="0.03"/>
    <n v="0.11739764114907984"/>
    <s v="N"/>
    <n v="0.11739764114907984"/>
  </r>
  <r>
    <s v="Gannet"/>
    <s v="Adult"/>
    <x v="4"/>
    <s v="Hornsea Project TWO"/>
    <s v="Autumn Migration"/>
    <s v="Collision"/>
    <m/>
    <n v="1.1626965198800222E-2"/>
    <m/>
    <m/>
    <n v="1.1626965198800222E-2"/>
    <s v="N"/>
    <n v="1.1626965198800222E-2"/>
  </r>
  <r>
    <s v="Gannet"/>
    <s v="Adult"/>
    <x v="4"/>
    <s v="Hornsea Project TWO"/>
    <s v="Autumn Migration"/>
    <s v="Displacement (matrix)"/>
    <n v="6.476641062231467"/>
    <m/>
    <n v="0.7"/>
    <n v="0.03"/>
    <n v="0.13600946230686078"/>
    <s v="N"/>
    <n v="0.13600946230686078"/>
  </r>
  <r>
    <s v="Gannet"/>
    <s v="Adult"/>
    <x v="4"/>
    <s v="Humber Gateway"/>
    <s v="Autumn Migration"/>
    <s v="Collision"/>
    <m/>
    <n v="4.4662310763645313E-4"/>
    <m/>
    <m/>
    <n v="4.4662310763645313E-4"/>
    <s v="N"/>
    <n v="4.4662310763645313E-4"/>
  </r>
  <r>
    <s v="Gannet"/>
    <s v="Adult"/>
    <x v="4"/>
    <s v="Hywind"/>
    <s v="Autumn Migration"/>
    <s v="Collision"/>
    <m/>
    <n v="8.6381150442688386E-4"/>
    <m/>
    <m/>
    <n v="8.6381150442688386E-4"/>
    <s v="N"/>
    <n v="8.6381150442688386E-4"/>
  </r>
  <r>
    <s v="Gannet"/>
    <s v="Adult"/>
    <x v="4"/>
    <s v="Inch Cape"/>
    <s v="Autumn Migration"/>
    <s v="Collision"/>
    <m/>
    <n v="8.0579431383104843E-3"/>
    <m/>
    <m/>
    <n v="8.0579431383104843E-3"/>
    <s v="N"/>
    <n v="8.0579431383104843E-3"/>
  </r>
  <r>
    <s v="Gannet"/>
    <s v="Adult"/>
    <x v="4"/>
    <s v="Inch Cape"/>
    <s v="Autumn Migration"/>
    <s v="Displacement (matrix)"/>
    <n v="5.1926728573795806"/>
    <m/>
    <n v="0.7"/>
    <n v="0.03"/>
    <n v="0.10904613000497118"/>
    <s v="N"/>
    <n v="0.10904613000497118"/>
  </r>
  <r>
    <s v="Gannet"/>
    <s v="Adult"/>
    <x v="4"/>
    <s v="Kentish Flats"/>
    <s v="Autumn Migration"/>
    <s v="Collision"/>
    <m/>
    <n v="2.4765474039867516E-3"/>
    <m/>
    <m/>
    <n v="2.4765474039867516E-3"/>
    <s v="N"/>
    <n v="2.4765474039867516E-3"/>
  </r>
  <r>
    <s v="Gannet"/>
    <s v="Adult"/>
    <x v="4"/>
    <s v="Kentish Flats Ext"/>
    <s v="Autumn Migration"/>
    <s v="Displacement (matrix)"/>
    <n v="7.3413407705245737E-2"/>
    <m/>
    <n v="0.7"/>
    <n v="0.03"/>
    <n v="1.5416815618101603E-3"/>
    <s v="N"/>
    <n v="1.5416815618101603E-3"/>
  </r>
  <r>
    <s v="Gannet"/>
    <s v="Adult"/>
    <x v="4"/>
    <s v="Lincs"/>
    <s v="Autumn Migration"/>
    <s v="Collision"/>
    <m/>
    <n v="3.5772351390919743E-3"/>
    <m/>
    <m/>
    <n v="3.5772351390919743E-3"/>
    <s v="N"/>
    <n v="3.5772351390919743E-3"/>
  </r>
  <r>
    <s v="Gannet"/>
    <s v="Adult"/>
    <x v="4"/>
    <s v="Lond Array"/>
    <s v="Autumn Migration"/>
    <s v="Collision"/>
    <m/>
    <n v="1.5409628291473117E-3"/>
    <m/>
    <m/>
    <n v="1.5409628291473117E-3"/>
    <s v="N"/>
    <n v="1.5409628291473117E-3"/>
  </r>
  <r>
    <s v="Gannet"/>
    <s v="Adult"/>
    <x v="4"/>
    <s v="Lynn &amp; Inner Dowsing"/>
    <s v="Autumn Migration"/>
    <s v="Collision"/>
    <m/>
    <n v="3.7836140894242042E-4"/>
    <m/>
    <m/>
    <n v="3.7836140894242042E-4"/>
    <s v="N"/>
    <n v="3.7836140894242042E-4"/>
  </r>
  <r>
    <s v="Gannet"/>
    <s v="Adult"/>
    <x v="4"/>
    <s v="Moray East"/>
    <s v="Autumn Migration"/>
    <s v="Collision"/>
    <m/>
    <n v="3.9006673760161606E-2"/>
    <m/>
    <m/>
    <n v="3.9006673760161606E-2"/>
    <s v="N"/>
    <n v="3.9006673760161606E-2"/>
  </r>
  <r>
    <s v="Gannet"/>
    <s v="Adult"/>
    <x v="4"/>
    <s v="Moray East"/>
    <s v="Autumn Migration"/>
    <s v="Displacement (matrix)"/>
    <n v="2.2010258755241994"/>
    <m/>
    <n v="0.7"/>
    <n v="0.03"/>
    <n v="4.6221543386008181E-2"/>
    <s v="N"/>
    <n v="4.6221543386008181E-2"/>
  </r>
  <r>
    <s v="Gannet"/>
    <s v="Adult"/>
    <x v="4"/>
    <s v="Moray West"/>
    <s v="Autumn Migration"/>
    <s v="Collision"/>
    <m/>
    <n v="2.4669032228789279E-3"/>
    <m/>
    <m/>
    <n v="2.4669032228789279E-3"/>
    <s v="N"/>
    <n v="2.4669032228789279E-3"/>
  </r>
  <r>
    <s v="Gannet"/>
    <s v="Adult"/>
    <x v="4"/>
    <s v="Moray West"/>
    <s v="Autumn Migration"/>
    <s v="Displacement (matrix)"/>
    <n v="3.3090765731339848"/>
    <m/>
    <n v="0.7"/>
    <n v="0.03"/>
    <n v="6.9490608035813681E-2"/>
    <s v="N"/>
    <n v="6.9490608035813681E-2"/>
  </r>
  <r>
    <s v="Gannet"/>
    <s v="Adult"/>
    <x v="4"/>
    <s v="Neart na Gaoithe"/>
    <s v="Autumn Migration"/>
    <s v="Collision"/>
    <m/>
    <n v="1.1281120393634676E-2"/>
    <m/>
    <m/>
    <n v="1.1281120393634676E-2"/>
    <s v="N"/>
    <n v="1.1281120393634676E-2"/>
  </r>
  <r>
    <s v="Gannet"/>
    <s v="Adult"/>
    <x v="4"/>
    <s v="Neart na Gaoithe"/>
    <s v="Autumn Migration"/>
    <s v="Displacement (matrix)"/>
    <n v="4.0773192279851047"/>
    <m/>
    <n v="0.7"/>
    <n v="0.03"/>
    <n v="8.5623703787687189E-2"/>
    <s v="N"/>
    <n v="8.5623703787687189E-2"/>
  </r>
  <r>
    <s v="Gannet"/>
    <s v="Adult"/>
    <x v="4"/>
    <s v="Norfolk Boreas"/>
    <s v="Autumn Migration"/>
    <s v="Collision"/>
    <m/>
    <n v="1.5647836831160066E-2"/>
    <m/>
    <m/>
    <n v="1.5647836831160066E-2"/>
    <s v="N"/>
    <n v="1.5647836831160066E-2"/>
  </r>
  <r>
    <s v="Gannet"/>
    <s v="Adult"/>
    <x v="4"/>
    <s v="Norfolk Boreas"/>
    <s v="Autumn Migration"/>
    <s v="Displacement (matrix)"/>
    <n v="9.7301001135491081"/>
    <m/>
    <n v="0.7"/>
    <n v="0.03"/>
    <n v="0.20433210238453126"/>
    <s v="N"/>
    <n v="0.20433210238453126"/>
  </r>
  <r>
    <s v="Gannet"/>
    <s v="Adult"/>
    <x v="4"/>
    <s v="Norfolk Vanguard"/>
    <s v="Autumn Migration"/>
    <s v="Collision"/>
    <m/>
    <n v="2.2917304335399791E-2"/>
    <m/>
    <m/>
    <n v="2.2917304335399791E-2"/>
    <s v="N"/>
    <n v="2.2917304335399791E-2"/>
  </r>
  <r>
    <s v="Gannet"/>
    <s v="Adult"/>
    <x v="4"/>
    <s v="Norfolk Vanguard"/>
    <s v="Autumn Migration"/>
    <s v="Displacement (matrix)"/>
    <n v="13.852545315459061"/>
    <m/>
    <n v="0.7"/>
    <n v="0.03"/>
    <n v="0.29090345162464026"/>
    <s v="N"/>
    <n v="0.29090345162464026"/>
  </r>
  <r>
    <s v="Gannet"/>
    <s v="Adult"/>
    <x v="4"/>
    <s v="North Falls"/>
    <s v="Autumn Migration"/>
    <s v="Collision"/>
    <m/>
    <n v="5.0259948352052849E-3"/>
    <m/>
    <m/>
    <n v="5.0259948352052849E-3"/>
    <s v="N"/>
    <n v="5.0259948352052849E-3"/>
  </r>
  <r>
    <s v="Gannet"/>
    <s v="Adult"/>
    <x v="4"/>
    <s v="North Falls "/>
    <s v="Autumn Migration"/>
    <s v="Displacement (matrix)"/>
    <n v="1.6207421547235021"/>
    <m/>
    <n v="0.7"/>
    <n v="0.03"/>
    <n v="3.4035585249193541E-2"/>
    <s v="N"/>
    <n v="3.4035585249193541E-2"/>
  </r>
  <r>
    <s v="Gannet"/>
    <s v="Adult"/>
    <x v="4"/>
    <s v="Outer Dowsing"/>
    <s v="Autumn Migration"/>
    <s v="Collision"/>
    <m/>
    <n v="2.3861309176642248E-3"/>
    <m/>
    <m/>
    <n v="2.3861309176642248E-3"/>
    <s v="N"/>
    <n v="2.3861309176642248E-3"/>
  </r>
  <r>
    <s v="Gannet"/>
    <s v="Adult"/>
    <x v="4"/>
    <s v="Outer Dowsing"/>
    <s v="Autumn Migration"/>
    <s v="Displacement (matrix)"/>
    <n v="2.8179069884796557"/>
    <m/>
    <n v="0.7"/>
    <n v="0.03"/>
    <n v="5.917604675807276E-2"/>
    <s v="N"/>
    <n v="5.917604675807276E-2"/>
  </r>
  <r>
    <s v="Gannet"/>
    <s v="Adult"/>
    <x v="4"/>
    <s v="PFOWF"/>
    <s v="Autumn Migration"/>
    <s v="Displacement (matrix)"/>
    <n v="0.18090623634445474"/>
    <m/>
    <n v="0.7"/>
    <n v="0.03"/>
    <n v="3.799030963233549E-3"/>
    <s v="N"/>
    <n v="3.799030963233549E-3"/>
  </r>
  <r>
    <s v="Gannet"/>
    <s v="Adult"/>
    <x v="4"/>
    <s v="Race Bank"/>
    <s v="Autumn Migration"/>
    <s v="Displacement (matrix)"/>
    <n v="0.18180045086965521"/>
    <m/>
    <n v="0.7"/>
    <n v="0.03"/>
    <n v="3.817809468262759E-3"/>
    <s v="N"/>
    <n v="3.817809468262759E-3"/>
  </r>
  <r>
    <s v="Gannet"/>
    <s v="Adult"/>
    <x v="4"/>
    <s v="Race Bank"/>
    <s v="Autumn Migration"/>
    <s v="Collision"/>
    <m/>
    <n v="5.1823044886080988E-3"/>
    <m/>
    <m/>
    <n v="5.1823044886080988E-3"/>
    <s v="N"/>
    <n v="5.1823044886080988E-3"/>
  </r>
  <r>
    <s v="Gannet"/>
    <s v="Adult"/>
    <x v="4"/>
    <s v="Rampion"/>
    <s v="Autumn Migration"/>
    <s v="Collision"/>
    <m/>
    <n v="3.6251334364054935E-2"/>
    <m/>
    <m/>
    <n v="3.6251334364054935E-2"/>
    <s v="N"/>
    <n v="3.6251334364054935E-2"/>
  </r>
  <r>
    <s v="Gannet"/>
    <s v="Adult"/>
    <x v="4"/>
    <s v="Rampion"/>
    <s v="Autumn Migration"/>
    <s v="Displacement (matrix)"/>
    <n v="3.3318392727765374"/>
    <m/>
    <n v="0.7"/>
    <n v="0.03"/>
    <n v="6.9968624728307283E-2"/>
    <s v="N"/>
    <n v="6.9968624728307283E-2"/>
  </r>
  <r>
    <s v="Gannet"/>
    <s v="Adult"/>
    <x v="4"/>
    <s v="Rampion2"/>
    <s v="Autumn Migration"/>
    <s v="Collision"/>
    <m/>
    <n v="7.9625311434151132E-3"/>
    <m/>
    <m/>
    <n v="7.9625311434151132E-3"/>
    <s v="N"/>
    <n v="7.9625311434151132E-3"/>
  </r>
  <r>
    <s v="Gannet"/>
    <s v="Adult"/>
    <x v="4"/>
    <s v="Rampion2"/>
    <s v="Autumn Migration"/>
    <s v="Displacement (matrix)"/>
    <n v="0.57601289122577426"/>
    <m/>
    <n v="0.7"/>
    <n v="0.03"/>
    <n v="1.2096270715741259E-2"/>
    <s v="N"/>
    <n v="1.2096270715741259E-2"/>
  </r>
  <r>
    <s v="Gannet"/>
    <s v="Adult"/>
    <x v="4"/>
    <s v="Salamander"/>
    <s v="Autumn Migration"/>
    <s v="Collision"/>
    <m/>
    <n v="4.4318687260707654E-3"/>
    <m/>
    <m/>
    <n v="4.4318687260707654E-3"/>
    <s v="N"/>
    <n v="4.4318687260707654E-3"/>
  </r>
  <r>
    <s v="Gannet"/>
    <s v="Adult"/>
    <x v="4"/>
    <s v="Salamander"/>
    <s v="Autumn Migration"/>
    <s v="Displacement (matrix)"/>
    <n v="2.6775873553344214"/>
    <m/>
    <n v="0.7"/>
    <n v="0.03"/>
    <n v="5.6229334462022842E-2"/>
    <s v="N"/>
    <n v="5.6229334462022842E-2"/>
  </r>
  <r>
    <s v="Gannet"/>
    <s v="Adult"/>
    <x v="4"/>
    <s v="SeaGreen (Alpha &amp; Bravo)"/>
    <s v="Autumn Migration"/>
    <s v="Collision"/>
    <m/>
    <n v="2.2803979081418672E-2"/>
    <m/>
    <m/>
    <n v="2.2803979081418672E-2"/>
    <s v="N"/>
    <n v="2.2803979081418672E-2"/>
  </r>
  <r>
    <s v="Gannet"/>
    <s v="Adult"/>
    <x v="4"/>
    <s v="SeaGreen (Alpha &amp; Bravo)"/>
    <s v="Autumn Migration"/>
    <s v="Displacement (matrix)"/>
    <n v="4.9046013901849816"/>
    <m/>
    <n v="0.7"/>
    <n v="0.03"/>
    <n v="0.10299662919388461"/>
    <s v="N"/>
    <n v="0.10299662919388461"/>
  </r>
  <r>
    <s v="Gannet"/>
    <s v="Adult"/>
    <x v="4"/>
    <s v="SEP &amp; DEP"/>
    <s v="Autumn Migration"/>
    <s v="Collision"/>
    <m/>
    <n v="3.4087584538060353E-3"/>
    <m/>
    <m/>
    <n v="3.4087584538060353E-3"/>
    <s v="N"/>
    <n v="3.4087584538060353E-3"/>
  </r>
  <r>
    <s v="Gannet"/>
    <s v="Adult"/>
    <x v="4"/>
    <s v="SEP &amp; DEP"/>
    <s v="Autumn Migration"/>
    <s v="Displacement (matrix)"/>
    <n v="3.6246464892137511"/>
    <m/>
    <n v="0.7"/>
    <n v="0.03"/>
    <n v="7.6117576273488766E-2"/>
    <s v="N"/>
    <n v="7.6117576273488766E-2"/>
  </r>
  <r>
    <s v="Gannet"/>
    <s v="Adult"/>
    <x v="4"/>
    <s v="Sheringham Shoal"/>
    <s v="Autumn Migration"/>
    <s v="Displacement (matrix)"/>
    <n v="0.17611918677997848"/>
    <m/>
    <n v="0.7"/>
    <n v="0.03"/>
    <n v="3.6985029223795475E-3"/>
    <s v="N"/>
    <n v="3.6985029223795475E-3"/>
  </r>
  <r>
    <s v="Gannet"/>
    <s v="Adult"/>
    <x v="4"/>
    <s v="Sheringham Shoal"/>
    <s v="Autumn Migration"/>
    <s v="Collision"/>
    <m/>
    <n v="1.2489904022148677E-2"/>
    <m/>
    <m/>
    <n v="1.2489904022148677E-2"/>
    <s v="N"/>
    <n v="1.2489904022148677E-2"/>
  </r>
  <r>
    <s v="Gannet"/>
    <s v="Adult"/>
    <x v="4"/>
    <s v="Teesside"/>
    <s v="Autumn Migration"/>
    <s v="Collision"/>
    <m/>
    <n v="9.9907806126333472E-4"/>
    <m/>
    <m/>
    <n v="9.9907806126333472E-4"/>
    <s v="N"/>
    <n v="9.9907806126333472E-4"/>
  </r>
  <r>
    <s v="Gannet"/>
    <s v="Adult"/>
    <x v="4"/>
    <s v="Triton Knoll"/>
    <s v="Autumn Migration"/>
    <s v="Displacement (matrix)"/>
    <n v="8.5218961345150876E-2"/>
    <m/>
    <n v="0.7"/>
    <n v="0.03"/>
    <n v="1.789598188248168E-3"/>
    <s v="N"/>
    <n v="1.789598188248168E-3"/>
  </r>
  <r>
    <s v="Gannet"/>
    <s v="Adult"/>
    <x v="4"/>
    <s v="Triton Knoll"/>
    <s v="Autumn Migration"/>
    <s v="Collision"/>
    <m/>
    <n v="1.8654209619779923E-2"/>
    <m/>
    <m/>
    <n v="1.8654209619779923E-2"/>
    <s v="N"/>
    <n v="1.8654209619779923E-2"/>
  </r>
  <r>
    <s v="Gannet"/>
    <s v="Adult"/>
    <x v="4"/>
    <s v="West of Orkney"/>
    <s v="Autumn Migration"/>
    <s v="Collision"/>
    <m/>
    <n v="1.7480065086782938E-2"/>
    <m/>
    <m/>
    <n v="1.7480065086782938E-2"/>
    <s v="N"/>
    <n v="1.7480065086782938E-2"/>
  </r>
  <r>
    <s v="Gannet"/>
    <s v="Adult"/>
    <x v="4"/>
    <s v="West of Orkney"/>
    <s v="Autumn Migration"/>
    <s v="Displacement (matrix)"/>
    <n v="8.8256614952611763"/>
    <m/>
    <n v="0.7"/>
    <n v="0.03"/>
    <n v="0.18533889140048468"/>
    <s v="N"/>
    <n v="0.18533889140048468"/>
  </r>
  <r>
    <s v="Gannet"/>
    <s v="Adult"/>
    <x v="4"/>
    <s v="Westermost Rough"/>
    <s v="Autumn Migration"/>
    <s v="Collision"/>
    <m/>
    <n v="6.643980113600128E-5"/>
    <m/>
    <m/>
    <n v="6.643980113600128E-5"/>
    <s v="N"/>
    <n v="6.643980113600128E-5"/>
  </r>
  <r>
    <s v="Gannet"/>
    <s v="Adult"/>
    <x v="5"/>
    <s v="Aberdeen"/>
    <s v="Spring Migration"/>
    <s v="Collision"/>
    <m/>
    <n v="5.7168457008957162E-4"/>
    <m/>
    <m/>
    <n v="5.7168457008957162E-4"/>
    <s v="N"/>
    <n v="5.7168457008957162E-4"/>
  </r>
  <r>
    <s v="Gannet"/>
    <s v="Adult"/>
    <x v="5"/>
    <s v="Aberdeen"/>
    <s v="Autumn Migration"/>
    <s v="Displacement (matrix)"/>
    <n v="0.19777047444315715"/>
    <m/>
    <n v="0.7"/>
    <n v="0.03"/>
    <n v="4.1531799633063001E-3"/>
    <s v="N"/>
    <n v="4.1531799633063001E-3"/>
  </r>
  <r>
    <s v="Gannet"/>
    <s v="Adult"/>
    <x v="5"/>
    <s v="Aberdeen"/>
    <s v="Autumn Migration"/>
    <s v="Collision"/>
    <m/>
    <n v="2.441533924235291E-2"/>
    <m/>
    <m/>
    <n v="2.441533924235291E-2"/>
    <s v="N"/>
    <n v="2.441533924235291E-2"/>
  </r>
  <r>
    <s v="Gannet"/>
    <s v="Adult"/>
    <x v="5"/>
    <s v="Beatrice"/>
    <s v="Spring Migration"/>
    <s v="Collision"/>
    <m/>
    <n v="3.8538717147250663E-2"/>
    <m/>
    <m/>
    <n v="3.8538717147250663E-2"/>
    <s v="N"/>
    <n v="3.8538717147250663E-2"/>
  </r>
  <r>
    <s v="Gannet"/>
    <s v="Adult"/>
    <x v="5"/>
    <s v="Beatrice"/>
    <s v="Autumn Migration"/>
    <s v="Collision"/>
    <m/>
    <n v="0.17130452182254113"/>
    <m/>
    <m/>
    <n v="0.17130452182254113"/>
    <s v="N"/>
    <n v="0.17130452182254113"/>
  </r>
  <r>
    <s v="Gannet"/>
    <s v="Adult"/>
    <x v="5"/>
    <s v="Berwick Bank"/>
    <s v="Spring Migration"/>
    <s v="Collision"/>
    <m/>
    <n v="2.3809523071352513E-2"/>
    <m/>
    <m/>
    <n v="2.3809523071352513E-2"/>
    <s v="N"/>
    <n v="2.3809523071352513E-2"/>
  </r>
  <r>
    <s v="Gannet"/>
    <s v="Adult"/>
    <x v="5"/>
    <s v="Berwick Bank"/>
    <s v="Autumn Migration"/>
    <s v="Collision"/>
    <m/>
    <n v="0.12335582059293845"/>
    <m/>
    <m/>
    <n v="0.12335582059293845"/>
    <s v="N"/>
    <n v="0.12335582059293845"/>
  </r>
  <r>
    <s v="Gannet"/>
    <s v="Adult"/>
    <x v="5"/>
    <s v="Berwick Bank "/>
    <s v="Spring Migration"/>
    <s v="Displacement (matrix)"/>
    <n v="9.7850526066850136"/>
    <m/>
    <n v="0.7"/>
    <n v="0.03"/>
    <n v="0.20548610474038526"/>
    <s v="N"/>
    <n v="0.20548610474038526"/>
  </r>
  <r>
    <s v="Gannet"/>
    <s v="Adult"/>
    <x v="5"/>
    <s v="Berwick Bank "/>
    <s v="Autumn Migration"/>
    <s v="Displacement (matrix)"/>
    <n v="47.115070365358449"/>
    <m/>
    <n v="0.7"/>
    <n v="0.03"/>
    <n v="0.98941647767252738"/>
    <s v="N"/>
    <n v="0.98941647767252738"/>
  </r>
  <r>
    <s v="Gannet"/>
    <s v="Adult"/>
    <x v="5"/>
    <s v="Blyth Demo"/>
    <s v="Autumn Migration"/>
    <s v="Collision"/>
    <m/>
    <n v="9.64231330968136E-3"/>
    <m/>
    <m/>
    <n v="9.64231330968136E-3"/>
    <s v="N"/>
    <n v="9.64231330968136E-3"/>
  </r>
  <r>
    <s v="Gannet"/>
    <s v="Adult"/>
    <x v="5"/>
    <s v="Blyth Demo"/>
    <s v="Spring Migration"/>
    <s v="Collision"/>
    <m/>
    <n v="3.1618136621285049E-2"/>
    <m/>
    <m/>
    <n v="3.1618136621285049E-2"/>
    <s v="N"/>
    <n v="3.1618136621285049E-2"/>
  </r>
  <r>
    <s v="Gannet"/>
    <s v="Adult"/>
    <x v="5"/>
    <s v="Cenos"/>
    <s v="Spring Migration"/>
    <s v="Collision"/>
    <m/>
    <n v="1.3640872592962379E-2"/>
    <m/>
    <m/>
    <n v="1.3640872592962379E-2"/>
    <s v="N"/>
    <n v="1.3640872592962379E-2"/>
  </r>
  <r>
    <s v="Gannet"/>
    <s v="Adult"/>
    <x v="5"/>
    <s v="Cenos"/>
    <s v="Spring Migration"/>
    <s v="Displacement (matrix)"/>
    <n v="0.65476188446219419"/>
    <m/>
    <n v="0.7"/>
    <n v="0.03"/>
    <n v="1.3749999573706076E-2"/>
    <s v="N"/>
    <n v="1.3749999573706076E-2"/>
  </r>
  <r>
    <s v="Gannet"/>
    <s v="Adult"/>
    <x v="5"/>
    <s v="Cenos"/>
    <s v="Autumn Migration"/>
    <s v="Collision"/>
    <m/>
    <n v="3.7209687688054355E-2"/>
    <m/>
    <m/>
    <n v="3.7209687688054355E-2"/>
    <s v="N"/>
    <n v="3.7209687688054355E-2"/>
  </r>
  <r>
    <s v="Gannet"/>
    <s v="Adult"/>
    <x v="5"/>
    <s v="Cenos"/>
    <s v="Autumn Migration"/>
    <s v="Displacement (matrix)"/>
    <n v="10.213284068544086"/>
    <m/>
    <n v="0.7"/>
    <n v="0.03"/>
    <n v="0.21447896543942579"/>
    <s v="N"/>
    <n v="0.21447896543942579"/>
  </r>
  <r>
    <s v="Gannet"/>
    <s v="Adult"/>
    <x v="5"/>
    <s v="Dogger Bank A + B"/>
    <s v="Autumn Migration"/>
    <s v="Collision"/>
    <m/>
    <n v="0.38339674350399688"/>
    <m/>
    <m/>
    <n v="0.38339674350399688"/>
    <s v="N"/>
    <n v="0.38339674350399688"/>
  </r>
  <r>
    <s v="Gannet"/>
    <s v="Adult"/>
    <x v="5"/>
    <s v="Dogger Bank A + B"/>
    <s v="Spring Migration"/>
    <s v="Displacement (matrix)"/>
    <n v="23.438869067571392"/>
    <m/>
    <n v="0.7"/>
    <n v="0.03"/>
    <n v="0.49221625041899919"/>
    <s v="N"/>
    <n v="0.49221625041899919"/>
  </r>
  <r>
    <s v="Gannet"/>
    <s v="Adult"/>
    <x v="5"/>
    <s v="Dogger Bank A + B"/>
    <s v="Spring Migration"/>
    <s v="Collision"/>
    <m/>
    <n v="0.61429522578496643"/>
    <m/>
    <m/>
    <n v="0.61429522578496643"/>
    <s v="N"/>
    <n v="0.61429522578496643"/>
  </r>
  <r>
    <s v="Gannet"/>
    <s v="Adult"/>
    <x v="5"/>
    <s v="Dogger Bank A + B"/>
    <s v="Autumn Migration"/>
    <s v="Displacement (matrix)"/>
    <n v="64.327776072169399"/>
    <m/>
    <n v="0.7"/>
    <n v="0.03"/>
    <n v="1.3508832975155571"/>
    <s v="N"/>
    <n v="1.3508832975155571"/>
  </r>
  <r>
    <s v="Gannet"/>
    <s v="Adult"/>
    <x v="5"/>
    <s v="Dogger Bank C + Sofia"/>
    <s v="Autumn Migration"/>
    <s v="Collision"/>
    <m/>
    <n v="4.6374935441800817E-2"/>
    <m/>
    <m/>
    <n v="4.6374935441800817E-2"/>
    <s v="N"/>
    <n v="4.6374935441800817E-2"/>
  </r>
  <r>
    <s v="Gannet"/>
    <s v="Adult"/>
    <x v="5"/>
    <s v="Dogger Bank C + Sofia"/>
    <s v="Spring Migration"/>
    <s v="Collision"/>
    <m/>
    <n v="0.12195566982495661"/>
    <m/>
    <m/>
    <n v="0.12195566982495661"/>
    <s v="N"/>
    <n v="0.12195566982495661"/>
  </r>
  <r>
    <s v="Gannet"/>
    <s v="Adult"/>
    <x v="5"/>
    <s v="Dogger Bank C + Sofia"/>
    <s v="Spring Migration"/>
    <s v="Displacement (matrix)"/>
    <n v="27.603135145566309"/>
    <m/>
    <n v="0.7"/>
    <n v="0.03"/>
    <n v="0.57966583805689254"/>
    <s v="N"/>
    <n v="0.57966583805689254"/>
  </r>
  <r>
    <s v="Gannet"/>
    <s v="Adult"/>
    <x v="5"/>
    <s v="Dogger Bank C + Sofia"/>
    <s v="Autumn Migration"/>
    <s v="Displacement (matrix)"/>
    <n v="27.860711609381962"/>
    <m/>
    <n v="0.7"/>
    <n v="0.03"/>
    <n v="0.58507494379702107"/>
    <s v="N"/>
    <n v="0.58507494379702107"/>
  </r>
  <r>
    <s v="Gannet"/>
    <s v="Adult"/>
    <x v="5"/>
    <s v="Dogger Bank South "/>
    <s v="Spring Migration"/>
    <s v="Collision"/>
    <m/>
    <n v="3.3909023777958611E-2"/>
    <m/>
    <m/>
    <n v="3.3909023777958611E-2"/>
    <s v="N"/>
    <n v="3.3909023777958611E-2"/>
  </r>
  <r>
    <s v="Gannet"/>
    <s v="Adult"/>
    <x v="5"/>
    <s v="Dogger Bank South "/>
    <s v="Autumn Migration"/>
    <s v="Collision"/>
    <m/>
    <n v="0.11684537450608896"/>
    <m/>
    <m/>
    <n v="0.11684537450608896"/>
    <s v="N"/>
    <n v="0.11684537450608896"/>
  </r>
  <r>
    <s v="Gannet"/>
    <s v="Adult"/>
    <x v="5"/>
    <s v="Dogger Bank South "/>
    <s v="Autumn Migration"/>
    <s v="Displacement (matrix)"/>
    <n v="49.427792119359346"/>
    <m/>
    <n v="0.7"/>
    <n v="0.03"/>
    <n v="1.0379836345065461"/>
    <s v="N"/>
    <n v="1.0379836345065461"/>
  </r>
  <r>
    <s v="Gannet"/>
    <s v="Adult"/>
    <x v="5"/>
    <s v="Dogger Bank South "/>
    <s v="Spring Migration"/>
    <s v="Displacement (matrix)"/>
    <n v="53.531045537470668"/>
    <m/>
    <n v="0.7"/>
    <n v="0.03"/>
    <n v="1.1241519562868838"/>
    <s v="N"/>
    <n v="1.1241519562868838"/>
  </r>
  <r>
    <s v="Gannet"/>
    <s v="Adult"/>
    <x v="5"/>
    <s v="Dudgeon"/>
    <s v="Spring Migration"/>
    <s v="Displacement (matrix)"/>
    <n v="0.65438466939920137"/>
    <m/>
    <n v="0.7"/>
    <n v="0.03"/>
    <n v="1.3742078057383226E-2"/>
    <s v="N"/>
    <n v="1.3742078057383226E-2"/>
  </r>
  <r>
    <s v="Gannet"/>
    <s v="Adult"/>
    <x v="5"/>
    <s v="Dudgeon"/>
    <s v="Autumn Migration"/>
    <s v="Displacement (matrix)"/>
    <n v="0.74530518161653969"/>
    <m/>
    <n v="0.7"/>
    <n v="0.03"/>
    <n v="1.5651408813947332E-2"/>
    <s v="N"/>
    <n v="1.5651408813947332E-2"/>
  </r>
  <r>
    <s v="Gannet"/>
    <s v="Adult"/>
    <x v="5"/>
    <s v="Dudgeon"/>
    <s v="Autumn Migration"/>
    <s v="Collision"/>
    <m/>
    <n v="7.8324107866950557E-2"/>
    <m/>
    <m/>
    <n v="7.8324107866950557E-2"/>
    <s v="N"/>
    <n v="7.8324107866950557E-2"/>
  </r>
  <r>
    <s v="Gannet"/>
    <s v="Adult"/>
    <x v="5"/>
    <s v="Dudgeon"/>
    <s v="Spring Migration"/>
    <s v="Collision"/>
    <m/>
    <n v="9.9648317875861925E-2"/>
    <m/>
    <m/>
    <n v="9.9648317875861925E-2"/>
    <s v="N"/>
    <n v="9.9648317875861925E-2"/>
  </r>
  <r>
    <s v="Gannet"/>
    <s v="Adult"/>
    <x v="5"/>
    <s v="East Anglia One"/>
    <s v="Spring Migration"/>
    <s v="Collision"/>
    <m/>
    <n v="4.7610692777748986E-2"/>
    <m/>
    <m/>
    <n v="4.7610692777748986E-2"/>
    <s v="N"/>
    <n v="4.7610692777748986E-2"/>
  </r>
  <r>
    <s v="Gannet"/>
    <s v="Adult"/>
    <x v="5"/>
    <s v="East Anglia One"/>
    <s v="Spring Migration"/>
    <s v="Displacement (matrix)"/>
    <n v="4.4674065396388691"/>
    <m/>
    <n v="0.7"/>
    <n v="0.03"/>
    <n v="9.3815537332416238E-2"/>
    <s v="N"/>
    <n v="9.3815537332416238E-2"/>
  </r>
  <r>
    <s v="Gannet"/>
    <s v="Adult"/>
    <x v="5"/>
    <s v="East Anglia One"/>
    <s v="Autumn Migration"/>
    <s v="Collision"/>
    <m/>
    <n v="0.38435284444972784"/>
    <m/>
    <m/>
    <n v="0.38435284444972784"/>
    <s v="N"/>
    <n v="0.38435284444972784"/>
  </r>
  <r>
    <s v="Gannet"/>
    <s v="Adult"/>
    <x v="5"/>
    <s v="East Anglia One"/>
    <s v="Autumn Migration"/>
    <s v="Displacement (matrix)"/>
    <n v="107.80623531038296"/>
    <m/>
    <n v="0.7"/>
    <n v="0.03"/>
    <n v="2.263930941518042"/>
    <s v="N"/>
    <n v="2.263930941518042"/>
  </r>
  <r>
    <s v="Gannet"/>
    <s v="Adult"/>
    <x v="5"/>
    <s v="East Anglia ONE North"/>
    <s v="Spring Migration"/>
    <s v="Collision"/>
    <m/>
    <n v="1.4107599598859585E-2"/>
    <m/>
    <m/>
    <n v="1.4107599598859585E-2"/>
    <s v="N"/>
    <n v="1.4107599598859585E-2"/>
  </r>
  <r>
    <s v="Gannet"/>
    <s v="Adult"/>
    <x v="5"/>
    <s v="East Anglia ONE North"/>
    <s v="Spring Migration"/>
    <s v="Displacement (matrix)"/>
    <n v="2.5863932597909245"/>
    <m/>
    <n v="0.7"/>
    <n v="0.03"/>
    <n v="5.4314258455609409E-2"/>
    <s v="N"/>
    <n v="5.4314258455609409E-2"/>
  </r>
  <r>
    <s v="Gannet"/>
    <s v="Adult"/>
    <x v="5"/>
    <s v="East Anglia ONE North"/>
    <s v="Autumn Migration"/>
    <s v="Collision"/>
    <m/>
    <n v="7.1120111254788107E-2"/>
    <m/>
    <m/>
    <n v="7.1120111254788107E-2"/>
    <s v="N"/>
    <n v="7.1120111254788107E-2"/>
  </r>
  <r>
    <s v="Gannet"/>
    <s v="Adult"/>
    <x v="5"/>
    <s v="East Anglia ONE North"/>
    <s v="Autumn Migration"/>
    <s v="Displacement (matrix)"/>
    <n v="13.868421694683681"/>
    <m/>
    <n v="0.7"/>
    <n v="0.03"/>
    <n v="0.29123685558835727"/>
    <s v="N"/>
    <n v="0.29123685558835727"/>
  </r>
  <r>
    <s v="Gannet"/>
    <s v="Adult"/>
    <x v="5"/>
    <s v="East Anglia THREE"/>
    <s v="Spring Migration"/>
    <s v="Collision"/>
    <m/>
    <n v="9.3725761698605331E-2"/>
    <m/>
    <m/>
    <n v="9.3725761698605331E-2"/>
    <s v="N"/>
    <n v="9.3725761698605331E-2"/>
  </r>
  <r>
    <s v="Gannet"/>
    <s v="Adult"/>
    <x v="5"/>
    <s v="East Anglia THREE"/>
    <s v="Autumn Migration"/>
    <s v="Collision"/>
    <m/>
    <n v="0.12345804767365263"/>
    <m/>
    <m/>
    <n v="0.12345804767365263"/>
    <s v="N"/>
    <n v="0.12345804767365263"/>
  </r>
  <r>
    <s v="Gannet"/>
    <s v="Adult"/>
    <x v="5"/>
    <s v="East Anglia THREE"/>
    <s v="Spring Migration"/>
    <s v="Displacement (matrix)"/>
    <n v="30.8015924575101"/>
    <m/>
    <n v="0.7"/>
    <n v="0.03"/>
    <n v="0.64683344160771206"/>
    <s v="N"/>
    <n v="0.64683344160771206"/>
  </r>
  <r>
    <s v="Gannet"/>
    <s v="Adult"/>
    <x v="5"/>
    <s v="East Anglia THREE"/>
    <s v="Autumn Migration"/>
    <s v="Displacement (matrix)"/>
    <n v="37.604758825969206"/>
    <m/>
    <n v="0.7"/>
    <n v="0.03"/>
    <n v="0.78969993534535321"/>
    <s v="N"/>
    <n v="0.78969993534535321"/>
  </r>
  <r>
    <s v="Gannet"/>
    <s v="Adult"/>
    <x v="5"/>
    <s v="East Anglia TWO"/>
    <s v="Spring Migration"/>
    <s v="Collision"/>
    <m/>
    <n v="5.1300362177671213E-2"/>
    <m/>
    <m/>
    <n v="5.1300362177671213E-2"/>
    <s v="N"/>
    <n v="5.1300362177671213E-2"/>
  </r>
  <r>
    <s v="Gannet"/>
    <s v="Adult"/>
    <x v="5"/>
    <s v="East Anglia TWO"/>
    <s v="Autumn Migration"/>
    <s v="Collision"/>
    <m/>
    <n v="0.14935223363505501"/>
    <m/>
    <m/>
    <n v="0.14935223363505501"/>
    <s v="N"/>
    <n v="0.14935223363505501"/>
  </r>
  <r>
    <s v="Gannet"/>
    <s v="Adult"/>
    <x v="5"/>
    <s v="East Anglia TWO"/>
    <s v="Spring Migration"/>
    <s v="Displacement (matrix)"/>
    <n v="11.286079679087669"/>
    <m/>
    <n v="0.7"/>
    <n v="0.03"/>
    <n v="0.23700767326084102"/>
    <s v="N"/>
    <n v="0.23700767326084102"/>
  </r>
  <r>
    <s v="Gannet"/>
    <s v="Adult"/>
    <x v="5"/>
    <s v="East Anglia TWO"/>
    <s v="Autumn Migration"/>
    <s v="Displacement (matrix)"/>
    <n v="26.403341303340081"/>
    <m/>
    <n v="0.7"/>
    <n v="0.03"/>
    <n v="0.55447016737014165"/>
    <s v="N"/>
    <n v="0.55447016737014165"/>
  </r>
  <r>
    <s v="Gannet"/>
    <s v="Adult"/>
    <x v="5"/>
    <s v="Five Estuaries"/>
    <s v="Spring Migration"/>
    <s v="Collision"/>
    <m/>
    <n v="1.8222316148526967E-2"/>
    <m/>
    <m/>
    <n v="1.8222316148526967E-2"/>
    <s v="N"/>
    <n v="1.8222316148526967E-2"/>
  </r>
  <r>
    <s v="Gannet"/>
    <s v="Adult"/>
    <x v="5"/>
    <s v="Five Estuaries"/>
    <s v="Autumn Migration"/>
    <s v="Collision"/>
    <m/>
    <n v="6.6971438098258784E-2"/>
    <m/>
    <m/>
    <n v="6.6971438098258784E-2"/>
    <s v="N"/>
    <n v="6.6971438098258784E-2"/>
  </r>
  <r>
    <s v="Gannet"/>
    <s v="Adult"/>
    <x v="5"/>
    <s v="Five Estuaries"/>
    <s v="Spring Migration"/>
    <s v="Displacement (matrix)"/>
    <n v="6.0221815787631856"/>
    <m/>
    <n v="0.7"/>
    <n v="0.03"/>
    <n v="0.12646581315402688"/>
    <s v="N"/>
    <n v="0.12646581315402688"/>
  </r>
  <r>
    <s v="Gannet"/>
    <s v="Adult"/>
    <x v="5"/>
    <s v="Five Estuaries"/>
    <s v="Autumn Migration"/>
    <s v="Displacement (matrix)"/>
    <n v="19.456684436528654"/>
    <m/>
    <n v="0.7"/>
    <n v="0.03"/>
    <n v="0.40859037316710173"/>
    <s v="N"/>
    <n v="0.40859037316710173"/>
  </r>
  <r>
    <s v="Gannet"/>
    <s v="Adult"/>
    <x v="5"/>
    <s v="Galloper"/>
    <s v="Autumn Migration"/>
    <s v="Collision"/>
    <m/>
    <n v="5.8018109519362961E-2"/>
    <m/>
    <m/>
    <n v="5.8018109519362961E-2"/>
    <s v="N"/>
    <n v="5.8018109519362961E-2"/>
  </r>
  <r>
    <s v="Gannet"/>
    <s v="Adult"/>
    <x v="5"/>
    <s v="Galloper"/>
    <s v="Spring Migration"/>
    <s v="Collision"/>
    <m/>
    <n v="6.0936960325148427E-2"/>
    <m/>
    <m/>
    <n v="6.0936960325148427E-2"/>
    <s v="N"/>
    <n v="6.0936960325148427E-2"/>
  </r>
  <r>
    <s v="Gannet"/>
    <s v="Adult"/>
    <x v="5"/>
    <s v="Galloper"/>
    <s v="Spring Migration"/>
    <s v="Displacement (matrix)"/>
    <n v="16.223739538688523"/>
    <m/>
    <n v="0.7"/>
    <n v="0.03"/>
    <n v="0.34069853031245895"/>
    <s v="N"/>
    <n v="0.34069853031245895"/>
  </r>
  <r>
    <s v="Gannet"/>
    <s v="Adult"/>
    <x v="5"/>
    <s v="Galloper"/>
    <s v="Autumn Migration"/>
    <s v="Displacement (matrix)"/>
    <n v="26.877475378372004"/>
    <m/>
    <n v="0.7"/>
    <n v="0.03"/>
    <n v="0.56442698294581206"/>
    <s v="N"/>
    <n v="0.56442698294581206"/>
  </r>
  <r>
    <s v="Gannet"/>
    <s v="Adult"/>
    <x v="5"/>
    <s v="Greater Gabbard"/>
    <s v="Autumn Migration"/>
    <s v="Collision"/>
    <m/>
    <n v="3.6595564447263765E-2"/>
    <m/>
    <m/>
    <n v="3.6595564447263765E-2"/>
    <s v="N"/>
    <n v="3.6595564447263765E-2"/>
  </r>
  <r>
    <s v="Gannet"/>
    <s v="Adult"/>
    <x v="5"/>
    <s v="Greater Gabbard"/>
    <s v="Autumn Migration"/>
    <s v="Displacement (matrix)"/>
    <n v="2.0447031985751578"/>
    <m/>
    <n v="0.7"/>
    <n v="0.03"/>
    <n v="4.2938767170078308E-2"/>
    <s v="N"/>
    <n v="4.2938767170078308E-2"/>
  </r>
  <r>
    <s v="Gannet"/>
    <s v="Adult"/>
    <x v="5"/>
    <s v="Greater Gabbard"/>
    <s v="Spring Migration"/>
    <s v="Collision"/>
    <m/>
    <n v="5.1415274988949204E-2"/>
    <m/>
    <m/>
    <n v="5.1415274988949204E-2"/>
    <s v="N"/>
    <n v="5.1415274988949204E-2"/>
  </r>
  <r>
    <s v="Gannet"/>
    <s v="Adult"/>
    <x v="5"/>
    <s v="Greater Gabbard"/>
    <s v="Spring Migration"/>
    <s v="Displacement (matrix)"/>
    <n v="6.1720748245010695"/>
    <m/>
    <n v="0.7"/>
    <n v="0.03"/>
    <n v="0.12961357131452245"/>
    <s v="N"/>
    <n v="0.12961357131452245"/>
  </r>
  <r>
    <s v="Gannet"/>
    <s v="Adult"/>
    <x v="5"/>
    <s v="Green Volt"/>
    <s v="Autumn Migration"/>
    <s v="Collision"/>
    <m/>
    <n v="7.1197370799536575E-3"/>
    <m/>
    <m/>
    <n v="7.1197370799536575E-3"/>
    <s v="N"/>
    <n v="7.1197370799536575E-3"/>
  </r>
  <r>
    <s v="Gannet"/>
    <s v="Adult"/>
    <x v="5"/>
    <s v="Green Volt"/>
    <s v="Autumn Migration"/>
    <s v="Displacement (matrix)"/>
    <n v="0.94929827732715444"/>
    <m/>
    <n v="0.7"/>
    <n v="0.03"/>
    <n v="1.9935263823870241E-2"/>
    <s v="N"/>
    <n v="1.9935263823870241E-2"/>
  </r>
  <r>
    <s v="Gannet"/>
    <s v="Adult"/>
    <x v="5"/>
    <s v="Green Volt"/>
    <s v="Spring Migration"/>
    <s v="Collision"/>
    <m/>
    <n v="2.5345691320684823E-2"/>
    <m/>
    <m/>
    <n v="2.5345691320684823E-2"/>
    <s v="N"/>
    <n v="2.5345691320684823E-2"/>
  </r>
  <r>
    <s v="Gannet"/>
    <s v="Adult"/>
    <x v="5"/>
    <s v="Green Volt"/>
    <s v="Spring Migration"/>
    <s v="Displacement (matrix)"/>
    <n v="3.590639603763683"/>
    <m/>
    <n v="0.7"/>
    <n v="0.03"/>
    <n v="7.5403431679037333E-2"/>
    <s v="N"/>
    <n v="7.5403431679037333E-2"/>
  </r>
  <r>
    <s v="Gannet"/>
    <s v="Adult"/>
    <x v="5"/>
    <s v="Gunfleet Sands"/>
    <s v="Autumn Migration"/>
    <s v="Displacement (matrix)"/>
    <n v="0.35560055627394055"/>
    <m/>
    <n v="0.7"/>
    <n v="0.03"/>
    <n v="7.4676116817527505E-3"/>
    <s v="N"/>
    <n v="7.4676116817527505E-3"/>
  </r>
  <r>
    <s v="Gannet"/>
    <s v="Adult"/>
    <x v="5"/>
    <s v="Gunfleet Sands"/>
    <s v="Spring Migration"/>
    <s v="Displacement (matrix)"/>
    <n v="0.52903498495723444"/>
    <m/>
    <n v="0.7"/>
    <n v="0.03"/>
    <n v="1.1109734684101922E-2"/>
    <s v="N"/>
    <n v="1.1109734684101922E-2"/>
  </r>
  <r>
    <s v="Gannet"/>
    <s v="Adult"/>
    <x v="5"/>
    <s v="Hornsea FOUR"/>
    <s v="Spring Migration"/>
    <s v="Collision"/>
    <m/>
    <n v="1.687338982252486E-2"/>
    <m/>
    <m/>
    <n v="1.687338982252486E-2"/>
    <s v="N"/>
    <n v="1.687338982252486E-2"/>
  </r>
  <r>
    <s v="Gannet"/>
    <s v="Adult"/>
    <x v="5"/>
    <s v="Hornsea FOUR"/>
    <s v="Autumn Migration"/>
    <s v="Collision"/>
    <m/>
    <n v="3.3823304242088778E-2"/>
    <m/>
    <m/>
    <n v="3.3823304242088778E-2"/>
    <s v="N"/>
    <n v="3.3823304242088778E-2"/>
  </r>
  <r>
    <s v="Gannet"/>
    <s v="Adult"/>
    <x v="5"/>
    <s v="Hornsea FOUR"/>
    <s v="Autumn Migration"/>
    <s v="Displacement (matrix)"/>
    <n v="23.551643739082653"/>
    <m/>
    <n v="0.7"/>
    <n v="0.03"/>
    <n v="0.49458451852073571"/>
    <s v="N"/>
    <n v="0.49458451852073571"/>
  </r>
  <r>
    <s v="Gannet"/>
    <s v="Adult"/>
    <x v="5"/>
    <s v="Hornsea FOUR"/>
    <s v="Spring Migration"/>
    <s v="Displacement (matrix)"/>
    <n v="23.855295675370883"/>
    <m/>
    <n v="0.7"/>
    <n v="0.03"/>
    <n v="0.50096120918278852"/>
    <s v="N"/>
    <n v="0.50096120918278852"/>
  </r>
  <r>
    <s v="Gannet"/>
    <s v="Adult"/>
    <x v="5"/>
    <s v="Hornsea Project ONE"/>
    <s v="Autumn Migration"/>
    <s v="Collision"/>
    <m/>
    <n v="3.1694564814265011E-2"/>
    <m/>
    <m/>
    <n v="3.1694564814265011E-2"/>
    <s v="N"/>
    <n v="3.1694564814265011E-2"/>
  </r>
  <r>
    <s v="Gannet"/>
    <s v="Adult"/>
    <x v="5"/>
    <s v="Hornsea Project ONE"/>
    <s v="Spring Migration"/>
    <s v="Collision"/>
    <m/>
    <n v="5.7744161848937776E-2"/>
    <m/>
    <m/>
    <n v="5.7744161848937776E-2"/>
    <s v="N"/>
    <n v="5.7744161848937776E-2"/>
  </r>
  <r>
    <s v="Gannet"/>
    <s v="Adult"/>
    <x v="5"/>
    <s v="Hornsea Project ONE"/>
    <s v="Spring Migration"/>
    <s v="Displacement (matrix)"/>
    <n v="14.872378849981848"/>
    <m/>
    <n v="0.7"/>
    <n v="0.03"/>
    <n v="0.3123199558496188"/>
    <s v="N"/>
    <n v="0.3123199558496188"/>
  </r>
  <r>
    <s v="Gannet"/>
    <s v="Adult"/>
    <x v="5"/>
    <s v="Hornsea Project ONE"/>
    <s v="Autumn Migration"/>
    <s v="Displacement (matrix)"/>
    <n v="20.689671841675143"/>
    <m/>
    <n v="0.7"/>
    <n v="0.03"/>
    <n v="0.43448310867517798"/>
    <s v="N"/>
    <n v="0.43448310867517798"/>
  </r>
  <r>
    <s v="Gannet"/>
    <s v="Adult"/>
    <x v="5"/>
    <s v="Hornsea Project THREE"/>
    <s v="Autumn Migration"/>
    <s v="Collision"/>
    <m/>
    <n v="2.9335211948427E-2"/>
    <m/>
    <m/>
    <n v="2.9335211948427E-2"/>
    <s v="N"/>
    <n v="2.9335211948427E-2"/>
  </r>
  <r>
    <s v="Gannet"/>
    <s v="Adult"/>
    <x v="5"/>
    <s v="Hornsea Project THREE"/>
    <s v="Spring Migration"/>
    <s v="Collision"/>
    <m/>
    <n v="6.3924188366103793E-2"/>
    <m/>
    <m/>
    <n v="6.3924188366103793E-2"/>
    <s v="N"/>
    <n v="6.3924188366103793E-2"/>
  </r>
  <r>
    <s v="Gannet"/>
    <s v="Adult"/>
    <x v="5"/>
    <s v="Hornsea Project THREE"/>
    <s v="Autumn Migration"/>
    <s v="Displacement (matrix)"/>
    <n v="29.335211948427002"/>
    <m/>
    <n v="0.7"/>
    <n v="0.03"/>
    <n v="0.61603945091696699"/>
    <s v="N"/>
    <n v="0.61603945091696699"/>
  </r>
  <r>
    <s v="Gannet"/>
    <s v="Adult"/>
    <x v="5"/>
    <s v="Hornsea Project THREE"/>
    <s v="Spring Migration"/>
    <s v="Displacement (matrix)"/>
    <n v="31.172506069561955"/>
    <m/>
    <n v="0.7"/>
    <n v="0.03"/>
    <n v="0.65462262746080091"/>
    <s v="N"/>
    <n v="0.65462262746080091"/>
  </r>
  <r>
    <s v="Gannet"/>
    <s v="Adult"/>
    <x v="5"/>
    <s v="Hornsea Project TWO"/>
    <s v="Autumn Migration"/>
    <s v="Collision"/>
    <m/>
    <n v="6.1012037267460149E-2"/>
    <m/>
    <m/>
    <n v="6.1012037267460149E-2"/>
    <s v="N"/>
    <n v="6.1012037267460149E-2"/>
  </r>
  <r>
    <s v="Gannet"/>
    <s v="Adult"/>
    <x v="5"/>
    <s v="Hornsea Project TWO"/>
    <s v="Spring Migration"/>
    <s v="Collision"/>
    <m/>
    <n v="6.7753149902753676E-2"/>
    <m/>
    <m/>
    <n v="6.7753149902753676E-2"/>
    <s v="N"/>
    <n v="6.7753149902753676E-2"/>
  </r>
  <r>
    <s v="Gannet"/>
    <s v="Adult"/>
    <x v="5"/>
    <s v="Hornsea Project TWO"/>
    <s v="Spring Migration"/>
    <s v="Displacement (matrix)"/>
    <n v="7.3766999095909966"/>
    <m/>
    <n v="0.7"/>
    <n v="0.03"/>
    <n v="0.15491069810141092"/>
    <s v="N"/>
    <n v="0.15491069810141092"/>
  </r>
  <r>
    <s v="Gannet"/>
    <s v="Adult"/>
    <x v="5"/>
    <s v="Hornsea Project TWO"/>
    <s v="Autumn Migration"/>
    <s v="Displacement (matrix)"/>
    <n v="33.985916281714204"/>
    <m/>
    <n v="0.7"/>
    <n v="0.03"/>
    <n v="0.71370424191599824"/>
    <s v="N"/>
    <n v="0.71370424191599824"/>
  </r>
  <r>
    <s v="Gannet"/>
    <s v="Adult"/>
    <x v="5"/>
    <s v="Humber Gateway"/>
    <s v="Autumn Migration"/>
    <s v="Collision"/>
    <m/>
    <n v="2.3436369870992635E-3"/>
    <m/>
    <m/>
    <n v="2.3436369870992635E-3"/>
    <s v="N"/>
    <n v="2.3436369870992635E-3"/>
  </r>
  <r>
    <s v="Gannet"/>
    <s v="Adult"/>
    <x v="5"/>
    <s v="Humber Gateway"/>
    <s v="Spring Migration"/>
    <s v="Collision"/>
    <m/>
    <n v="8.2809405436698926E-3"/>
    <m/>
    <m/>
    <n v="8.2809405436698926E-3"/>
    <s v="N"/>
    <n v="8.2809405436698926E-3"/>
  </r>
  <r>
    <s v="Gannet"/>
    <s v="Adult"/>
    <x v="5"/>
    <s v="Hywind"/>
    <s v="Spring Migration"/>
    <s v="Displacement (matrix)"/>
    <n v="0.14550264099159871"/>
    <m/>
    <n v="0.7"/>
    <n v="0.03"/>
    <n v="3.0555554608235726E-3"/>
    <s v="N"/>
    <n v="3.0555554608235726E-3"/>
  </r>
  <r>
    <s v="Gannet"/>
    <s v="Adult"/>
    <x v="5"/>
    <s v="Hywind"/>
    <s v="Autumn Migration"/>
    <s v="Collision"/>
    <m/>
    <n v="4.5328165001811667E-3"/>
    <m/>
    <m/>
    <n v="4.5328165001811667E-3"/>
    <s v="N"/>
    <n v="4.5328165001811667E-3"/>
  </r>
  <r>
    <s v="Gannet"/>
    <s v="Adult"/>
    <x v="5"/>
    <s v="Hywind"/>
    <s v="Spring Migration"/>
    <s v="Collision"/>
    <m/>
    <n v="5.523809352553785E-3"/>
    <m/>
    <m/>
    <n v="5.523809352553785E-3"/>
    <s v="N"/>
    <n v="5.523809352553785E-3"/>
  </r>
  <r>
    <s v="Gannet"/>
    <s v="Adult"/>
    <x v="5"/>
    <s v="Inch Cape"/>
    <s v="Spring Migration"/>
    <s v="Collision"/>
    <m/>
    <n v="3.1746030761803344E-2"/>
    <m/>
    <m/>
    <n v="3.1746030761803344E-2"/>
    <s v="N"/>
    <n v="3.1746030761803344E-2"/>
  </r>
  <r>
    <s v="Gannet"/>
    <s v="Adult"/>
    <x v="5"/>
    <s v="Inch Cape"/>
    <s v="Autumn Migration"/>
    <s v="Collision"/>
    <m/>
    <n v="4.2283736009152681E-2"/>
    <m/>
    <m/>
    <n v="4.2283736009152681E-2"/>
    <s v="N"/>
    <n v="4.2283736009152681E-2"/>
  </r>
  <r>
    <s v="Gannet"/>
    <s v="Adult"/>
    <x v="5"/>
    <s v="Inch Cape"/>
    <s v="Spring Migration"/>
    <s v="Displacement (matrix)"/>
    <n v="7.7116399725547318"/>
    <m/>
    <n v="0.7"/>
    <n v="0.03"/>
    <n v="0.16194443942364933"/>
    <s v="N"/>
    <n v="0.16194443942364933"/>
  </r>
  <r>
    <s v="Gannet"/>
    <s v="Adult"/>
    <x v="5"/>
    <s v="Inch Cape"/>
    <s v="Autumn Migration"/>
    <s v="Displacement (matrix)"/>
    <n v="27.248344213231473"/>
    <m/>
    <n v="0.7"/>
    <n v="0.03"/>
    <n v="0.57221522847786088"/>
    <s v="N"/>
    <n v="0.57221522847786088"/>
  </r>
  <r>
    <s v="Gannet"/>
    <s v="Adult"/>
    <x v="5"/>
    <s v="Kentish Flats"/>
    <s v="Autumn Migration"/>
    <s v="Collision"/>
    <m/>
    <n v="1.2995583965647645E-2"/>
    <m/>
    <m/>
    <n v="1.2995583965647645E-2"/>
    <s v="N"/>
    <n v="1.2995583965647645E-2"/>
  </r>
  <r>
    <s v="Gannet"/>
    <s v="Adult"/>
    <x v="5"/>
    <s v="Kentish Flats"/>
    <s v="Spring Migration"/>
    <s v="Collision"/>
    <m/>
    <n v="4.6026043691279397E-2"/>
    <m/>
    <m/>
    <n v="4.6026043691279397E-2"/>
    <s v="N"/>
    <n v="4.6026043691279397E-2"/>
  </r>
  <r>
    <s v="Gannet"/>
    <s v="Adult"/>
    <x v="5"/>
    <s v="Kentish Flats Ext"/>
    <s v="Autumn Migration"/>
    <s v="Displacement (matrix)"/>
    <n v="0.38523393596343558"/>
    <m/>
    <n v="0.7"/>
    <n v="0.03"/>
    <n v="8.0899126552321458E-3"/>
    <s v="N"/>
    <n v="8.0899126552321458E-3"/>
  </r>
  <r>
    <s v="Gannet"/>
    <s v="Adult"/>
    <x v="5"/>
    <s v="Lincs"/>
    <s v="Autumn Migration"/>
    <s v="Collision"/>
    <m/>
    <n v="1.8771399061491043E-2"/>
    <m/>
    <m/>
    <n v="1.8771399061491043E-2"/>
    <s v="N"/>
    <n v="1.8771399061491043E-2"/>
  </r>
  <r>
    <s v="Gannet"/>
    <s v="Adult"/>
    <x v="5"/>
    <s v="Lincs"/>
    <s v="Spring Migration"/>
    <s v="Collision"/>
    <m/>
    <n v="8.6938082527972194E-2"/>
    <m/>
    <m/>
    <n v="8.6938082527972194E-2"/>
    <s v="N"/>
    <n v="8.6938082527972194E-2"/>
  </r>
  <r>
    <s v="Gannet"/>
    <s v="Adult"/>
    <x v="5"/>
    <s v="Lond Array"/>
    <s v="Autumn Migration"/>
    <s v="Collision"/>
    <m/>
    <n v="8.0861411341807549E-3"/>
    <m/>
    <m/>
    <n v="8.0861411341807549E-3"/>
    <s v="N"/>
    <n v="8.0861411341807549E-3"/>
  </r>
  <r>
    <s v="Gannet"/>
    <s v="Adult"/>
    <x v="5"/>
    <s v="Lond Array"/>
    <s v="Spring Migration"/>
    <s v="Collision"/>
    <m/>
    <n v="3.6820834953023525E-2"/>
    <m/>
    <m/>
    <n v="3.6820834953023525E-2"/>
    <s v="N"/>
    <n v="3.6820834953023525E-2"/>
  </r>
  <r>
    <s v="Gannet"/>
    <s v="Adult"/>
    <x v="5"/>
    <s v="Lynn &amp; Inner Dowsing"/>
    <s v="Autumn Migration"/>
    <s v="Collision"/>
    <m/>
    <n v="1.9854364391961683E-3"/>
    <m/>
    <m/>
    <n v="1.9854364391961683E-3"/>
    <s v="N"/>
    <n v="1.9854364391961683E-3"/>
  </r>
  <r>
    <s v="Gannet"/>
    <s v="Adult"/>
    <x v="5"/>
    <s v="Lynn &amp; Inner Dowsing"/>
    <s v="Spring Migration"/>
    <s v="Collision"/>
    <m/>
    <n v="1.0228009709173201E-2"/>
    <m/>
    <m/>
    <n v="1.0228009709173201E-2"/>
    <s v="N"/>
    <n v="1.0228009709173201E-2"/>
  </r>
  <r>
    <s v="Gannet"/>
    <s v="Adult"/>
    <x v="5"/>
    <s v="Moray East"/>
    <s v="Spring Migration"/>
    <s v="Displacement (matrix)"/>
    <n v="0.95046342452568089"/>
    <m/>
    <n v="0.7"/>
    <n v="0.03"/>
    <n v="1.9959731915039296E-2"/>
    <s v="N"/>
    <n v="1.9959731915039296E-2"/>
  </r>
  <r>
    <s v="Gannet"/>
    <s v="Adult"/>
    <x v="5"/>
    <s v="Moray East"/>
    <s v="Spring Migration"/>
    <s v="Collision"/>
    <m/>
    <n v="5.9470208453352297E-2"/>
    <m/>
    <m/>
    <n v="5.9470208453352297E-2"/>
    <s v="N"/>
    <n v="5.9470208453352297E-2"/>
  </r>
  <r>
    <s v="Gannet"/>
    <s v="Adult"/>
    <x v="5"/>
    <s v="Moray East"/>
    <s v="Autumn Migration"/>
    <s v="Collision"/>
    <m/>
    <n v="0.20468596856041313"/>
    <m/>
    <m/>
    <n v="0.20468596856041313"/>
    <s v="N"/>
    <n v="0.20468596856041313"/>
  </r>
  <r>
    <s v="Gannet"/>
    <s v="Adult"/>
    <x v="5"/>
    <s v="Moray East"/>
    <s v="Autumn Migration"/>
    <s v="Displacement (matrix)"/>
    <n v="11.54979570748038"/>
    <m/>
    <n v="0.7"/>
    <n v="0.03"/>
    <n v="0.24254570985708795"/>
    <s v="N"/>
    <n v="0.24254570985708795"/>
  </r>
  <r>
    <s v="Gannet"/>
    <s v="Adult"/>
    <x v="5"/>
    <s v="Moray West"/>
    <s v="Spring Migration"/>
    <s v="Collision"/>
    <m/>
    <n v="5.3763587649937493E-3"/>
    <m/>
    <m/>
    <n v="5.3763587649937493E-3"/>
    <s v="N"/>
    <n v="5.3763587649937493E-3"/>
  </r>
  <r>
    <s v="Gannet"/>
    <s v="Adult"/>
    <x v="5"/>
    <s v="Moray West"/>
    <s v="Autumn Migration"/>
    <s v="Collision"/>
    <m/>
    <n v="1.294497650900665E-2"/>
    <m/>
    <m/>
    <n v="1.294497650900665E-2"/>
    <s v="N"/>
    <n v="1.294497650900665E-2"/>
  </r>
  <r>
    <s v="Gannet"/>
    <s v="Adult"/>
    <x v="5"/>
    <s v="Moray West"/>
    <s v="Spring Migration"/>
    <s v="Displacement (matrix)"/>
    <n v="5.0691382641369644"/>
    <m/>
    <n v="0.7"/>
    <n v="0.03"/>
    <n v="0.10645190354687624"/>
    <s v="N"/>
    <n v="0.10645190354687624"/>
  </r>
  <r>
    <s v="Gannet"/>
    <s v="Adult"/>
    <x v="5"/>
    <s v="Moray West"/>
    <s v="Autumn Migration"/>
    <s v="Displacement (matrix)"/>
    <n v="17.3642476561092"/>
    <m/>
    <n v="0.7"/>
    <n v="0.03"/>
    <n v="0.36464920077829316"/>
    <s v="N"/>
    <n v="0.36464920077829316"/>
  </r>
  <r>
    <s v="Gannet"/>
    <s v="Adult"/>
    <x v="5"/>
    <s v="Neart na Gaoithe"/>
    <s v="Spring Migration"/>
    <s v="Collision"/>
    <m/>
    <n v="5.5555553833155864E-2"/>
    <m/>
    <m/>
    <n v="5.5555553833155864E-2"/>
    <s v="N"/>
    <n v="5.5555553833155864E-2"/>
  </r>
  <r>
    <s v="Gannet"/>
    <s v="Adult"/>
    <x v="5"/>
    <s v="Neart na Gaoithe"/>
    <s v="Autumn Migration"/>
    <s v="Collision"/>
    <m/>
    <n v="5.9197230412813745E-2"/>
    <m/>
    <m/>
    <n v="5.9197230412813745E-2"/>
    <s v="N"/>
    <n v="5.9197230412813745E-2"/>
  </r>
  <r>
    <s v="Gannet"/>
    <s v="Adult"/>
    <x v="5"/>
    <s v="Neart na Gaoithe"/>
    <s v="Spring Migration"/>
    <s v="Displacement (matrix)"/>
    <n v="10.22156052965981"/>
    <m/>
    <n v="0.7"/>
    <n v="0.03"/>
    <n v="0.214652771122856"/>
    <s v="N"/>
    <n v="0.214652771122856"/>
  </r>
  <r>
    <s v="Gannet"/>
    <s v="Adult"/>
    <x v="5"/>
    <s v="Neart na Gaoithe"/>
    <s v="Autumn Migration"/>
    <s v="Displacement (matrix)"/>
    <n v="21.395570420631255"/>
    <m/>
    <n v="0.7"/>
    <n v="0.03"/>
    <n v="0.44930697883325632"/>
    <s v="N"/>
    <n v="0.44930697883325632"/>
  </r>
  <r>
    <s v="Gannet"/>
    <s v="Adult"/>
    <x v="5"/>
    <s v="Norfolk Boreas"/>
    <s v="Spring Migration"/>
    <s v="Collision"/>
    <m/>
    <n v="5.0017853123229448E-2"/>
    <m/>
    <m/>
    <n v="5.0017853123229448E-2"/>
    <s v="N"/>
    <n v="5.0017853123229448E-2"/>
  </r>
  <r>
    <s v="Gannet"/>
    <s v="Adult"/>
    <x v="5"/>
    <s v="Norfolk Boreas"/>
    <s v="Autumn Migration"/>
    <s v="Collision"/>
    <m/>
    <n v="8.2111401175982604E-2"/>
    <m/>
    <m/>
    <n v="8.2111401175982604E-2"/>
    <s v="N"/>
    <n v="8.2111401175982604E-2"/>
  </r>
  <r>
    <s v="Gannet"/>
    <s v="Adult"/>
    <x v="5"/>
    <s v="Norfolk Boreas"/>
    <s v="Spring Migration"/>
    <s v="Displacement (matrix)"/>
    <n v="30.919155787500593"/>
    <m/>
    <n v="0.7"/>
    <n v="0.03"/>
    <n v="0.6493022715375123"/>
    <s v="N"/>
    <n v="0.6493022715375123"/>
  </r>
  <r>
    <s v="Gannet"/>
    <s v="Adult"/>
    <x v="5"/>
    <s v="Norfolk Boreas"/>
    <s v="Autumn Migration"/>
    <s v="Displacement (matrix)"/>
    <n v="51.058313204999962"/>
    <m/>
    <n v="0.7"/>
    <n v="0.03"/>
    <n v="1.072224577304999"/>
    <s v="N"/>
    <n v="1.072224577304999"/>
  </r>
  <r>
    <s v="Gannet"/>
    <s v="Adult"/>
    <x v="5"/>
    <s v="Norfolk Vanguard"/>
    <s v="Spring Migration"/>
    <s v="Collision"/>
    <m/>
    <n v="6.797297988541437E-2"/>
    <m/>
    <m/>
    <n v="6.797297988541437E-2"/>
    <s v="N"/>
    <n v="6.797297988541437E-2"/>
  </r>
  <r>
    <s v="Gannet"/>
    <s v="Adult"/>
    <x v="5"/>
    <s v="Norfolk Vanguard"/>
    <s v="Autumn Migration"/>
    <s v="Collision"/>
    <m/>
    <n v="0.12025764266718716"/>
    <m/>
    <m/>
    <n v="0.12025764266718716"/>
    <s v="N"/>
    <n v="0.12025764266718716"/>
  </r>
  <r>
    <s v="Gannet"/>
    <s v="Adult"/>
    <x v="5"/>
    <s v="Norfolk Vanguard"/>
    <s v="Spring Migration"/>
    <s v="Displacement (matrix)"/>
    <n v="25.687587602923497"/>
    <m/>
    <n v="0.7"/>
    <n v="0.03"/>
    <n v="0.53943933966139346"/>
    <s v="N"/>
    <n v="0.53943933966139346"/>
  </r>
  <r>
    <s v="Gannet"/>
    <s v="Adult"/>
    <x v="5"/>
    <s v="Norfolk Vanguard"/>
    <s v="Autumn Migration"/>
    <s v="Displacement (matrix)"/>
    <n v="72.690680378331336"/>
    <m/>
    <n v="0.7"/>
    <n v="0.03"/>
    <n v="1.526504287944958"/>
    <s v="N"/>
    <n v="1.526504287944958"/>
  </r>
  <r>
    <s v="Gannet"/>
    <s v="Adult"/>
    <x v="5"/>
    <s v="North Falls"/>
    <s v="Autumn Migration"/>
    <s v="Collision"/>
    <m/>
    <n v="2.637370792365059E-2"/>
    <m/>
    <m/>
    <n v="2.637370792365059E-2"/>
    <s v="N"/>
    <n v="2.637370792365059E-2"/>
  </r>
  <r>
    <s v="Gannet"/>
    <s v="Adult"/>
    <x v="5"/>
    <s v="North Falls"/>
    <s v="Spring Migration"/>
    <s v="Collision"/>
    <m/>
    <n v="3.9971532196768828E-2"/>
    <m/>
    <m/>
    <n v="3.9971532196768828E-2"/>
    <s v="N"/>
    <n v="3.9971532196768828E-2"/>
  </r>
  <r>
    <s v="Gannet"/>
    <s v="Adult"/>
    <x v="5"/>
    <s v="North Falls "/>
    <s v="Autumn Migration"/>
    <s v="Displacement (matrix)"/>
    <n v="8.5047799708850782"/>
    <m/>
    <n v="0.7"/>
    <n v="0.03"/>
    <n v="0.17860037938858661"/>
    <s v="N"/>
    <n v="0.17860037938858661"/>
  </r>
  <r>
    <s v="Gannet"/>
    <s v="Adult"/>
    <x v="5"/>
    <s v="North Falls "/>
    <s v="Spring Migration"/>
    <s v="Displacement (matrix)"/>
    <n v="11.521206339068662"/>
    <m/>
    <n v="0.7"/>
    <n v="0.03"/>
    <n v="0.24194533312044186"/>
    <s v="N"/>
    <n v="0.24194533312044186"/>
  </r>
  <r>
    <s v="Gannet"/>
    <s v="Adult"/>
    <x v="5"/>
    <s v="Outer Dowsing"/>
    <s v="Spring Migration"/>
    <s v="Collision"/>
    <m/>
    <n v="8.3285321559898352E-3"/>
    <m/>
    <m/>
    <n v="8.3285321559898352E-3"/>
    <s v="N"/>
    <n v="8.3285321559898352E-3"/>
  </r>
  <r>
    <s v="Gannet"/>
    <s v="Adult"/>
    <x v="5"/>
    <s v="Outer Dowsing"/>
    <s v="Autumn Migration"/>
    <s v="Collision"/>
    <m/>
    <n v="1.2521127051157866E-2"/>
    <m/>
    <m/>
    <n v="1.2521127051157866E-2"/>
    <s v="N"/>
    <n v="1.2521127051157866E-2"/>
  </r>
  <r>
    <s v="Gannet"/>
    <s v="Adult"/>
    <x v="5"/>
    <s v="Outer Dowsing"/>
    <s v="Autumn Migration"/>
    <s v="Displacement (matrix)"/>
    <n v="14.786854803272146"/>
    <m/>
    <n v="0.7"/>
    <n v="0.03"/>
    <n v="0.31052395086871504"/>
    <s v="N"/>
    <n v="0.31052395086871504"/>
  </r>
  <r>
    <s v="Gannet"/>
    <s v="Adult"/>
    <x v="5"/>
    <s v="Outer Dowsing"/>
    <s v="Spring Migration"/>
    <s v="Displacement (matrix)"/>
    <n v="16.805788100479486"/>
    <m/>
    <n v="0.7"/>
    <n v="0.03"/>
    <n v="0.3529215501100692"/>
    <s v="N"/>
    <n v="0.3529215501100692"/>
  </r>
  <r>
    <s v="Gannet"/>
    <s v="Adult"/>
    <x v="5"/>
    <s v="PFOWF"/>
    <s v="Spring Migration"/>
    <s v="Displacement (matrix)"/>
    <n v="0.28161879245205362"/>
    <m/>
    <n v="0.7"/>
    <n v="0.03"/>
    <n v="5.9139946414931257E-3"/>
    <s v="N"/>
    <n v="5.9139946414931257E-3"/>
  </r>
  <r>
    <s v="Gannet"/>
    <s v="Adult"/>
    <x v="5"/>
    <s v="PFOWF"/>
    <s v="Autumn Migration"/>
    <s v="Displacement (matrix)"/>
    <n v="0.94929827732715444"/>
    <m/>
    <n v="0.7"/>
    <n v="0.03"/>
    <n v="1.9935263823870241E-2"/>
    <s v="N"/>
    <n v="1.9935263823870241E-2"/>
  </r>
  <r>
    <s v="Gannet"/>
    <s v="Adult"/>
    <x v="5"/>
    <s v="Race Bank"/>
    <s v="Autumn Migration"/>
    <s v="Displacement (matrix)"/>
    <n v="0.95399063246917071"/>
    <m/>
    <n v="0.7"/>
    <n v="0.03"/>
    <n v="2.0033803281852582E-2"/>
    <s v="N"/>
    <n v="2.0033803281852582E-2"/>
  </r>
  <r>
    <s v="Gannet"/>
    <s v="Adult"/>
    <x v="5"/>
    <s v="Race Bank"/>
    <s v="Spring Migration"/>
    <s v="Collision"/>
    <m/>
    <n v="2.4692259075670218E-2"/>
    <m/>
    <m/>
    <n v="2.4692259075670218E-2"/>
    <s v="N"/>
    <n v="2.4692259075670218E-2"/>
  </r>
  <r>
    <s v="Gannet"/>
    <s v="Adult"/>
    <x v="5"/>
    <s v="Race Bank"/>
    <s v="Autumn Migration"/>
    <s v="Collision"/>
    <m/>
    <n v="2.7193936610639381E-2"/>
    <m/>
    <m/>
    <n v="2.7193936610639381E-2"/>
    <s v="N"/>
    <n v="2.7193936610639381E-2"/>
  </r>
  <r>
    <s v="Gannet"/>
    <s v="Adult"/>
    <x v="5"/>
    <s v="Race Bank"/>
    <s v="Spring Migration"/>
    <s v="Displacement (matrix)"/>
    <n v="1.7251959465978943"/>
    <m/>
    <n v="0.7"/>
    <n v="0.03"/>
    <n v="3.6229114878555783E-2"/>
    <s v="N"/>
    <n v="3.6229114878555783E-2"/>
  </r>
  <r>
    <s v="Gannet"/>
    <s v="Adult"/>
    <x v="5"/>
    <s v="Rampion"/>
    <s v="Spring Migration"/>
    <s v="Collision"/>
    <m/>
    <n v="1.6204060961644933E-2"/>
    <m/>
    <m/>
    <n v="1.6204060961644933E-2"/>
    <s v="N"/>
    <n v="1.6204060961644933E-2"/>
  </r>
  <r>
    <s v="Gannet"/>
    <s v="Adult"/>
    <x v="5"/>
    <s v="Rampion"/>
    <s v="Autumn Migration"/>
    <s v="Collision"/>
    <m/>
    <n v="0.19022743470868123"/>
    <m/>
    <m/>
    <n v="0.19022743470868123"/>
    <s v="N"/>
    <n v="0.19022743470868123"/>
  </r>
  <r>
    <s v="Gannet"/>
    <s v="Adult"/>
    <x v="5"/>
    <s v="Rampion"/>
    <s v="Autumn Migration"/>
    <s v="Displacement (matrix)"/>
    <n v="17.483694016802076"/>
    <m/>
    <n v="0.7"/>
    <n v="0.03"/>
    <n v="0.36715757435284357"/>
    <s v="N"/>
    <n v="0.36715757435284357"/>
  </r>
  <r>
    <s v="Gannet"/>
    <s v="Adult"/>
    <x v="5"/>
    <s v="Rampion2"/>
    <s v="Spring Migration"/>
    <s v="Collision"/>
    <m/>
    <n v="3.5856815647101449E-2"/>
    <m/>
    <m/>
    <n v="3.5856815647101449E-2"/>
    <s v="N"/>
    <n v="3.5856815647101449E-2"/>
  </r>
  <r>
    <s v="Gannet"/>
    <s v="Adult"/>
    <x v="5"/>
    <s v="Rampion2"/>
    <s v="Autumn Migration"/>
    <s v="Collision"/>
    <m/>
    <n v="4.1783065362188003E-2"/>
    <m/>
    <m/>
    <n v="4.1783065362188003E-2"/>
    <s v="N"/>
    <n v="4.1783065362188003E-2"/>
  </r>
  <r>
    <s v="Gannet"/>
    <s v="Adult"/>
    <x v="5"/>
    <s v="Rampion2"/>
    <s v="Autumn Migration"/>
    <s v="Displacement (matrix)"/>
    <n v="3.0226047283284943"/>
    <m/>
    <n v="0.7"/>
    <n v="0.03"/>
    <n v="6.3474699294898379E-2"/>
    <s v="N"/>
    <n v="6.3474699294898379E-2"/>
  </r>
  <r>
    <s v="Gannet"/>
    <s v="Adult"/>
    <x v="5"/>
    <s v="Rampion2"/>
    <s v="Spring Migration"/>
    <s v="Displacement (matrix)"/>
    <n v="7.2301447944155379"/>
    <m/>
    <n v="0.7"/>
    <n v="0.03"/>
    <n v="0.15183304068272629"/>
    <s v="N"/>
    <n v="0.15183304068272629"/>
  </r>
  <r>
    <s v="Gannet"/>
    <s v="Adult"/>
    <x v="5"/>
    <s v="Salamander"/>
    <s v="Spring Migration"/>
    <s v="Collision"/>
    <m/>
    <n v="5.4563490371849505E-3"/>
    <m/>
    <m/>
    <n v="5.4563490371849505E-3"/>
    <s v="N"/>
    <n v="5.4563490371849505E-3"/>
  </r>
  <r>
    <s v="Gannet"/>
    <s v="Adult"/>
    <x v="5"/>
    <s v="Salamander"/>
    <s v="Spring Migration"/>
    <s v="Displacement (matrix)"/>
    <n v="0.30919311210714728"/>
    <m/>
    <n v="0.7"/>
    <n v="0.03"/>
    <n v="6.493055354250093E-3"/>
    <s v="N"/>
    <n v="6.493055354250093E-3"/>
  </r>
  <r>
    <s v="Gannet"/>
    <s v="Adult"/>
    <x v="5"/>
    <s v="Salamander"/>
    <s v="Autumn Migration"/>
    <s v="Collision"/>
    <m/>
    <n v="2.3256054805033968E-2"/>
    <m/>
    <m/>
    <n v="2.3256054805033968E-2"/>
    <s v="N"/>
    <n v="2.3256054805033968E-2"/>
  </r>
  <r>
    <s v="Gannet"/>
    <s v="Adult"/>
    <x v="5"/>
    <s v="Salamander"/>
    <s v="Autumn Migration"/>
    <s v="Displacement (matrix)"/>
    <n v="14.050533111374692"/>
    <m/>
    <n v="0.7"/>
    <n v="0.03"/>
    <n v="0.29506119533886849"/>
    <s v="N"/>
    <n v="0.29506119533886849"/>
  </r>
  <r>
    <s v="Gannet"/>
    <s v="Adult"/>
    <x v="5"/>
    <s v="SeaGreen (Alpha &amp; Bravo)"/>
    <s v="Autumn Migration"/>
    <s v="Collision"/>
    <m/>
    <n v="0.1196629729059021"/>
    <m/>
    <m/>
    <n v="0.1196629729059021"/>
    <s v="N"/>
    <n v="0.1196629729059021"/>
  </r>
  <r>
    <s v="Gannet"/>
    <s v="Adult"/>
    <x v="5"/>
    <s v="SeaGreen (Alpha &amp; Bravo)"/>
    <s v="Spring Migration"/>
    <s v="Collision"/>
    <m/>
    <n v="0.12912698012363513"/>
    <m/>
    <m/>
    <n v="0.12912698012363513"/>
    <s v="N"/>
    <n v="0.12912698012363513"/>
  </r>
  <r>
    <s v="Gannet"/>
    <s v="Adult"/>
    <x v="5"/>
    <s v="SeaGreen (Alpha &amp; Bravo)"/>
    <s v="Spring Migration"/>
    <s v="Displacement (matrix)"/>
    <n v="12.076719202302693"/>
    <m/>
    <n v="0.7"/>
    <n v="0.03"/>
    <n v="0.25361110324835651"/>
    <s v="N"/>
    <n v="0.25361110324835651"/>
  </r>
  <r>
    <s v="Gannet"/>
    <s v="Adult"/>
    <x v="5"/>
    <s v="SeaGreen (Alpha &amp; Bravo)"/>
    <s v="Autumn Migration"/>
    <s v="Displacement (matrix)"/>
    <n v="25.736700650904265"/>
    <m/>
    <n v="0.7"/>
    <n v="0.03"/>
    <n v="0.54047071366898958"/>
    <s v="N"/>
    <n v="0.54047071366898958"/>
  </r>
  <r>
    <s v="Gannet"/>
    <s v="Adult"/>
    <x v="5"/>
    <s v="SEP &amp; DEP"/>
    <s v="Autumn Migration"/>
    <s v="Collision"/>
    <m/>
    <n v="1.788732435879695E-2"/>
    <m/>
    <m/>
    <n v="1.788732435879695E-2"/>
    <s v="N"/>
    <n v="1.788732435879695E-2"/>
  </r>
  <r>
    <s v="Gannet"/>
    <s v="Adult"/>
    <x v="5"/>
    <s v="SEP &amp; DEP"/>
    <s v="Spring Migration"/>
    <s v="Displacement (matrix)"/>
    <n v="3.3909023777958613"/>
    <m/>
    <n v="0.7"/>
    <n v="0.03"/>
    <n v="7.1208949933713073E-2"/>
    <s v="N"/>
    <n v="7.1208949933713073E-2"/>
  </r>
  <r>
    <s v="Gannet"/>
    <s v="Adult"/>
    <x v="5"/>
    <s v="SEP &amp; DEP"/>
    <s v="Autumn Migration"/>
    <s v="Displacement (matrix)"/>
    <n v="19.020188234854093"/>
    <m/>
    <n v="0.7"/>
    <n v="0.03"/>
    <n v="0.39942395293193589"/>
    <s v="N"/>
    <n v="0.39942395293193589"/>
  </r>
  <r>
    <s v="Gannet"/>
    <s v="Adult"/>
    <x v="5"/>
    <s v="Sheringham Shoal"/>
    <s v="Spring Migration"/>
    <s v="Displacement (matrix)"/>
    <n v="0.11897903079985478"/>
    <m/>
    <n v="0.7"/>
    <n v="0.03"/>
    <n v="2.4985596467969502E-3"/>
    <s v="N"/>
    <n v="2.4985596467969502E-3"/>
  </r>
  <r>
    <s v="Gannet"/>
    <s v="Adult"/>
    <x v="5"/>
    <s v="Sheringham Shoal"/>
    <s v="Autumn Migration"/>
    <s v="Displacement (matrix)"/>
    <n v="0.9241784252045091"/>
    <m/>
    <n v="0.7"/>
    <n v="0.03"/>
    <n v="1.940774692929469E-2"/>
    <s v="N"/>
    <n v="1.940774692929469E-2"/>
  </r>
  <r>
    <s v="Gannet"/>
    <s v="Adult"/>
    <x v="5"/>
    <s v="Sheringham Shoal"/>
    <s v="Autumn Migration"/>
    <s v="Collision"/>
    <m/>
    <n v="6.5540274408404459E-2"/>
    <m/>
    <m/>
    <n v="6.5540274408404459E-2"/>
    <s v="N"/>
    <n v="6.5540274408404459E-2"/>
  </r>
  <r>
    <s v="Gannet"/>
    <s v="Adult"/>
    <x v="5"/>
    <s v="Teesside"/>
    <s v="Autumn Migration"/>
    <s v="Collision"/>
    <m/>
    <n v="5.2426223751998839E-3"/>
    <m/>
    <m/>
    <n v="5.2426223751998839E-3"/>
    <s v="N"/>
    <n v="5.2426223751998839E-3"/>
  </r>
  <r>
    <s v="Gannet"/>
    <s v="Adult"/>
    <x v="5"/>
    <s v="Triton Knoll"/>
    <s v="Autumn Migration"/>
    <s v="Displacement (matrix)"/>
    <n v="0.44718310896992375"/>
    <m/>
    <n v="0.7"/>
    <n v="0.03"/>
    <n v="9.390845288368397E-3"/>
    <s v="N"/>
    <n v="9.390845288368397E-3"/>
  </r>
  <r>
    <s v="Gannet"/>
    <s v="Adult"/>
    <x v="5"/>
    <s v="Triton Knoll"/>
    <s v="Spring Migration"/>
    <s v="Displacement (matrix)"/>
    <n v="1.4277483695982573"/>
    <m/>
    <n v="0.7"/>
    <n v="0.03"/>
    <n v="2.9982715761563399E-2"/>
    <s v="N"/>
    <n v="2.9982715761563399E-2"/>
  </r>
  <r>
    <s v="Gannet"/>
    <s v="Adult"/>
    <x v="5"/>
    <s v="Triton Knoll"/>
    <s v="Autumn Migration"/>
    <s v="Collision"/>
    <m/>
    <n v="9.7887222766820464E-2"/>
    <m/>
    <m/>
    <n v="9.7887222766820464E-2"/>
    <s v="N"/>
    <n v="9.7887222766820464E-2"/>
  </r>
  <r>
    <s v="Gannet"/>
    <s v="Adult"/>
    <x v="5"/>
    <s v="Triton Knoll"/>
    <s v="Spring Migration"/>
    <s v="Collision"/>
    <m/>
    <n v="0.11910369150398122"/>
    <m/>
    <m/>
    <n v="0.11910369150398122"/>
    <s v="N"/>
    <n v="0.11910369150398122"/>
  </r>
  <r>
    <s v="Gannet"/>
    <s v="Adult"/>
    <x v="5"/>
    <s v="West of Orkney"/>
    <s v="Spring Migration"/>
    <s v="Collision"/>
    <m/>
    <n v="2.15438376225821E-2"/>
    <m/>
    <m/>
    <n v="2.15438376225821E-2"/>
    <s v="N"/>
    <n v="2.15438376225821E-2"/>
  </r>
  <r>
    <s v="Gannet"/>
    <s v="Adult"/>
    <x v="5"/>
    <s v="West of Orkney"/>
    <s v="Autumn Migration"/>
    <s v="Collision"/>
    <m/>
    <n v="9.1725946046736284E-2"/>
    <m/>
    <m/>
    <n v="9.1725946046736284E-2"/>
    <s v="N"/>
    <n v="9.1725946046736284E-2"/>
  </r>
  <r>
    <s v="Gannet"/>
    <s v="Adult"/>
    <x v="5"/>
    <s v="West of Orkney"/>
    <s v="Spring Migration"/>
    <s v="Displacement (matrix)"/>
    <n v="4.912135787344944"/>
    <m/>
    <n v="0.7"/>
    <n v="0.03"/>
    <n v="0.10315485153424381"/>
    <s v="N"/>
    <n v="0.10315485153424381"/>
  </r>
  <r>
    <s v="Gannet"/>
    <s v="Adult"/>
    <x v="5"/>
    <s v="West of Orkney"/>
    <s v="Autumn Migration"/>
    <s v="Displacement (matrix)"/>
    <n v="46.312307541302992"/>
    <m/>
    <n v="0.7"/>
    <n v="0.03"/>
    <n v="0.97255845836736277"/>
    <s v="N"/>
    <n v="0.97255845836736277"/>
  </r>
  <r>
    <s v="Gannet"/>
    <s v="Adult"/>
    <x v="5"/>
    <s v="Westermost Rough"/>
    <s v="Autumn Migration"/>
    <s v="Collision"/>
    <m/>
    <n v="3.4864021295691517E-4"/>
    <m/>
    <m/>
    <n v="3.4864021295691517E-4"/>
    <s v="N"/>
    <n v="3.4864021295691517E-4"/>
  </r>
  <r>
    <s v="Gannet"/>
    <s v="Adult"/>
    <x v="5"/>
    <s v="Westermost Rough"/>
    <s v="Spring Migration"/>
    <s v="Collision"/>
    <m/>
    <n v="1.8067506640734314E-3"/>
    <m/>
    <m/>
    <n v="1.8067506640734314E-3"/>
    <s v="N"/>
    <n v="1.8067506640734314E-3"/>
  </r>
  <r>
    <s v="Gannet"/>
    <s v="Adult"/>
    <x v="6"/>
    <s v="Aberdeen"/>
    <s v="Autumn Migration"/>
    <s v="Displacement (matrix)"/>
    <n v="2.1545462679287343E-2"/>
    <m/>
    <n v="0.7"/>
    <n v="0.03"/>
    <n v="4.5245471626503418E-4"/>
    <s v="N"/>
    <n v="4.5245471626503418E-4"/>
  </r>
  <r>
    <s v="Gannet"/>
    <s v="Adult"/>
    <x v="6"/>
    <s v="Aberdeen"/>
    <s v="Autumn Migration"/>
    <s v="Collision"/>
    <m/>
    <n v="2.6598499191012853E-3"/>
    <m/>
    <m/>
    <n v="2.6598499191012853E-3"/>
    <s v="N"/>
    <n v="2.6598499191012853E-3"/>
  </r>
  <r>
    <s v="Gannet"/>
    <s v="Adult"/>
    <x v="6"/>
    <s v="Beatrice"/>
    <s v="Autumn Migration"/>
    <s v="Collision"/>
    <m/>
    <n v="1.8662215338829745E-2"/>
    <m/>
    <m/>
    <n v="1.8662215338829745E-2"/>
    <s v="N"/>
    <n v="1.8662215338829745E-2"/>
  </r>
  <r>
    <s v="Gannet"/>
    <s v="Adult"/>
    <x v="6"/>
    <s v="Berwick Bank"/>
    <s v="Autumn Migration"/>
    <s v="Collision"/>
    <m/>
    <n v="1.3438599651142106E-2"/>
    <m/>
    <m/>
    <n v="1.3438599651142106E-2"/>
    <s v="N"/>
    <n v="1.3438599651142106E-2"/>
  </r>
  <r>
    <s v="Gannet"/>
    <s v="Adult"/>
    <x v="6"/>
    <s v="Berwick Bank "/>
    <s v="Autumn Migration"/>
    <s v="Displacement (matrix)"/>
    <n v="5.1327984778667775"/>
    <m/>
    <n v="0.7"/>
    <n v="0.03"/>
    <n v="0.10778876803520231"/>
    <s v="N"/>
    <n v="0.10778876803520231"/>
  </r>
  <r>
    <s v="Gannet"/>
    <s v="Adult"/>
    <x v="6"/>
    <s v="Blyth Demo"/>
    <s v="Autumn Migration"/>
    <s v="Collision"/>
    <m/>
    <n v="1.0504505393976083E-3"/>
    <m/>
    <m/>
    <n v="1.0504505393976083E-3"/>
    <s v="N"/>
    <n v="1.0504505393976083E-3"/>
  </r>
  <r>
    <s v="Gannet"/>
    <s v="Adult"/>
    <x v="6"/>
    <s v="Cenos"/>
    <s v="Autumn Migration"/>
    <s v="Collision"/>
    <m/>
    <n v="4.0536886997322545E-3"/>
    <m/>
    <m/>
    <n v="4.0536886997322545E-3"/>
    <s v="N"/>
    <n v="4.0536886997322545E-3"/>
  </r>
  <r>
    <s v="Gannet"/>
    <s v="Adult"/>
    <x v="6"/>
    <s v="Cenos"/>
    <s v="Autumn Migration"/>
    <s v="Displacement (matrix)"/>
    <n v="1.1126530962285928"/>
    <m/>
    <n v="0.7"/>
    <n v="0.03"/>
    <n v="2.3365715020800447E-2"/>
    <s v="N"/>
    <n v="2.3365715020800447E-2"/>
  </r>
  <r>
    <s v="Gannet"/>
    <s v="Adult"/>
    <x v="6"/>
    <s v="Dogger Bank A + B"/>
    <s v="Autumn Migration"/>
    <s v="Collision"/>
    <m/>
    <n v="4.176791430461918E-2"/>
    <m/>
    <m/>
    <n v="4.176791430461918E-2"/>
    <s v="N"/>
    <n v="4.176791430461918E-2"/>
  </r>
  <r>
    <s v="Gannet"/>
    <s v="Adult"/>
    <x v="6"/>
    <s v="Dogger Bank A + B"/>
    <s v="Autumn Migration"/>
    <s v="Displacement (matrix)"/>
    <n v="7.0079808551141074"/>
    <m/>
    <n v="0.7"/>
    <n v="0.03"/>
    <n v="0.14716759795739626"/>
    <s v="N"/>
    <n v="0.14716759795739626"/>
  </r>
  <r>
    <s v="Gannet"/>
    <s v="Adult"/>
    <x v="6"/>
    <s v="Dogger Bank C + Sofia"/>
    <s v="Autumn Migration"/>
    <s v="Collision"/>
    <m/>
    <n v="5.0521668799599255E-3"/>
    <m/>
    <m/>
    <n v="5.0521668799599255E-3"/>
    <s v="N"/>
    <n v="5.0521668799599255E-3"/>
  </r>
  <r>
    <s v="Gannet"/>
    <s v="Adult"/>
    <x v="6"/>
    <s v="Dogger Bank C + Sofia"/>
    <s v="Autumn Migration"/>
    <s v="Displacement (matrix)"/>
    <n v="3.035194833245221"/>
    <m/>
    <n v="0.7"/>
    <n v="0.03"/>
    <n v="6.373909149814963E-2"/>
    <s v="N"/>
    <n v="6.373909149814963E-2"/>
  </r>
  <r>
    <s v="Gannet"/>
    <s v="Adult"/>
    <x v="6"/>
    <s v="Dogger Bank South "/>
    <s v="Autumn Migration"/>
    <s v="Collision"/>
    <m/>
    <n v="1.2729340225109608E-2"/>
    <m/>
    <m/>
    <n v="1.2729340225109608E-2"/>
    <s v="N"/>
    <n v="1.2729340225109608E-2"/>
  </r>
  <r>
    <s v="Gannet"/>
    <s v="Adult"/>
    <x v="6"/>
    <s v="Dogger Bank South "/>
    <s v="Autumn Migration"/>
    <s v="Displacement (matrix)"/>
    <n v="5.3847504458169979"/>
    <m/>
    <n v="0.7"/>
    <n v="0.03"/>
    <n v="0.11307975936215695"/>
    <s v="N"/>
    <n v="0.11307975936215695"/>
  </r>
  <r>
    <s v="Gannet"/>
    <s v="Adult"/>
    <x v="6"/>
    <s v="Dudgeon"/>
    <s v="Autumn Migration"/>
    <s v="Displacement (matrix)"/>
    <n v="8.1194854896371169E-2"/>
    <m/>
    <n v="0.7"/>
    <n v="0.03"/>
    <n v="1.7050919528237944E-3"/>
    <s v="N"/>
    <n v="1.7050919528237944E-3"/>
  </r>
  <r>
    <s v="Gannet"/>
    <s v="Adult"/>
    <x v="6"/>
    <s v="Dudgeon"/>
    <s v="Autumn Migration"/>
    <s v="Collision"/>
    <m/>
    <n v="8.5327658119204539E-3"/>
    <m/>
    <m/>
    <n v="8.5327658119204539E-3"/>
    <s v="N"/>
    <n v="8.5327658119204539E-3"/>
  </r>
  <r>
    <s v="Gannet"/>
    <s v="Adult"/>
    <x v="6"/>
    <s v="East Anglia One"/>
    <s v="Autumn Migration"/>
    <s v="Collision"/>
    <m/>
    <n v="4.1872073620118008E-2"/>
    <m/>
    <m/>
    <n v="4.1872073620118008E-2"/>
    <s v="N"/>
    <n v="4.1872073620118008E-2"/>
  </r>
  <r>
    <s v="Gannet"/>
    <s v="Adult"/>
    <x v="6"/>
    <s v="East Anglia One"/>
    <s v="Autumn Migration"/>
    <s v="Displacement (matrix)"/>
    <n v="11.744600532583149"/>
    <m/>
    <n v="0.7"/>
    <n v="0.03"/>
    <n v="0.24663661118424612"/>
    <s v="N"/>
    <n v="0.24663661118424612"/>
  </r>
  <r>
    <s v="Gannet"/>
    <s v="Adult"/>
    <x v="6"/>
    <s v="East Anglia ONE North"/>
    <s v="Autumn Migration"/>
    <s v="Collision"/>
    <m/>
    <n v="7.7479497741065302E-3"/>
    <m/>
    <m/>
    <n v="7.7479497741065302E-3"/>
    <s v="N"/>
    <n v="7.7479497741065302E-3"/>
  </r>
  <r>
    <s v="Gannet"/>
    <s v="Adult"/>
    <x v="6"/>
    <s v="East Anglia ONE North"/>
    <s v="Autumn Migration"/>
    <s v="Displacement (matrix)"/>
    <n v="1.5108502059507736"/>
    <m/>
    <n v="0.7"/>
    <n v="0.03"/>
    <n v="3.1727854324966241E-2"/>
    <s v="N"/>
    <n v="3.1727854324966241E-2"/>
  </r>
  <r>
    <s v="Gannet"/>
    <s v="Adult"/>
    <x v="6"/>
    <s v="East Anglia THREE"/>
    <s v="Autumn Migration"/>
    <s v="Collision"/>
    <m/>
    <n v="1.3449736448778563E-2"/>
    <m/>
    <m/>
    <n v="1.3449736448778563E-2"/>
    <s v="N"/>
    <n v="1.3449736448778563E-2"/>
  </r>
  <r>
    <s v="Gannet"/>
    <s v="Adult"/>
    <x v="6"/>
    <s v="East Anglia THREE"/>
    <s v="Autumn Migration"/>
    <s v="Displacement (matrix)"/>
    <n v="4.0967284430588276"/>
    <m/>
    <n v="0.7"/>
    <n v="0.03"/>
    <n v="8.6031297304235366E-2"/>
    <s v="N"/>
    <n v="8.6031297304235366E-2"/>
  </r>
  <r>
    <s v="Gannet"/>
    <s v="Adult"/>
    <x v="6"/>
    <s v="East Anglia TWO"/>
    <s v="Autumn Migration"/>
    <s v="Collision"/>
    <m/>
    <n v="1.6270694525623713E-2"/>
    <m/>
    <m/>
    <n v="1.6270694525623713E-2"/>
    <s v="N"/>
    <n v="1.6270694525623713E-2"/>
  </r>
  <r>
    <s v="Gannet"/>
    <s v="Adult"/>
    <x v="6"/>
    <s v="East Anglia TWO"/>
    <s v="Autumn Migration"/>
    <s v="Displacement (matrix)"/>
    <n v="2.8764263536370493"/>
    <m/>
    <n v="0.7"/>
    <n v="0.03"/>
    <n v="6.0404953426378027E-2"/>
    <s v="N"/>
    <n v="6.0404953426378027E-2"/>
  </r>
  <r>
    <s v="Gannet"/>
    <s v="Adult"/>
    <x v="6"/>
    <s v="Five Estuaries"/>
    <s v="Autumn Migration"/>
    <s v="Collision"/>
    <m/>
    <n v="7.2959860372836484E-3"/>
    <m/>
    <m/>
    <n v="7.2959860372836484E-3"/>
    <s v="N"/>
    <n v="7.2959860372836484E-3"/>
  </r>
  <r>
    <s v="Gannet"/>
    <s v="Adult"/>
    <x v="6"/>
    <s v="Five Estuaries"/>
    <s v="Autumn Migration"/>
    <s v="Displacement (matrix)"/>
    <n v="2.1196453594511939"/>
    <m/>
    <n v="0.7"/>
    <n v="0.03"/>
    <n v="4.4512552548475068E-2"/>
    <s v="N"/>
    <n v="4.4512552548475068E-2"/>
  </r>
  <r>
    <s v="Gannet"/>
    <s v="Adult"/>
    <x v="6"/>
    <s v="Galloper"/>
    <s v="Autumn Migration"/>
    <s v="Collision"/>
    <m/>
    <n v="6.3205947039962273E-3"/>
    <m/>
    <m/>
    <n v="6.3205947039962273E-3"/>
    <s v="N"/>
    <n v="6.3205947039962273E-3"/>
  </r>
  <r>
    <s v="Gannet"/>
    <s v="Adult"/>
    <x v="6"/>
    <s v="Galloper"/>
    <s v="Autumn Migration"/>
    <s v="Displacement (matrix)"/>
    <n v="2.9280793521310926"/>
    <m/>
    <n v="0.7"/>
    <n v="0.03"/>
    <n v="6.1489666394752937E-2"/>
    <s v="N"/>
    <n v="6.1489666394752937E-2"/>
  </r>
  <r>
    <s v="Gannet"/>
    <s v="Adult"/>
    <x v="6"/>
    <s v="Greater Gabbard"/>
    <s v="Autumn Migration"/>
    <s v="Collision"/>
    <m/>
    <n v="3.9867850357642558E-3"/>
    <m/>
    <m/>
    <n v="3.9867850357642558E-3"/>
    <s v="N"/>
    <n v="3.9867850357642558E-3"/>
  </r>
  <r>
    <s v="Gannet"/>
    <s v="Adult"/>
    <x v="6"/>
    <s v="Greater Gabbard"/>
    <s v="Autumn Migration"/>
    <s v="Displacement (matrix)"/>
    <n v="0.22275355600556274"/>
    <m/>
    <n v="0.7"/>
    <n v="0.03"/>
    <n v="4.6778246761168167E-3"/>
    <s v="N"/>
    <n v="4.6778246761168167E-3"/>
  </r>
  <r>
    <s v="Gannet"/>
    <s v="Adult"/>
    <x v="6"/>
    <s v="Green Volt"/>
    <s v="Autumn Migration"/>
    <s v="Collision"/>
    <m/>
    <n v="7.7563665645434435E-4"/>
    <m/>
    <m/>
    <n v="7.7563665645434435E-4"/>
    <s v="N"/>
    <n v="7.7563665645434435E-4"/>
  </r>
  <r>
    <s v="Gannet"/>
    <s v="Adult"/>
    <x v="6"/>
    <s v="Green Volt"/>
    <s v="Autumn Migration"/>
    <s v="Displacement (matrix)"/>
    <n v="0.10341822086057925"/>
    <m/>
    <n v="0.7"/>
    <n v="0.03"/>
    <n v="2.1717826380721643E-3"/>
    <s v="N"/>
    <n v="2.1717826380721643E-3"/>
  </r>
  <r>
    <s v="Gannet"/>
    <s v="Adult"/>
    <x v="6"/>
    <s v="Gunfleet Sands"/>
    <s v="Autumn Migration"/>
    <s v="Displacement (matrix)"/>
    <n v="3.873974887053265E-2"/>
    <m/>
    <n v="0.7"/>
    <n v="0.03"/>
    <n v="8.1353472628118556E-4"/>
    <s v="N"/>
    <n v="8.1353472628118556E-4"/>
  </r>
  <r>
    <s v="Gannet"/>
    <s v="Adult"/>
    <x v="6"/>
    <s v="Hornsea FOUR"/>
    <s v="Autumn Migration"/>
    <s v="Collision"/>
    <m/>
    <n v="3.6847701422062259E-3"/>
    <m/>
    <m/>
    <n v="3.6847701422062259E-3"/>
    <s v="N"/>
    <n v="3.6847701422062259E-3"/>
  </r>
  <r>
    <s v="Gannet"/>
    <s v="Adult"/>
    <x v="6"/>
    <s v="Hornsea FOUR"/>
    <s v="Autumn Migration"/>
    <s v="Displacement (matrix)"/>
    <n v="2.5657574147253293"/>
    <m/>
    <n v="0.7"/>
    <n v="0.03"/>
    <n v="5.3880905709231909E-2"/>
    <s v="N"/>
    <n v="5.3880905709231909E-2"/>
  </r>
  <r>
    <s v="Gannet"/>
    <s v="Adult"/>
    <x v="6"/>
    <s v="Hornsea Project ONE"/>
    <s v="Autumn Migration"/>
    <s v="Collision"/>
    <m/>
    <n v="3.4528615318575825E-3"/>
    <m/>
    <m/>
    <n v="3.4528615318575825E-3"/>
    <s v="N"/>
    <n v="3.4528615318575825E-3"/>
  </r>
  <r>
    <s v="Gannet"/>
    <s v="Adult"/>
    <x v="6"/>
    <s v="Hornsea Project ONE"/>
    <s v="Autumn Migration"/>
    <s v="Displacement (matrix)"/>
    <n v="2.2539691719232637"/>
    <m/>
    <n v="0.7"/>
    <n v="0.03"/>
    <n v="4.7333352610388534E-2"/>
    <s v="N"/>
    <n v="4.7333352610388534E-2"/>
  </r>
  <r>
    <s v="Gannet"/>
    <s v="Adult"/>
    <x v="6"/>
    <s v="Hornsea Project THREE"/>
    <s v="Autumn Migration"/>
    <s v="Collision"/>
    <m/>
    <n v="3.1958294887211689E-3"/>
    <m/>
    <m/>
    <n v="3.1958294887211689E-3"/>
    <s v="N"/>
    <n v="3.1958294887211689E-3"/>
  </r>
  <r>
    <s v="Gannet"/>
    <s v="Adult"/>
    <x v="6"/>
    <s v="Hornsea Project THREE"/>
    <s v="Autumn Migration"/>
    <s v="Displacement (matrix)"/>
    <n v="3.1958294887211691"/>
    <m/>
    <n v="0.7"/>
    <n v="0.03"/>
    <n v="6.7112419263144554E-2"/>
    <s v="N"/>
    <n v="6.7112419263144554E-2"/>
  </r>
  <r>
    <s v="Gannet"/>
    <s v="Adult"/>
    <x v="6"/>
    <s v="Hornsea Project TWO"/>
    <s v="Autumn Migration"/>
    <s v="Collision"/>
    <m/>
    <n v="6.6467584488258472E-3"/>
    <m/>
    <m/>
    <n v="6.6467584488258472E-3"/>
    <s v="N"/>
    <n v="6.6467584488258472E-3"/>
  </r>
  <r>
    <s v="Gannet"/>
    <s v="Adult"/>
    <x v="6"/>
    <s v="Hornsea Project TWO"/>
    <s v="Autumn Migration"/>
    <s v="Displacement (matrix)"/>
    <n v="3.7024853832745248"/>
    <m/>
    <n v="0.7"/>
    <n v="0.03"/>
    <n v="7.7752193048765017E-2"/>
    <s v="N"/>
    <n v="7.7752193048765017E-2"/>
  </r>
  <r>
    <s v="Gannet"/>
    <s v="Adult"/>
    <x v="6"/>
    <s v="Humber Gateway"/>
    <s v="Autumn Migration"/>
    <s v="Collision"/>
    <m/>
    <n v="2.5531992771680241E-4"/>
    <m/>
    <m/>
    <n v="2.5531992771680241E-4"/>
    <s v="N"/>
    <n v="2.5531992771680241E-4"/>
  </r>
  <r>
    <s v="Gannet"/>
    <s v="Adult"/>
    <x v="6"/>
    <s v="Hywind"/>
    <s v="Autumn Migration"/>
    <s v="Collision"/>
    <m/>
    <n v="4.9381298705829279E-4"/>
    <m/>
    <m/>
    <n v="4.9381298705829279E-4"/>
    <s v="N"/>
    <n v="4.9381298705829279E-4"/>
  </r>
  <r>
    <s v="Gannet"/>
    <s v="Adult"/>
    <x v="6"/>
    <s v="Inch Cape"/>
    <s v="Autumn Migration"/>
    <s v="Collision"/>
    <m/>
    <n v="4.6064644315139264E-3"/>
    <m/>
    <m/>
    <n v="4.6064644315139264E-3"/>
    <s v="N"/>
    <n v="4.6064644315139264E-3"/>
  </r>
  <r>
    <s v="Gannet"/>
    <s v="Adult"/>
    <x v="6"/>
    <s v="Inch Cape"/>
    <s v="Autumn Migration"/>
    <s v="Displacement (matrix)"/>
    <n v="2.9684824540747656"/>
    <m/>
    <n v="0.7"/>
    <n v="0.03"/>
    <n v="6.2338131535570072E-2"/>
    <s v="N"/>
    <n v="6.2338131535570072E-2"/>
  </r>
  <r>
    <s v="Gannet"/>
    <s v="Adult"/>
    <x v="6"/>
    <s v="Kentish Flats"/>
    <s v="Autumn Migration"/>
    <s v="Collision"/>
    <m/>
    <n v="1.4157617314503751E-3"/>
    <m/>
    <m/>
    <n v="1.4157617314503751E-3"/>
    <s v="N"/>
    <n v="1.4157617314503751E-3"/>
  </r>
  <r>
    <s v="Gannet"/>
    <s v="Adult"/>
    <x v="6"/>
    <s v="Kentish Flats Ext"/>
    <s v="Autumn Migration"/>
    <s v="Displacement (matrix)"/>
    <n v="4.1968061276410368E-2"/>
    <m/>
    <n v="0.7"/>
    <n v="0.03"/>
    <n v="8.8132928680461763E-4"/>
    <s v="N"/>
    <n v="8.8132928680461763E-4"/>
  </r>
  <r>
    <s v="Gannet"/>
    <s v="Adult"/>
    <x v="6"/>
    <s v="Lincs"/>
    <s v="Autumn Migration"/>
    <s v="Collision"/>
    <m/>
    <n v="2.044989167650542E-3"/>
    <m/>
    <m/>
    <n v="2.044989167650542E-3"/>
    <s v="N"/>
    <n v="2.044989167650542E-3"/>
  </r>
  <r>
    <s v="Gannet"/>
    <s v="Adult"/>
    <x v="6"/>
    <s v="Lond Array"/>
    <s v="Autumn Migration"/>
    <s v="Collision"/>
    <m/>
    <n v="8.8091841068023327E-4"/>
    <m/>
    <m/>
    <n v="8.8091841068023327E-4"/>
    <s v="N"/>
    <n v="8.8091841068023327E-4"/>
  </r>
  <r>
    <s v="Gannet"/>
    <s v="Adult"/>
    <x v="6"/>
    <s v="Lynn &amp; Inner Dowsing"/>
    <s v="Autumn Migration"/>
    <s v="Collision"/>
    <m/>
    <n v="2.1629693119380733E-4"/>
    <m/>
    <m/>
    <n v="2.1629693119380733E-4"/>
    <s v="N"/>
    <n v="2.1629693119380733E-4"/>
  </r>
  <r>
    <s v="Gannet"/>
    <s v="Adult"/>
    <x v="6"/>
    <s v="Moray East"/>
    <s v="Autumn Migration"/>
    <s v="Collision"/>
    <m/>
    <n v="2.2298848748829255E-2"/>
    <m/>
    <m/>
    <n v="2.2298848748829255E-2"/>
    <s v="N"/>
    <n v="2.2298848748829255E-2"/>
  </r>
  <r>
    <s v="Gannet"/>
    <s v="Adult"/>
    <x v="6"/>
    <s v="Moray East"/>
    <s v="Autumn Migration"/>
    <s v="Displacement (matrix)"/>
    <n v="1.2582550204703808"/>
    <m/>
    <n v="0.7"/>
    <n v="0.03"/>
    <n v="2.6423355429877997E-2"/>
    <s v="N"/>
    <n v="2.6423355429877997E-2"/>
  </r>
  <r>
    <s v="Gannet"/>
    <s v="Adult"/>
    <x v="6"/>
    <s v="Moray West"/>
    <s v="Autumn Migration"/>
    <s v="Collision"/>
    <m/>
    <n v="1.4102484662806259E-3"/>
    <m/>
    <m/>
    <n v="1.4102484662806259E-3"/>
    <s v="N"/>
    <n v="1.4102484662806259E-3"/>
  </r>
  <r>
    <s v="Gannet"/>
    <s v="Adult"/>
    <x v="6"/>
    <s v="Moray West"/>
    <s v="Autumn Migration"/>
    <s v="Displacement (matrix)"/>
    <n v="1.8916916232414287"/>
    <m/>
    <n v="0.7"/>
    <n v="0.03"/>
    <n v="3.9725524088070001E-2"/>
    <s v="N"/>
    <n v="3.9725524088070001E-2"/>
  </r>
  <r>
    <s v="Gannet"/>
    <s v="Adult"/>
    <x v="6"/>
    <s v="Neart na Gaoithe"/>
    <s v="Autumn Migration"/>
    <s v="Collision"/>
    <m/>
    <n v="6.4490502041194952E-3"/>
    <m/>
    <m/>
    <n v="6.4490502041194952E-3"/>
    <s v="N"/>
    <n v="6.4490502041194952E-3"/>
  </r>
  <r>
    <s v="Gannet"/>
    <s v="Adult"/>
    <x v="6"/>
    <s v="Neart na Gaoithe"/>
    <s v="Autumn Migration"/>
    <s v="Displacement (matrix)"/>
    <n v="2.3308710023460466"/>
    <m/>
    <n v="0.7"/>
    <n v="0.03"/>
    <n v="4.8948291049266977E-2"/>
    <s v="N"/>
    <n v="4.8948291049266977E-2"/>
  </r>
  <r>
    <s v="Gannet"/>
    <s v="Adult"/>
    <x v="6"/>
    <s v="Norfolk Boreas"/>
    <s v="Autumn Migration"/>
    <s v="Collision"/>
    <m/>
    <n v="8.9453601937411718E-3"/>
    <m/>
    <m/>
    <n v="8.9453601937411718E-3"/>
    <s v="N"/>
    <n v="8.9453601937411718E-3"/>
  </r>
  <r>
    <s v="Gannet"/>
    <s v="Adult"/>
    <x v="6"/>
    <s v="Norfolk Boreas"/>
    <s v="Autumn Migration"/>
    <s v="Displacement (matrix)"/>
    <n v="5.5623822753273133"/>
    <m/>
    <n v="0.7"/>
    <n v="0.03"/>
    <n v="0.11681002778187356"/>
    <s v="N"/>
    <n v="0.11681002778187356"/>
  </r>
  <r>
    <s v="Gannet"/>
    <s v="Adult"/>
    <x v="6"/>
    <s v="Norfolk Vanguard"/>
    <s v="Autumn Migration"/>
    <s v="Collision"/>
    <m/>
    <n v="1.310107870894377E-2"/>
    <m/>
    <m/>
    <n v="1.310107870894377E-2"/>
    <s v="N"/>
    <n v="1.310107870894377E-2"/>
  </r>
  <r>
    <s v="Gannet"/>
    <s v="Adult"/>
    <x v="6"/>
    <s v="Norfolk Vanguard"/>
    <s v="Autumn Migration"/>
    <s v="Displacement (matrix)"/>
    <n v="7.9190503316180498"/>
    <m/>
    <n v="0.7"/>
    <n v="0.03"/>
    <n v="0.16630005696397904"/>
    <s v="N"/>
    <n v="0.16630005696397904"/>
  </r>
  <r>
    <s v="Gannet"/>
    <s v="Adult"/>
    <x v="6"/>
    <s v="North Falls"/>
    <s v="Autumn Migration"/>
    <s v="Collision"/>
    <m/>
    <n v="2.8731980412311717E-3"/>
    <m/>
    <m/>
    <n v="2.8731980412311717E-3"/>
    <s v="N"/>
    <n v="2.8731980412311717E-3"/>
  </r>
  <r>
    <s v="Gannet"/>
    <s v="Adult"/>
    <x v="6"/>
    <s v="North Falls "/>
    <s v="Autumn Migration"/>
    <s v="Displacement (matrix)"/>
    <n v="0.92652566048690599"/>
    <m/>
    <n v="0.7"/>
    <n v="0.03"/>
    <n v="1.9457038870225023E-2"/>
    <s v="N"/>
    <n v="1.9457038870225023E-2"/>
  </r>
  <r>
    <s v="Gannet"/>
    <s v="Adult"/>
    <x v="6"/>
    <s v="Outer Dowsing"/>
    <s v="Autumn Migration"/>
    <s v="Collision"/>
    <m/>
    <n v="1.3640735622590357E-3"/>
    <m/>
    <m/>
    <n v="1.3640735622590357E-3"/>
    <s v="N"/>
    <n v="1.3640735622590357E-3"/>
  </r>
  <r>
    <s v="Gannet"/>
    <s v="Adult"/>
    <x v="6"/>
    <s v="Outer Dowsing"/>
    <s v="Autumn Migration"/>
    <s v="Displacement (matrix)"/>
    <n v="1.610905921144004"/>
    <m/>
    <n v="0.7"/>
    <n v="0.03"/>
    <n v="3.3829024344024079E-2"/>
    <s v="N"/>
    <n v="3.3829024344024079E-2"/>
  </r>
  <r>
    <s v="Gannet"/>
    <s v="Adult"/>
    <x v="6"/>
    <s v="PFOWF"/>
    <s v="Autumn Migration"/>
    <s v="Displacement (matrix)"/>
    <n v="0.10341822086057925"/>
    <m/>
    <n v="0.7"/>
    <n v="0.03"/>
    <n v="2.1717826380721643E-3"/>
    <s v="N"/>
    <n v="2.1717826380721643E-3"/>
  </r>
  <r>
    <s v="Gannet"/>
    <s v="Adult"/>
    <x v="6"/>
    <s v="Race Bank"/>
    <s v="Autumn Migration"/>
    <s v="Displacement (matrix)"/>
    <n v="0.10392941426735509"/>
    <m/>
    <n v="0.7"/>
    <n v="0.03"/>
    <n v="2.1825176996144568E-3"/>
    <s v="N"/>
    <n v="2.1825176996144568E-3"/>
  </r>
  <r>
    <s v="Gannet"/>
    <s v="Adult"/>
    <x v="6"/>
    <s v="Race Bank"/>
    <s v="Autumn Migration"/>
    <s v="Collision"/>
    <m/>
    <n v="2.962555194333806E-3"/>
    <m/>
    <m/>
    <n v="2.962555194333806E-3"/>
    <s v="N"/>
    <n v="2.962555194333806E-3"/>
  </r>
  <r>
    <s v="Gannet"/>
    <s v="Adult"/>
    <x v="6"/>
    <s v="Rampion"/>
    <s v="Autumn Migration"/>
    <s v="Collision"/>
    <m/>
    <n v="2.0723710688525732E-2"/>
    <m/>
    <m/>
    <n v="2.0723710688525732E-2"/>
    <s v="N"/>
    <n v="2.0723710688525732E-2"/>
  </r>
  <r>
    <s v="Gannet"/>
    <s v="Adult"/>
    <x v="6"/>
    <s v="Rampion"/>
    <s v="Autumn Migration"/>
    <s v="Displacement (matrix)"/>
    <n v="1.9047043194678552"/>
    <m/>
    <n v="0.7"/>
    <n v="0.03"/>
    <n v="3.9998790708824956E-2"/>
    <s v="N"/>
    <n v="3.9998790708824956E-2"/>
  </r>
  <r>
    <s v="Gannet"/>
    <s v="Adult"/>
    <x v="6"/>
    <s v="Rampion2"/>
    <s v="Autumn Migration"/>
    <s v="Collision"/>
    <m/>
    <n v="4.5519204922875858E-3"/>
    <m/>
    <m/>
    <n v="4.5519204922875858E-3"/>
    <s v="N"/>
    <n v="4.5519204922875858E-3"/>
  </r>
  <r>
    <s v="Gannet"/>
    <s v="Adult"/>
    <x v="6"/>
    <s v="Rampion2"/>
    <s v="Autumn Migration"/>
    <s v="Displacement (matrix)"/>
    <n v="0.32928786539952754"/>
    <m/>
    <n v="0.7"/>
    <n v="0.03"/>
    <n v="6.9150451733900782E-3"/>
    <s v="N"/>
    <n v="6.9150451733900782E-3"/>
  </r>
  <r>
    <s v="Gannet"/>
    <s v="Adult"/>
    <x v="6"/>
    <s v="Salamander"/>
    <s v="Autumn Migration"/>
    <s v="Collision"/>
    <m/>
    <n v="2.5335554373326586E-3"/>
    <m/>
    <m/>
    <n v="2.5335554373326586E-3"/>
    <s v="N"/>
    <n v="2.5335554373326586E-3"/>
  </r>
  <r>
    <s v="Gannet"/>
    <s v="Adult"/>
    <x v="6"/>
    <s v="Salamander"/>
    <s v="Autumn Migration"/>
    <s v="Displacement (matrix)"/>
    <n v="1.5306897433884816"/>
    <m/>
    <n v="0.7"/>
    <n v="0.03"/>
    <n v="3.2144484611158111E-2"/>
    <s v="N"/>
    <n v="3.2144484611158111E-2"/>
  </r>
  <r>
    <s v="Gannet"/>
    <s v="Adult"/>
    <x v="6"/>
    <s v="SeaGreen (Alpha &amp; Bravo)"/>
    <s v="Autumn Migration"/>
    <s v="Collision"/>
    <m/>
    <n v="1.3036294341184413E-2"/>
    <m/>
    <m/>
    <n v="1.3036294341184413E-2"/>
    <s v="N"/>
    <n v="1.3036294341184413E-2"/>
  </r>
  <r>
    <s v="Gannet"/>
    <s v="Adult"/>
    <x v="6"/>
    <s v="SeaGreen (Alpha &amp; Bravo)"/>
    <s v="Autumn Migration"/>
    <s v="Displacement (matrix)"/>
    <n v="2.803801350648143"/>
    <m/>
    <n v="0.7"/>
    <n v="0.03"/>
    <n v="5.8879828363610991E-2"/>
    <s v="N"/>
    <n v="5.8879828363610991E-2"/>
  </r>
  <r>
    <s v="Gannet"/>
    <s v="Adult"/>
    <x v="6"/>
    <s v="SEP &amp; DEP"/>
    <s v="Autumn Migration"/>
    <s v="Collision"/>
    <m/>
    <n v="1.9486765175129081E-3"/>
    <m/>
    <m/>
    <n v="1.9486765175129081E-3"/>
    <s v="N"/>
    <n v="1.9486765175129081E-3"/>
  </r>
  <r>
    <s v="Gannet"/>
    <s v="Adult"/>
    <x v="6"/>
    <s v="SEP &amp; DEP"/>
    <s v="Autumn Migration"/>
    <s v="Displacement (matrix)"/>
    <n v="2.0720926969553921"/>
    <m/>
    <n v="0.7"/>
    <n v="0.03"/>
    <n v="4.3513946636063235E-2"/>
    <s v="N"/>
    <n v="4.3513946636063235E-2"/>
  </r>
  <r>
    <s v="Gannet"/>
    <s v="Adult"/>
    <x v="6"/>
    <s v="Sheringham Shoal"/>
    <s v="Autumn Migration"/>
    <s v="Displacement (matrix)"/>
    <n v="0.10068162007150025"/>
    <m/>
    <n v="0.7"/>
    <n v="0.03"/>
    <n v="2.114314021501505E-3"/>
    <s v="N"/>
    <n v="2.114314021501505E-3"/>
  </r>
  <r>
    <s v="Gannet"/>
    <s v="Adult"/>
    <x v="6"/>
    <s v="Sheringham Shoal"/>
    <s v="Autumn Migration"/>
    <s v="Collision"/>
    <m/>
    <n v="7.1400725524496398E-3"/>
    <m/>
    <m/>
    <n v="7.1400725524496398E-3"/>
    <s v="N"/>
    <n v="7.1400725524496398E-3"/>
  </r>
  <r>
    <s v="Gannet"/>
    <s v="Adult"/>
    <x v="6"/>
    <s v="Teesside"/>
    <s v="Autumn Migration"/>
    <s v="Collision"/>
    <m/>
    <n v="5.711404851735394E-4"/>
    <m/>
    <m/>
    <n v="5.711404851735394E-4"/>
    <s v="N"/>
    <n v="5.711404851735394E-4"/>
  </r>
  <r>
    <s v="Gannet"/>
    <s v="Adult"/>
    <x v="6"/>
    <s v="Triton Knoll"/>
    <s v="Autumn Migration"/>
    <s v="Displacement (matrix)"/>
    <n v="4.8716912937822696E-2"/>
    <m/>
    <n v="0.7"/>
    <n v="0.03"/>
    <n v="1.0230551716942763E-3"/>
    <s v="N"/>
    <n v="1.0230551716942763E-3"/>
  </r>
  <r>
    <s v="Gannet"/>
    <s v="Adult"/>
    <x v="6"/>
    <s v="Triton Knoll"/>
    <s v="Autumn Migration"/>
    <s v="Collision"/>
    <m/>
    <n v="1.0664005892890694E-2"/>
    <m/>
    <m/>
    <n v="1.0664005892890694E-2"/>
    <s v="N"/>
    <n v="1.0664005892890694E-2"/>
  </r>
  <r>
    <s v="Gannet"/>
    <s v="Adult"/>
    <x v="6"/>
    <s v="West of Orkney"/>
    <s v="Spring Migration"/>
    <s v="Collision"/>
    <m/>
    <n v="2.3470234916151782E-2"/>
    <m/>
    <m/>
    <n v="2.3470234916151782E-2"/>
    <s v="N"/>
    <n v="2.3470234916151782E-2"/>
  </r>
  <r>
    <s v="Gannet"/>
    <s v="Adult"/>
    <x v="6"/>
    <s v="West of Orkney"/>
    <s v="Autumn Migration"/>
    <s v="Collision"/>
    <m/>
    <n v="8.993507031588123E-2"/>
    <m/>
    <m/>
    <n v="8.993507031588123E-2"/>
    <s v="N"/>
    <n v="8.993507031588123E-2"/>
  </r>
  <r>
    <s v="Gannet"/>
    <s v="Adult"/>
    <x v="6"/>
    <s v="West of Orkney"/>
    <s v="Spring Migration"/>
    <s v="Displacement (matrix)"/>
    <n v="5.3513669611108163"/>
    <m/>
    <n v="0.7"/>
    <n v="0.03"/>
    <n v="0.11237870618332713"/>
    <s v="N"/>
    <n v="0.11237870618332713"/>
  </r>
  <r>
    <s v="Gannet"/>
    <s v="Adult"/>
    <x v="6"/>
    <s v="West of Orkney"/>
    <s v="Autumn Migration"/>
    <s v="Displacement (matrix)"/>
    <n v="45.40809677880668"/>
    <m/>
    <n v="0.7"/>
    <n v="0.03"/>
    <n v="0.9535700323549402"/>
    <s v="N"/>
    <n v="0.9535700323549402"/>
  </r>
  <r>
    <s v="Gannet"/>
    <s v="Adult"/>
    <x v="6"/>
    <s v="Westermost Rough"/>
    <s v="Autumn Migration"/>
    <s v="Collision"/>
    <m/>
    <n v="3.7981476850433408E-5"/>
    <m/>
    <m/>
    <n v="3.7981476850433408E-5"/>
    <s v="N"/>
    <n v="3.7981476850433408E-5"/>
  </r>
  <r>
    <m/>
    <m/>
    <x v="7"/>
    <m/>
    <m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1">
  <r>
    <s v="Gannet"/>
    <s v="Adult"/>
    <x v="0"/>
    <s v="Berwick Bank "/>
    <s v="Breeding"/>
    <s v="Displacement (matrix)"/>
    <n v="0.1"/>
    <n v="0.7"/>
    <n v="0.01"/>
    <n v="0.7"/>
    <n v="0.03"/>
    <n v="1"/>
    <n v="3"/>
    <s v="Y"/>
    <n v="0"/>
    <n v="0.30000000000000004"/>
    <s v="N"/>
    <n v="0.30000000000000004"/>
  </r>
  <r>
    <s v="Gannet"/>
    <s v="Adult"/>
    <x v="0"/>
    <s v="Cenos"/>
    <s v="Breeding"/>
    <s v="Displacement (matrix)"/>
    <n v="0.04"/>
    <n v="0.7"/>
    <n v="0.01"/>
    <n v="0.7"/>
    <n v="0.03"/>
    <n v="1"/>
    <n v="3"/>
    <s v="Y"/>
    <n v="0"/>
    <n v="0.12"/>
    <s v="N"/>
    <n v="0.12"/>
  </r>
  <r>
    <s v="Gannet"/>
    <s v="Adult"/>
    <x v="0"/>
    <s v="Green Volt"/>
    <s v="Breeding"/>
    <s v="Displacement (matrix)"/>
    <n v="0.03"/>
    <n v="0.7"/>
    <n v="0.01"/>
    <n v="0.7"/>
    <n v="0.03"/>
    <n v="1"/>
    <n v="3"/>
    <s v="Y"/>
    <n v="0"/>
    <n v="0.09"/>
    <s v="N"/>
    <n v="0.09"/>
  </r>
  <r>
    <s v="Gannet"/>
    <s v="Adult"/>
    <x v="0"/>
    <s v="PFOWF"/>
    <s v="Breeding"/>
    <s v="Displacement (matrix)"/>
    <n v="0.03"/>
    <n v="0.7"/>
    <n v="0.01"/>
    <n v="0.7"/>
    <n v="0.03"/>
    <n v="1"/>
    <n v="3"/>
    <s v="N"/>
    <n v="0.1"/>
    <n v="8.1000000000000003E-2"/>
    <s v="N"/>
    <n v="8.1000000000000003E-2"/>
  </r>
  <r>
    <s v="Gannet"/>
    <s v="Adult"/>
    <x v="0"/>
    <s v="Salamander"/>
    <s v="Breeding"/>
    <s v="Displacement (matrix)"/>
    <n v="4.0000000000000001E-3"/>
    <n v="0.7"/>
    <n v="0.01"/>
    <n v="0.7"/>
    <n v="0.03"/>
    <n v="1"/>
    <n v="3"/>
    <s v="N"/>
    <n v="0.1"/>
    <n v="1.0800000000000001E-2"/>
    <s v="N"/>
    <n v="1.0800000000000001E-2"/>
  </r>
  <r>
    <s v="Gannet"/>
    <s v="Adult"/>
    <x v="1"/>
    <s v="Berwick Bank "/>
    <s v="Breeding"/>
    <s v="Displacement (matrix)"/>
    <n v="57.14"/>
    <s v="MPA provided"/>
    <m/>
    <n v="0.7"/>
    <n v="0.03"/>
    <m/>
    <m/>
    <s v="N"/>
    <n v="0.1"/>
    <n v="1.0799459999999999"/>
    <s v="N"/>
    <n v="1.0799459999999999"/>
  </r>
  <r>
    <s v="Gannet"/>
    <s v="Adult"/>
    <x v="1"/>
    <s v="Dogger Bank A + B"/>
    <s v="Breeding"/>
    <s v="Displacement (matrix)"/>
    <n v="577.5"/>
    <s v="MPA provided"/>
    <m/>
    <n v="0.7"/>
    <n v="0.03"/>
    <m/>
    <m/>
    <s v="N"/>
    <n v="0.1"/>
    <n v="10.91475"/>
    <s v="N"/>
    <n v="10.91475"/>
  </r>
  <r>
    <s v="Gannet"/>
    <s v="Adult"/>
    <x v="1"/>
    <s v="Dogger Bank C + Sofia"/>
    <s v="Breeding"/>
    <s v="Displacement (matrix)"/>
    <n v="1125"/>
    <s v="MPA provided"/>
    <m/>
    <n v="0.7"/>
    <n v="0.03"/>
    <m/>
    <m/>
    <s v="N"/>
    <n v="0.1"/>
    <n v="21.262499999999999"/>
    <s v="N"/>
    <n v="21.262499999999999"/>
  </r>
  <r>
    <s v="Gannet"/>
    <s v="Adult"/>
    <x v="1"/>
    <s v="Dogger Bank South "/>
    <s v="Breeding"/>
    <s v="Displacement (matrix)"/>
    <n v="1560.2"/>
    <s v="MPA provided"/>
    <m/>
    <n v="0.7"/>
    <n v="0.03"/>
    <m/>
    <m/>
    <s v="N"/>
    <n v="0.1"/>
    <n v="29.487779999999997"/>
    <s v="N"/>
    <n v="29.487779999999997"/>
  </r>
  <r>
    <s v="Gannet"/>
    <s v="Adult"/>
    <x v="1"/>
    <s v="Dudgeon"/>
    <s v="Breeding"/>
    <s v="Displacement (matrix)"/>
    <n v="53"/>
    <s v="MPA provided"/>
    <m/>
    <n v="0.7"/>
    <n v="0.03"/>
    <m/>
    <m/>
    <s v="N"/>
    <n v="0.1"/>
    <n v="1.0016999999999998"/>
    <s v="N"/>
    <n v="1.0016999999999998"/>
  </r>
  <r>
    <s v="Gannet"/>
    <s v="Adult"/>
    <x v="1"/>
    <s v="East Anglia One"/>
    <s v="Breeding"/>
    <s v="Displacement (matrix)"/>
    <n v="161"/>
    <s v="MPA provided"/>
    <m/>
    <n v="0.7"/>
    <n v="0.03"/>
    <m/>
    <m/>
    <s v="N"/>
    <n v="0.1"/>
    <n v="3.0428999999999995"/>
    <s v="N"/>
    <n v="3.0428999999999995"/>
  </r>
  <r>
    <s v="Gannet"/>
    <s v="Adult"/>
    <x v="1"/>
    <s v="East Anglia ONE North"/>
    <s v="Breeding"/>
    <s v="Displacement (matrix)"/>
    <n v="149"/>
    <s v="MPA provided"/>
    <m/>
    <n v="0.7"/>
    <n v="0.03"/>
    <m/>
    <m/>
    <s v="N"/>
    <n v="0.1"/>
    <n v="2.8161"/>
    <s v="N"/>
    <n v="2.8161"/>
  </r>
  <r>
    <s v="Gannet"/>
    <s v="Adult"/>
    <x v="1"/>
    <s v="East Anglia THREE"/>
    <s v="Breeding"/>
    <s v="Displacement (matrix)"/>
    <n v="412"/>
    <s v="MPA provided"/>
    <m/>
    <n v="0.7"/>
    <n v="0.03"/>
    <m/>
    <m/>
    <s v="N"/>
    <n v="0.1"/>
    <n v="7.7867999999999995"/>
    <s v="N"/>
    <n v="7.7867999999999995"/>
  </r>
  <r>
    <s v="Gannet"/>
    <s v="Adult"/>
    <x v="1"/>
    <s v="East Anglia TWO"/>
    <s v="Breeding"/>
    <s v="Displacement (matrix)"/>
    <n v="192"/>
    <s v="MPA provided"/>
    <m/>
    <n v="0.7"/>
    <n v="0.03"/>
    <m/>
    <m/>
    <s v="N"/>
    <n v="0.1"/>
    <n v="3.6287999999999991"/>
    <s v="N"/>
    <n v="3.6287999999999991"/>
  </r>
  <r>
    <s v="Gannet"/>
    <s v="Adult"/>
    <x v="1"/>
    <s v="Five Estuaries"/>
    <s v="Breeding"/>
    <s v="Displacement (matrix)"/>
    <n v="141.4"/>
    <s v="MPA provided"/>
    <m/>
    <n v="0.7"/>
    <n v="0.03"/>
    <m/>
    <m/>
    <s v="N"/>
    <n v="0.1"/>
    <n v="2.6724600000000001"/>
    <s v="N"/>
    <n v="2.6724600000000001"/>
  </r>
  <r>
    <s v="Gannet"/>
    <s v="Adult"/>
    <x v="1"/>
    <s v="Green Volt"/>
    <s v="Breeding"/>
    <s v="Displacement (matrix)"/>
    <n v="4.24"/>
    <s v="MPA provided"/>
    <m/>
    <n v="0.7"/>
    <n v="0.03"/>
    <m/>
    <m/>
    <s v="N"/>
    <n v="0.1"/>
    <n v="8.0135999999999999E-2"/>
    <s v="N"/>
    <n v="8.0135999999999999E-2"/>
  </r>
  <r>
    <s v="Gannet"/>
    <s v="Adult"/>
    <x v="1"/>
    <s v="Hornsea FOUR"/>
    <s v="Breeding"/>
    <s v="Displacement (matrix)"/>
    <n v="883.1"/>
    <s v="MPA provided"/>
    <m/>
    <n v="0.7"/>
    <n v="0.03"/>
    <m/>
    <m/>
    <s v="N"/>
    <n v="0.1"/>
    <n v="16.69059"/>
    <s v="N"/>
    <n v="16.69059"/>
  </r>
  <r>
    <s v="Gannet"/>
    <s v="Adult"/>
    <x v="1"/>
    <s v="Hornsea Project ONE"/>
    <s v="Breeding"/>
    <s v="Displacement (matrix)"/>
    <n v="671"/>
    <s v="MPA provided"/>
    <m/>
    <n v="0.7"/>
    <n v="0.03"/>
    <m/>
    <m/>
    <s v="N"/>
    <n v="0.1"/>
    <n v="12.681899999999999"/>
    <s v="N"/>
    <n v="12.681899999999999"/>
  </r>
  <r>
    <s v="Gannet"/>
    <s v="Adult"/>
    <x v="1"/>
    <s v="Hornsea Project THREE"/>
    <s v="Breeding"/>
    <s v="Displacement (matrix)"/>
    <n v="844"/>
    <s v="MPA provided"/>
    <m/>
    <n v="0.7"/>
    <n v="0.03"/>
    <m/>
    <m/>
    <s v="N"/>
    <n v="0.1"/>
    <n v="15.951599999999997"/>
    <s v="N"/>
    <n v="15.951599999999997"/>
  </r>
  <r>
    <s v="Gannet"/>
    <s v="Adult"/>
    <x v="1"/>
    <s v="Hornsea Project TWO"/>
    <s v="Breeding"/>
    <s v="Displacement (matrix)"/>
    <n v="457"/>
    <s v="MPA provided"/>
    <m/>
    <n v="0.7"/>
    <n v="0.03"/>
    <m/>
    <m/>
    <s v="N"/>
    <n v="0.1"/>
    <n v="8.6372999999999998"/>
    <s v="N"/>
    <n v="8.6372999999999998"/>
  </r>
  <r>
    <s v="Gannet"/>
    <s v="Adult"/>
    <x v="1"/>
    <s v="Norfolk Boreas"/>
    <s v="Breeding"/>
    <s v="Displacement (matrix)"/>
    <n v="1229"/>
    <s v="MPA provided"/>
    <m/>
    <n v="0.7"/>
    <n v="0.03"/>
    <m/>
    <m/>
    <s v="N"/>
    <n v="0.1"/>
    <n v="23.228099999999998"/>
    <s v="N"/>
    <n v="23.228099999999998"/>
  </r>
  <r>
    <s v="Gannet"/>
    <s v="Adult"/>
    <x v="1"/>
    <s v="Norfolk Vanguard"/>
    <s v="Breeding"/>
    <s v="Displacement (matrix)"/>
    <n v="271"/>
    <s v="MPA provided"/>
    <m/>
    <n v="0.7"/>
    <n v="0.03"/>
    <m/>
    <m/>
    <s v="N"/>
    <n v="0.1"/>
    <n v="5.1219000000000001"/>
    <s v="N"/>
    <n v="5.1219000000000001"/>
  </r>
  <r>
    <s v="Gannet"/>
    <s v="Adult"/>
    <x v="1"/>
    <s v="North Falls "/>
    <s v="Breeding"/>
    <s v="Displacement (matrix)"/>
    <n v="48"/>
    <s v="MPA provided"/>
    <m/>
    <n v="0.7"/>
    <n v="0.03"/>
    <m/>
    <m/>
    <s v="N"/>
    <n v="0.1"/>
    <n v="0.90719999999999978"/>
    <s v="N"/>
    <n v="0.90719999999999978"/>
  </r>
  <r>
    <s v="Gannet"/>
    <s v="Adult"/>
    <x v="1"/>
    <s v="Outer Dowsing"/>
    <s v="Breeding"/>
    <s v="Displacement (matrix)"/>
    <n v="498.8"/>
    <s v="MPA provided"/>
    <m/>
    <n v="0.7"/>
    <n v="0.03"/>
    <m/>
    <m/>
    <s v="N"/>
    <n v="0.1"/>
    <n v="9.4273199999999981"/>
    <s v="N"/>
    <n v="9.4273199999999981"/>
  </r>
  <r>
    <s v="Gannet"/>
    <s v="Adult"/>
    <x v="1"/>
    <s v="Race Bank"/>
    <s v="Breeding"/>
    <s v="Displacement (matrix)"/>
    <n v="92"/>
    <s v="MPA provided"/>
    <m/>
    <n v="0.7"/>
    <n v="0.03"/>
    <m/>
    <m/>
    <s v="N"/>
    <n v="0.1"/>
    <n v="1.7387999999999997"/>
    <s v="N"/>
    <n v="1.7387999999999997"/>
  </r>
  <r>
    <s v="Gannet"/>
    <s v="Adult"/>
    <x v="1"/>
    <s v="SEP &amp; DEP"/>
    <s v="Breeding"/>
    <s v="Displacement (matrix)"/>
    <n v="337"/>
    <s v="MPA provided"/>
    <m/>
    <n v="0.7"/>
    <n v="0.03"/>
    <m/>
    <m/>
    <s v="N"/>
    <n v="0.1"/>
    <n v="6.3692999999999991"/>
    <s v="N"/>
    <n v="6.3692999999999991"/>
  </r>
  <r>
    <s v="Gannet"/>
    <s v="Adult"/>
    <x v="1"/>
    <s v="Sheringham Shoal"/>
    <s v="Breeding"/>
    <s v="Displacement (matrix)"/>
    <n v="47"/>
    <s v="MPA provided"/>
    <m/>
    <n v="0.7"/>
    <n v="0.03"/>
    <m/>
    <m/>
    <s v="N"/>
    <n v="0.1"/>
    <n v="0.88829999999999987"/>
    <s v="N"/>
    <n v="0.88829999999999987"/>
  </r>
  <r>
    <s v="Gannet"/>
    <s v="Adult"/>
    <x v="1"/>
    <s v="Teesside"/>
    <s v="Breeding"/>
    <s v="Displacement (matrix)"/>
    <n v="0.5"/>
    <s v="MPA provided"/>
    <m/>
    <n v="0.7"/>
    <n v="0.03"/>
    <m/>
    <m/>
    <s v="N"/>
    <n v="0.1"/>
    <n v="9.4500000000000001E-3"/>
    <s v="N"/>
    <n v="9.4500000000000001E-3"/>
  </r>
  <r>
    <s v="Gannet"/>
    <s v="Adult"/>
    <x v="1"/>
    <s v="Triton Knoll"/>
    <s v="Breeding"/>
    <s v="Displacement (matrix)"/>
    <n v="211"/>
    <s v="MPA provided"/>
    <m/>
    <n v="0.7"/>
    <n v="0.03"/>
    <m/>
    <m/>
    <s v="N"/>
    <n v="0.1"/>
    <n v="3.9878999999999993"/>
    <s v="N"/>
    <n v="3.9878999999999993"/>
  </r>
  <r>
    <s v="Gannet"/>
    <s v="Adult"/>
    <x v="2"/>
    <s v="Berwick Bank "/>
    <s v="Breeding"/>
    <s v="Displacement (matrix)"/>
    <n v="29.4"/>
    <n v="0.7"/>
    <n v="0.01"/>
    <n v="0.7"/>
    <n v="0.03"/>
    <n v="1"/>
    <n v="3"/>
    <s v="Y"/>
    <n v="0"/>
    <n v="88.199999999999989"/>
    <s v="Y"/>
    <n v="0"/>
  </r>
  <r>
    <s v="Gannet"/>
    <s v="Adult"/>
    <x v="2"/>
    <s v="Cenos"/>
    <s v="Breeding"/>
    <s v="Displacement (matrix)"/>
    <n v="1.07"/>
    <n v="0.7"/>
    <n v="0.01"/>
    <n v="0.7"/>
    <n v="0.03"/>
    <n v="1"/>
    <n v="3"/>
    <s v="Y"/>
    <n v="0"/>
    <n v="3.21"/>
    <s v="N"/>
    <n v="3.21"/>
  </r>
  <r>
    <s v="Gannet"/>
    <s v="Adult"/>
    <x v="2"/>
    <s v="Dogger Bank A + B"/>
    <s v="Breeding"/>
    <s v="Displacement (matrix)"/>
    <n v="0.78424499999999997"/>
    <n v="0.7"/>
    <n v="0.01"/>
    <n v="0.7"/>
    <n v="0.03"/>
    <n v="1"/>
    <n v="3"/>
    <s v="N"/>
    <n v="0.1"/>
    <n v="2.1174615000000001"/>
    <s v="N"/>
    <n v="2.1174615000000001"/>
  </r>
  <r>
    <s v="Gannet"/>
    <s v="Adult"/>
    <x v="2"/>
    <s v="Dogger Bank C + Sofia"/>
    <s v="Breeding"/>
    <s v="Displacement (matrix)"/>
    <n v="1.5277499999999997"/>
    <n v="0.7"/>
    <n v="0.01"/>
    <n v="0.7"/>
    <n v="0.03"/>
    <n v="1"/>
    <n v="3"/>
    <s v="N"/>
    <n v="0.1"/>
    <n v="4.1249250000000002"/>
    <s v="N"/>
    <n v="4.1249250000000002"/>
  </r>
  <r>
    <s v="Gannet"/>
    <s v="Adult"/>
    <x v="2"/>
    <s v="Green Volt"/>
    <s v="Breeding"/>
    <s v="Displacement (matrix)"/>
    <n v="0.48"/>
    <n v="0.7"/>
    <n v="0.01"/>
    <n v="0.7"/>
    <n v="0.03"/>
    <n v="1"/>
    <n v="3"/>
    <s v="Y"/>
    <n v="0"/>
    <n v="1.44"/>
    <s v="Y"/>
    <n v="0"/>
  </r>
  <r>
    <s v="Gannet"/>
    <s v="Adult"/>
    <x v="2"/>
    <s v="Inch Cape"/>
    <s v="Breeding"/>
    <s v="Displacement (matrix)"/>
    <n v="14.595561287999999"/>
    <n v="0.7"/>
    <n v="0.01"/>
    <n v="0.7"/>
    <n v="0.03"/>
    <n v="1"/>
    <n v="3"/>
    <s v="Y"/>
    <n v="0"/>
    <n v="43.786683863999997"/>
    <s v="N"/>
    <n v="43.786683863999997"/>
  </r>
  <r>
    <s v="Gannet"/>
    <s v="Adult"/>
    <x v="2"/>
    <s v="Neart na Gaoithe"/>
    <s v="Breeding"/>
    <s v="Displacement (matrix)"/>
    <n v="12.130414442999999"/>
    <n v="0.7"/>
    <n v="0.01"/>
    <n v="0.7"/>
    <n v="0.03"/>
    <n v="1"/>
    <n v="3"/>
    <s v="Y"/>
    <n v="0"/>
    <n v="36.391243328999998"/>
    <s v="N"/>
    <n v="36.391243328999998"/>
  </r>
  <r>
    <s v="Gannet"/>
    <s v="Adult"/>
    <x v="2"/>
    <s v="PFOWF"/>
    <s v="Breeding"/>
    <s v="Displacement (matrix)"/>
    <n v="0.11"/>
    <n v="0.7"/>
    <n v="0.01"/>
    <n v="0.7"/>
    <n v="0.03"/>
    <n v="1"/>
    <n v="3"/>
    <s v="N"/>
    <n v="0.1"/>
    <n v="0.29700000000000004"/>
    <s v="N"/>
    <n v="0.29700000000000004"/>
  </r>
  <r>
    <s v="Gannet"/>
    <s v="Adult"/>
    <x v="2"/>
    <s v="Salamander"/>
    <s v="Breeding"/>
    <s v="Displacement (matrix)"/>
    <n v="8.5999999999999993E-2"/>
    <n v="0.7"/>
    <n v="0.01"/>
    <n v="0.7"/>
    <n v="0.03"/>
    <n v="1"/>
    <n v="3"/>
    <s v="N"/>
    <n v="0.1"/>
    <n v="0.23220000000000002"/>
    <s v="Y"/>
    <n v="0"/>
  </r>
  <r>
    <s v="Gannet"/>
    <s v="Adult"/>
    <x v="2"/>
    <s v="Seagreen"/>
    <s v="Breeding"/>
    <s v="Displacement (matrix)"/>
    <n v="18.013089527999998"/>
    <n v="0.7"/>
    <n v="0.01"/>
    <n v="0.7"/>
    <n v="0.03"/>
    <n v="1"/>
    <n v="3"/>
    <s v="Y"/>
    <n v="0"/>
    <n v="54.039268583999998"/>
    <s v="N"/>
    <n v="54.039268583999998"/>
  </r>
  <r>
    <s v="Gannet"/>
    <s v="Adult"/>
    <x v="3"/>
    <s v="Berwick Bank "/>
    <s v="Breeding"/>
    <s v="Displacement (matrix)"/>
    <n v="0.2"/>
    <n v="0.7"/>
    <n v="0.01"/>
    <n v="0.7"/>
    <n v="0.03"/>
    <n v="1"/>
    <n v="3"/>
    <s v="Y"/>
    <n v="0"/>
    <n v="0.60000000000000009"/>
    <s v="Y"/>
    <n v="0"/>
  </r>
  <r>
    <s v="Gannet"/>
    <s v="Adult"/>
    <x v="3"/>
    <s v="Cenos"/>
    <s v="Breeding"/>
    <s v="Displacement (matrix)"/>
    <n v="0.08"/>
    <n v="0.7"/>
    <n v="0.01"/>
    <n v="0.7"/>
    <n v="0.03"/>
    <n v="1"/>
    <n v="3"/>
    <s v="Y"/>
    <n v="0"/>
    <n v="0.24"/>
    <s v="N"/>
    <n v="0.24"/>
  </r>
  <r>
    <s v="Gannet"/>
    <s v="Adult"/>
    <x v="3"/>
    <s v="Green Volt"/>
    <s v="Breeding"/>
    <s v="Displacement (matrix)"/>
    <n v="0.04"/>
    <n v="0.7"/>
    <n v="0.01"/>
    <n v="0.7"/>
    <n v="0.03"/>
    <n v="1"/>
    <n v="3"/>
    <s v="Y"/>
    <n v="0"/>
    <n v="0.12"/>
    <s v="N"/>
    <n v="0.12"/>
  </r>
  <r>
    <s v="Gannet"/>
    <s v="Adult"/>
    <x v="3"/>
    <s v="PFOWF"/>
    <s v="Breeding"/>
    <s v="Displacement (matrix)"/>
    <n v="0.04"/>
    <n v="0.7"/>
    <n v="0.01"/>
    <n v="0.7"/>
    <n v="0.03"/>
    <n v="1"/>
    <n v="3"/>
    <s v="N"/>
    <n v="0.1"/>
    <n v="0.108"/>
    <s v="N"/>
    <n v="0.108"/>
  </r>
  <r>
    <s v="Gannet"/>
    <s v="Adult"/>
    <x v="3"/>
    <s v="Salamander"/>
    <s v="Breeding"/>
    <s v="Displacement (matrix)"/>
    <n v="8.0000000000000002E-3"/>
    <n v="0.7"/>
    <n v="0.01"/>
    <n v="0.7"/>
    <n v="0.03"/>
    <n v="1"/>
    <n v="3"/>
    <s v="N"/>
    <n v="0.1"/>
    <n v="2.1600000000000001E-2"/>
    <s v="N"/>
    <n v="2.1600000000000001E-2"/>
  </r>
  <r>
    <s v="Gannet"/>
    <s v="Adult"/>
    <x v="4"/>
    <s v="Berwick Bank "/>
    <s v="Breeding"/>
    <s v="Displacement (matrix)"/>
    <n v="0.1"/>
    <n v="0.7"/>
    <n v="0.01"/>
    <n v="0.7"/>
    <n v="0.03"/>
    <n v="1"/>
    <n v="3"/>
    <s v="Y"/>
    <n v="0"/>
    <n v="0.30000000000000004"/>
    <s v="N"/>
    <n v="0.30000000000000004"/>
  </r>
  <r>
    <s v="Gannet"/>
    <s v="Adult"/>
    <x v="4"/>
    <s v="Green Volt"/>
    <s v="Breeding"/>
    <s v="Displacement (matrix)"/>
    <n v="0.02"/>
    <n v="0.7"/>
    <n v="0.01"/>
    <n v="0.7"/>
    <n v="0.03"/>
    <n v="1"/>
    <n v="3"/>
    <s v="Y"/>
    <n v="0"/>
    <n v="0.06"/>
    <s v="N"/>
    <n v="0.06"/>
  </r>
  <r>
    <s v="Gannet"/>
    <s v="Adult"/>
    <x v="4"/>
    <s v="PFOWF"/>
    <s v="Breeding"/>
    <s v="Displacement (matrix)"/>
    <n v="0.1"/>
    <n v="0.7"/>
    <n v="0.01"/>
    <n v="0.7"/>
    <n v="0.03"/>
    <n v="1"/>
    <n v="3"/>
    <s v="N"/>
    <n v="0.1"/>
    <n v="0.27000000000000007"/>
    <s v="N"/>
    <n v="0.27000000000000007"/>
  </r>
  <r>
    <s v="Gannet"/>
    <s v="Adult"/>
    <x v="4"/>
    <s v="Salamander"/>
    <s v="Breeding"/>
    <s v="Displacement (matrix)"/>
    <n v="4.0000000000000001E-3"/>
    <n v="0.7"/>
    <n v="0.01"/>
    <n v="0.7"/>
    <n v="0.03"/>
    <n v="1"/>
    <n v="3"/>
    <s v="N"/>
    <n v="0.1"/>
    <n v="1.0800000000000001E-2"/>
    <s v="N"/>
    <n v="1.0800000000000001E-2"/>
  </r>
  <r>
    <s v="Gannet"/>
    <s v="Adult"/>
    <x v="5"/>
    <s v="Berwick Bank "/>
    <s v="Breeding"/>
    <s v="Displacement (matrix)"/>
    <n v="0.1"/>
    <n v="0.7"/>
    <n v="0.01"/>
    <n v="0.7"/>
    <n v="0.03"/>
    <n v="1"/>
    <n v="3"/>
    <s v="Y"/>
    <n v="0"/>
    <n v="0.30000000000000004"/>
    <s v="N"/>
    <n v="0.30000000000000004"/>
  </r>
  <r>
    <s v="Gannet"/>
    <s v="Adult"/>
    <x v="5"/>
    <s v="Cenos"/>
    <s v="Breeding"/>
    <s v="Displacement (matrix)"/>
    <n v="7.0000000000000007E-2"/>
    <n v="0.7"/>
    <n v="0.01"/>
    <n v="0.7"/>
    <n v="0.03"/>
    <n v="1"/>
    <n v="3"/>
    <s v="Y"/>
    <n v="0"/>
    <n v="0.21000000000000002"/>
    <s v="N"/>
    <n v="0.21000000000000002"/>
  </r>
  <r>
    <s v="Gannet"/>
    <s v="Adult"/>
    <x v="5"/>
    <s v="Green Volt"/>
    <s v="Breeding"/>
    <s v="Displacement (matrix)"/>
    <n v="0.04"/>
    <n v="0.7"/>
    <n v="0.01"/>
    <n v="0.7"/>
    <n v="0.03"/>
    <n v="1"/>
    <n v="3"/>
    <s v="Y"/>
    <n v="0"/>
    <n v="0.12"/>
    <s v="N"/>
    <n v="0.12"/>
  </r>
  <r>
    <s v="Gannet"/>
    <s v="Adult"/>
    <x v="5"/>
    <s v="PFOWF"/>
    <s v="Breeding"/>
    <s v="Displacement (matrix)"/>
    <n v="0.04"/>
    <n v="0.7"/>
    <n v="0.01"/>
    <n v="0.7"/>
    <n v="0.03"/>
    <n v="1"/>
    <n v="3"/>
    <s v="N"/>
    <n v="0.1"/>
    <n v="0.108"/>
    <s v="N"/>
    <n v="0.108"/>
  </r>
  <r>
    <s v="Gannet"/>
    <s v="Adult"/>
    <x v="5"/>
    <s v="Salamander"/>
    <s v="Breeding"/>
    <s v="Displacement (matrix)"/>
    <n v="6.0000000000000001E-3"/>
    <n v="0.7"/>
    <n v="0.01"/>
    <n v="0.7"/>
    <n v="0.03"/>
    <n v="1"/>
    <n v="3"/>
    <s v="N"/>
    <n v="0.1"/>
    <n v="1.6200000000000003E-2"/>
    <s v="N"/>
    <n v="1.6200000000000003E-2"/>
  </r>
  <r>
    <s v="Gannet"/>
    <s v="Adult"/>
    <x v="6"/>
    <s v="Green Volt"/>
    <s v="Breeding"/>
    <s v="Displacement (matrix)"/>
    <n v="0.05"/>
    <n v="0.7"/>
    <n v="0.01"/>
    <n v="0.7"/>
    <n v="0.03"/>
    <n v="1"/>
    <n v="3"/>
    <s v="Y"/>
    <n v="0"/>
    <n v="0.15000000000000002"/>
    <s v="N"/>
    <n v="0.15000000000000002"/>
  </r>
  <r>
    <s v="Gannet"/>
    <s v="Adult"/>
    <x v="6"/>
    <s v="PFOWF"/>
    <s v="Breeding"/>
    <s v="Displacement (matrix)"/>
    <n v="0.11"/>
    <n v="0.7"/>
    <n v="0.01"/>
    <n v="0.7"/>
    <n v="0.03"/>
    <n v="1"/>
    <n v="3"/>
    <s v="N"/>
    <n v="0.1"/>
    <n v="0.29700000000000004"/>
    <s v="N"/>
    <n v="0.29700000000000004"/>
  </r>
  <r>
    <s v="Gannet"/>
    <s v="Adult"/>
    <x v="7"/>
    <s v="Berwick Bank "/>
    <s v="Breeding"/>
    <s v="Displacement (matrix)"/>
    <n v="0.1"/>
    <n v="0.7"/>
    <n v="0.01"/>
    <n v="0.7"/>
    <n v="0.03"/>
    <n v="1"/>
    <n v="3"/>
    <s v="Y"/>
    <n v="0"/>
    <n v="0.30000000000000004"/>
    <s v="N"/>
    <n v="0.30000000000000004"/>
  </r>
  <r>
    <s v="Gannet"/>
    <s v="Adult"/>
    <x v="7"/>
    <s v="Green Volt"/>
    <s v="Breeding"/>
    <s v="Displacement (matrix)"/>
    <n v="0.03"/>
    <n v="0.7"/>
    <n v="0.01"/>
    <n v="0.7"/>
    <n v="0.03"/>
    <n v="1"/>
    <n v="3"/>
    <s v="Y"/>
    <n v="0"/>
    <n v="0.09"/>
    <s v="N"/>
    <n v="0.09"/>
  </r>
  <r>
    <s v="Gannet"/>
    <s v="Adult"/>
    <x v="7"/>
    <s v="PFOWF"/>
    <s v="Breeding"/>
    <s v="Displacement (matrix)"/>
    <n v="0.53"/>
    <n v="0.7"/>
    <n v="0.01"/>
    <n v="0.7"/>
    <n v="0.03"/>
    <n v="1"/>
    <n v="3"/>
    <s v="N"/>
    <n v="0.1"/>
    <n v="1.431"/>
    <s v="N"/>
    <n v="1.431"/>
  </r>
  <r>
    <s v="Gannet"/>
    <s v="Adult"/>
    <x v="7"/>
    <s v="Salamander"/>
    <s v="Breeding"/>
    <s v="Displacement (matrix)"/>
    <n v="5.0000000000000001E-3"/>
    <n v="0.7"/>
    <n v="0.01"/>
    <n v="0.7"/>
    <n v="0.03"/>
    <n v="1"/>
    <n v="3"/>
    <s v="N"/>
    <n v="0.1"/>
    <n v="1.35E-2"/>
    <s v="N"/>
    <n v="1.35E-2"/>
  </r>
  <r>
    <s v="Gannet"/>
    <s v="Adult"/>
    <x v="7"/>
    <s v="West of Orkney"/>
    <s v="Breeding"/>
    <s v="Displacement (matrix)"/>
    <n v="2.85"/>
    <n v="0.7"/>
    <n v="0.01"/>
    <n v="0.7"/>
    <n v="0.03"/>
    <n v="1"/>
    <n v="3"/>
    <s v="Y"/>
    <n v="0"/>
    <n v="8.5500000000000007"/>
    <s v="N"/>
    <n v="8.5500000000000007"/>
  </r>
  <r>
    <s v="Gannet"/>
    <s v="Adult"/>
    <x v="0"/>
    <s v="Berwick Bank"/>
    <s v="Breeding"/>
    <s v="Collision"/>
    <n v="0.21818181818181817"/>
    <m/>
    <m/>
    <m/>
    <m/>
    <m/>
    <m/>
    <s v="Y"/>
    <n v="0"/>
    <n v="0.21818181818181817"/>
    <s v="N"/>
    <n v="0.21818181818181817"/>
  </r>
  <r>
    <s v="Gannet"/>
    <s v="Adult"/>
    <x v="0"/>
    <s v="Cenos"/>
    <s v="Breeding"/>
    <s v="Collision"/>
    <n v="0.41"/>
    <m/>
    <m/>
    <m/>
    <m/>
    <m/>
    <m/>
    <s v="Y"/>
    <n v="0"/>
    <n v="0.41"/>
    <s v="N"/>
    <n v="0.41"/>
  </r>
  <r>
    <s v="Gannet"/>
    <s v="Adult"/>
    <x v="0"/>
    <s v="Green Volt"/>
    <s v="Breeding"/>
    <s v="Collision"/>
    <n v="0.3"/>
    <m/>
    <m/>
    <m/>
    <m/>
    <m/>
    <m/>
    <s v="Y"/>
    <n v="0"/>
    <n v="0.3"/>
    <s v="N"/>
    <n v="0.3"/>
  </r>
  <r>
    <s v="Gannet"/>
    <s v="Adult"/>
    <x v="0"/>
    <s v="PFOWF"/>
    <s v="Breeding"/>
    <s v="Collision"/>
    <n v="2.9985454545454548E-2"/>
    <m/>
    <m/>
    <m/>
    <m/>
    <m/>
    <m/>
    <s v="N"/>
    <n v="0.1"/>
    <n v="2.6986909090909093E-2"/>
    <s v="N"/>
    <n v="2.6986909090909093E-2"/>
  </r>
  <r>
    <s v="Gannet"/>
    <s v="Adult"/>
    <x v="0"/>
    <s v="Salamander"/>
    <s v="Breeding"/>
    <s v="Collision"/>
    <n v="0.01"/>
    <m/>
    <m/>
    <m/>
    <m/>
    <m/>
    <m/>
    <s v="N"/>
    <n v="0.1"/>
    <n v="9.0000000000000011E-3"/>
    <s v="N"/>
    <n v="9.0000000000000011E-3"/>
  </r>
  <r>
    <s v="Gannet"/>
    <s v="Adult"/>
    <x v="1"/>
    <s v="Berwick Bank"/>
    <s v="Breeding"/>
    <s v="Collision"/>
    <n v="1.4545454545454544"/>
    <m/>
    <m/>
    <m/>
    <m/>
    <m/>
    <m/>
    <s v="Y"/>
    <n v="0"/>
    <n v="1.4545454545454544"/>
    <s v="N"/>
    <n v="1.4545454545454544"/>
  </r>
  <r>
    <s v="Gannet"/>
    <s v="Adult"/>
    <x v="1"/>
    <s v="DEP"/>
    <s v="Breeding"/>
    <s v="Collision"/>
    <n v="0.3"/>
    <m/>
    <m/>
    <m/>
    <m/>
    <m/>
    <m/>
    <s v="N"/>
    <n v="0.1"/>
    <n v="0.27"/>
    <s v="N"/>
    <n v="0.27"/>
  </r>
  <r>
    <s v="Gannet"/>
    <s v="Adult"/>
    <x v="1"/>
    <s v="Dogger Bank A and B"/>
    <s v="Breeding"/>
    <s v="Collision"/>
    <n v="29.527272727272727"/>
    <m/>
    <m/>
    <m/>
    <m/>
    <m/>
    <m/>
    <s v="N"/>
    <n v="0.1"/>
    <n v="26.574545454545454"/>
    <s v="N"/>
    <n v="26.574545454545454"/>
  </r>
  <r>
    <s v="Gannet"/>
    <s v="Adult"/>
    <x v="1"/>
    <s v="Dogger Bank C and Sofia"/>
    <s v="Breeding"/>
    <s v="Collision"/>
    <n v="5.3818181818181818"/>
    <m/>
    <m/>
    <m/>
    <m/>
    <m/>
    <m/>
    <s v="N"/>
    <n v="0.1"/>
    <n v="4.8436363636363637"/>
    <s v="N"/>
    <n v="4.8436363636363637"/>
  </r>
  <r>
    <s v="Gannet"/>
    <s v="Adult"/>
    <x v="1"/>
    <s v="Dogger Bank South "/>
    <s v="Breeding"/>
    <s v="Collision"/>
    <n v="8.2100000000000009"/>
    <m/>
    <m/>
    <m/>
    <m/>
    <m/>
    <m/>
    <s v="N"/>
    <n v="0.1"/>
    <n v="7.3890000000000011"/>
    <s v="N"/>
    <n v="7.3890000000000011"/>
  </r>
  <r>
    <s v="Gannet"/>
    <s v="Adult"/>
    <x v="1"/>
    <s v="Dudgeon"/>
    <s v="Breeding"/>
    <s v="Collision"/>
    <n v="16.218181818181819"/>
    <m/>
    <m/>
    <m/>
    <m/>
    <m/>
    <m/>
    <s v="N"/>
    <n v="0.1"/>
    <n v="14.596363636363638"/>
    <s v="N"/>
    <n v="14.596363636363638"/>
  </r>
  <r>
    <s v="Gannet"/>
    <s v="Adult"/>
    <x v="1"/>
    <s v="East Anglia ONE"/>
    <s v="Breeding"/>
    <s v="Collision"/>
    <n v="2.4727272727272727"/>
    <m/>
    <m/>
    <m/>
    <m/>
    <m/>
    <m/>
    <s v="N"/>
    <n v="0.1"/>
    <n v="2.2254545454545456"/>
    <s v="N"/>
    <n v="2.2254545454545456"/>
  </r>
  <r>
    <s v="Gannet"/>
    <s v="Adult"/>
    <x v="1"/>
    <s v="East Anglia ONE North"/>
    <s v="Breeding"/>
    <s v="Collision"/>
    <n v="9.0181818181818194"/>
    <m/>
    <m/>
    <m/>
    <m/>
    <m/>
    <m/>
    <s v="N"/>
    <n v="0.1"/>
    <n v="8.1163636363636371"/>
    <s v="N"/>
    <n v="8.1163636363636371"/>
  </r>
  <r>
    <s v="Gannet"/>
    <s v="Adult"/>
    <x v="1"/>
    <s v="East Anglia THREE"/>
    <s v="Breeding"/>
    <s v="Collision"/>
    <n v="3.4909090909090907"/>
    <m/>
    <m/>
    <m/>
    <m/>
    <m/>
    <m/>
    <s v="N"/>
    <n v="0.1"/>
    <n v="3.1418181818181816"/>
    <s v="N"/>
    <n v="3.1418181818181816"/>
  </r>
  <r>
    <s v="Gannet"/>
    <s v="Adult"/>
    <x v="1"/>
    <s v="East Anglia TWO"/>
    <s v="Breeding"/>
    <s v="Collision"/>
    <n v="9.0909090909090917"/>
    <m/>
    <m/>
    <m/>
    <m/>
    <m/>
    <m/>
    <s v="N"/>
    <n v="0.1"/>
    <n v="8.1818181818181834"/>
    <s v="N"/>
    <n v="8.1818181818181834"/>
  </r>
  <r>
    <s v="Gannet"/>
    <s v="Adult"/>
    <x v="1"/>
    <s v="Five Estuaries"/>
    <s v="Breeding"/>
    <s v="Collision"/>
    <n v="1.36"/>
    <m/>
    <m/>
    <m/>
    <m/>
    <m/>
    <m/>
    <s v="N"/>
    <n v="0.1"/>
    <n v="1.2240000000000002"/>
    <s v="N"/>
    <n v="1.2240000000000002"/>
  </r>
  <r>
    <s v="Gannet"/>
    <s v="Adult"/>
    <x v="1"/>
    <s v="Green Volt"/>
    <s v="Breeding"/>
    <s v="Collision"/>
    <n v="0.3"/>
    <m/>
    <m/>
    <m/>
    <m/>
    <m/>
    <m/>
    <s v="Y"/>
    <n v="0"/>
    <n v="0.3"/>
    <s v="N"/>
    <n v="0.3"/>
  </r>
  <r>
    <s v="Gannet"/>
    <s v="Adult"/>
    <x v="1"/>
    <s v="Hornsea Project Four"/>
    <s v="Breeding"/>
    <s v="Collision"/>
    <n v="10.4"/>
    <m/>
    <m/>
    <m/>
    <m/>
    <m/>
    <m/>
    <s v="N"/>
    <n v="0.1"/>
    <n v="9.3600000000000012"/>
    <s v="N"/>
    <n v="9.3600000000000012"/>
  </r>
  <r>
    <s v="Gannet"/>
    <s v="Adult"/>
    <x v="1"/>
    <s v="Hornsea Project One4"/>
    <s v="Breeding"/>
    <s v="Collision"/>
    <n v="1.8981818181818182"/>
    <m/>
    <m/>
    <m/>
    <m/>
    <m/>
    <m/>
    <s v="N"/>
    <n v="0.1"/>
    <n v="1.7083636363636363"/>
    <s v="N"/>
    <n v="1.7083636363636363"/>
  </r>
  <r>
    <s v="Gannet"/>
    <s v="Adult"/>
    <x v="1"/>
    <s v="Hornsea Project Three"/>
    <s v="Breeding"/>
    <s v="Collision"/>
    <n v="4.3636363636363633"/>
    <m/>
    <m/>
    <m/>
    <m/>
    <m/>
    <m/>
    <s v="N"/>
    <n v="0.1"/>
    <n v="3.9272727272727272"/>
    <s v="N"/>
    <n v="3.9272727272727272"/>
  </r>
  <r>
    <s v="Gannet"/>
    <s v="Adult"/>
    <x v="1"/>
    <s v="Hornsea Project Two"/>
    <s v="Breeding"/>
    <s v="Collision"/>
    <n v="5.0909090909090908"/>
    <m/>
    <m/>
    <m/>
    <m/>
    <m/>
    <m/>
    <s v="N"/>
    <n v="0.1"/>
    <n v="4.581818181818182"/>
    <s v="N"/>
    <n v="4.581818181818182"/>
  </r>
  <r>
    <s v="Gannet"/>
    <s v="Adult"/>
    <x v="1"/>
    <s v="Humber Gateway"/>
    <s v="Breeding"/>
    <s v="Collision"/>
    <n v="1.3818181818181818"/>
    <m/>
    <m/>
    <m/>
    <m/>
    <m/>
    <m/>
    <s v="N"/>
    <n v="0.1"/>
    <n v="1.2436363636363637"/>
    <s v="N"/>
    <n v="1.2436363636363637"/>
  </r>
  <r>
    <s v="Gannet"/>
    <s v="Adult"/>
    <x v="1"/>
    <s v="Lincs"/>
    <s v="Breeding"/>
    <s v="Collision"/>
    <n v="1.5272727272727273"/>
    <m/>
    <m/>
    <m/>
    <m/>
    <m/>
    <m/>
    <s v="N"/>
    <n v="0.1"/>
    <n v="1.3745454545454547"/>
    <s v="N"/>
    <n v="1.3745454545454547"/>
  </r>
  <r>
    <s v="Gannet"/>
    <s v="Adult"/>
    <x v="1"/>
    <s v="Lynn and Inner Dowsing"/>
    <s v="Breeding"/>
    <s v="Collision"/>
    <n v="0.2"/>
    <m/>
    <m/>
    <m/>
    <m/>
    <m/>
    <m/>
    <s v="N"/>
    <n v="0.1"/>
    <n v="0.18000000000000002"/>
    <s v="N"/>
    <n v="0.18000000000000002"/>
  </r>
  <r>
    <s v="Gannet"/>
    <s v="Adult"/>
    <x v="1"/>
    <s v="Norfolk Boreas"/>
    <s v="Breeding"/>
    <s v="Collision"/>
    <n v="10.327272727272726"/>
    <m/>
    <m/>
    <m/>
    <m/>
    <m/>
    <m/>
    <s v="N"/>
    <n v="0.1"/>
    <n v="9.2945454545454531"/>
    <s v="N"/>
    <n v="9.2945454545454531"/>
  </r>
  <r>
    <s v="Gannet"/>
    <s v="Adult"/>
    <x v="1"/>
    <s v="Norfolk Vanguard"/>
    <s v="Breeding"/>
    <s v="Collision"/>
    <n v="5.963636363636363"/>
    <m/>
    <m/>
    <m/>
    <m/>
    <m/>
    <m/>
    <s v="N"/>
    <n v="0.1"/>
    <n v="5.3672727272727272"/>
    <s v="N"/>
    <n v="5.3672727272727272"/>
  </r>
  <r>
    <s v="Gannet"/>
    <s v="Adult"/>
    <x v="1"/>
    <s v="North Falls "/>
    <s v="Breeding"/>
    <s v="Collision"/>
    <n v="0.4"/>
    <m/>
    <m/>
    <m/>
    <m/>
    <m/>
    <m/>
    <s v="N"/>
    <n v="0.1"/>
    <n v="0.36000000000000004"/>
    <s v="N"/>
    <n v="0.36000000000000004"/>
  </r>
  <r>
    <s v="Gannet"/>
    <s v="Adult"/>
    <x v="1"/>
    <s v="Outer Dowsing"/>
    <s v="Breeding"/>
    <s v="Collision"/>
    <n v="1"/>
    <m/>
    <m/>
    <m/>
    <m/>
    <m/>
    <m/>
    <s v="N"/>
    <n v="0.1"/>
    <n v="0.9"/>
    <s v="N"/>
    <n v="0.9"/>
  </r>
  <r>
    <s v="Gannet"/>
    <s v="Adult"/>
    <x v="1"/>
    <s v="Race Bank"/>
    <s v="Breeding"/>
    <s v="Collision"/>
    <n v="24.509090909090911"/>
    <m/>
    <m/>
    <m/>
    <m/>
    <m/>
    <m/>
    <s v="N"/>
    <n v="0.1"/>
    <n v="22.058181818181822"/>
    <s v="N"/>
    <n v="22.058181818181822"/>
  </r>
  <r>
    <s v="Gannet"/>
    <s v="Adult"/>
    <x v="1"/>
    <s v="Sheringham Shoal"/>
    <s v="Breeding"/>
    <s v="Collision"/>
    <n v="14.1"/>
    <m/>
    <m/>
    <m/>
    <m/>
    <m/>
    <m/>
    <s v="N"/>
    <n v="0.1"/>
    <n v="12.69"/>
    <s v="N"/>
    <n v="12.69"/>
  </r>
  <r>
    <s v="Gannet"/>
    <s v="Adult"/>
    <x v="1"/>
    <s v="Teesside"/>
    <s v="Breeding"/>
    <s v="Collision"/>
    <n v="1.7454545454545454"/>
    <m/>
    <m/>
    <m/>
    <m/>
    <m/>
    <m/>
    <s v="N"/>
    <n v="0.1"/>
    <n v="1.5709090909090908"/>
    <s v="N"/>
    <n v="1.5709090909090908"/>
  </r>
  <r>
    <s v="Gannet"/>
    <s v="Adult"/>
    <x v="1"/>
    <s v="Triton Knoll"/>
    <s v="Breeding"/>
    <s v="Collision"/>
    <n v="19.490909090909092"/>
    <m/>
    <m/>
    <m/>
    <m/>
    <m/>
    <m/>
    <s v="N"/>
    <n v="0.1"/>
    <n v="17.541818181818183"/>
    <s v="N"/>
    <n v="17.541818181818183"/>
  </r>
  <r>
    <s v="Gannet"/>
    <s v="Adult"/>
    <x v="1"/>
    <s v="Westermost Rough"/>
    <s v="Breeding"/>
    <s v="Collision"/>
    <n v="0.14545454545454545"/>
    <m/>
    <m/>
    <m/>
    <m/>
    <m/>
    <m/>
    <s v="N"/>
    <n v="0.1"/>
    <n v="0.13090909090909092"/>
    <s v="N"/>
    <n v="0.13090909090909092"/>
  </r>
  <r>
    <s v="Gannet"/>
    <s v="Adult"/>
    <x v="2"/>
    <s v="Aberdeen"/>
    <s v="Breeding"/>
    <s v="Collision"/>
    <n v="1.2"/>
    <m/>
    <m/>
    <m/>
    <m/>
    <m/>
    <m/>
    <s v="N"/>
    <n v="0.1"/>
    <n v="1.08"/>
    <s v="N"/>
    <n v="1.08"/>
  </r>
  <r>
    <s v="Gannet"/>
    <s v="Adult"/>
    <x v="2"/>
    <s v="Berwick Bank"/>
    <s v="Breeding"/>
    <s v="Collision"/>
    <n v="106.76363636363638"/>
    <m/>
    <m/>
    <m/>
    <m/>
    <m/>
    <m/>
    <s v="Y"/>
    <n v="0"/>
    <n v="106.76363636363638"/>
    <s v="N"/>
    <n v="106.76363636363638"/>
  </r>
  <r>
    <s v="Gannet"/>
    <s v="Adult"/>
    <x v="2"/>
    <s v="Blyth Demonstrator"/>
    <s v="Breeding"/>
    <s v="Collision"/>
    <n v="2.4727272727272727"/>
    <m/>
    <m/>
    <m/>
    <m/>
    <m/>
    <m/>
    <s v="N"/>
    <n v="0.1"/>
    <n v="2.2254545454545456"/>
    <s v="N"/>
    <n v="2.2254545454545456"/>
  </r>
  <r>
    <s v="Gannet"/>
    <s v="Adult"/>
    <x v="2"/>
    <s v="Cenos"/>
    <s v="Breeding"/>
    <s v="Collision"/>
    <n v="12.11"/>
    <m/>
    <m/>
    <m/>
    <m/>
    <m/>
    <m/>
    <s v="Y"/>
    <n v="0"/>
    <n v="12.11"/>
    <s v="N"/>
    <n v="12.11"/>
  </r>
  <r>
    <s v="Gannet"/>
    <s v="Adult"/>
    <x v="2"/>
    <s v="Dogger Bank A &amp; B"/>
    <s v="Breeding"/>
    <s v="Collision"/>
    <n v="5.745454545454546"/>
    <m/>
    <m/>
    <m/>
    <m/>
    <m/>
    <m/>
    <s v="N"/>
    <n v="0.1"/>
    <n v="5.1709090909090918"/>
    <s v="N"/>
    <n v="5.1709090909090918"/>
  </r>
  <r>
    <s v="Gannet"/>
    <s v="Adult"/>
    <x v="2"/>
    <s v="Dogger Bank C &amp; Sofia"/>
    <s v="Breeding"/>
    <s v="Collision"/>
    <n v="1.0181818181818181"/>
    <m/>
    <m/>
    <m/>
    <m/>
    <m/>
    <m/>
    <s v="N"/>
    <n v="0.1"/>
    <n v="0.91636363636363627"/>
    <s v="N"/>
    <n v="0.91636363636363627"/>
  </r>
  <r>
    <s v="Gannet"/>
    <s v="Adult"/>
    <x v="2"/>
    <s v="Green Volt"/>
    <s v="Breeding"/>
    <s v="Collision"/>
    <n v="5.0999999999999996"/>
    <m/>
    <m/>
    <m/>
    <m/>
    <m/>
    <m/>
    <s v="Y"/>
    <n v="0"/>
    <n v="5.0999999999999996"/>
    <s v="N"/>
    <n v="5.0999999999999996"/>
  </r>
  <r>
    <s v="Gannet"/>
    <s v="Adult"/>
    <x v="2"/>
    <s v="Hywind"/>
    <s v="Breeding"/>
    <s v="Collision"/>
    <n v="2.8218181818181818"/>
    <m/>
    <m/>
    <m/>
    <m/>
    <m/>
    <m/>
    <s v="N"/>
    <n v="0.1"/>
    <n v="2.5396363636363635"/>
    <s v="N"/>
    <n v="2.5396363636363635"/>
  </r>
  <r>
    <s v="Gannet"/>
    <s v="Adult"/>
    <x v="2"/>
    <s v="Inch Cape"/>
    <s v="Breeding"/>
    <s v="Collision"/>
    <n v="68.363636363636374"/>
    <m/>
    <m/>
    <m/>
    <m/>
    <m/>
    <m/>
    <s v="Y"/>
    <n v="0"/>
    <n v="68.363636363636374"/>
    <s v="N"/>
    <n v="68.363636363636374"/>
  </r>
  <r>
    <s v="Gannet"/>
    <s v="Adult"/>
    <x v="2"/>
    <s v="Kincardine"/>
    <s v="Breeding"/>
    <s v="Collision"/>
    <n v="1.4109090909090909"/>
    <m/>
    <m/>
    <m/>
    <m/>
    <m/>
    <m/>
    <s v="N"/>
    <n v="0.1"/>
    <n v="1.2698181818181817"/>
    <s v="N"/>
    <n v="1.2698181818181817"/>
  </r>
  <r>
    <s v="Gannet"/>
    <s v="Adult"/>
    <x v="2"/>
    <s v="Methil"/>
    <s v="Breeding"/>
    <s v="Collision"/>
    <n v="5.82"/>
    <m/>
    <m/>
    <m/>
    <m/>
    <m/>
    <m/>
    <s v="N"/>
    <n v="0.1"/>
    <n v="5.2380000000000004"/>
    <s v="N"/>
    <n v="5.2380000000000004"/>
  </r>
  <r>
    <s v="Gannet"/>
    <s v="Adult"/>
    <x v="2"/>
    <s v="Neart na Gaoithe"/>
    <s v="Breeding"/>
    <s v="Collision"/>
    <n v="64.727272727272734"/>
    <m/>
    <m/>
    <m/>
    <m/>
    <m/>
    <m/>
    <s v="N"/>
    <n v="0.1"/>
    <n v="58.254545454545465"/>
    <s v="N"/>
    <n v="58.254545454545465"/>
  </r>
  <r>
    <s v="Gannet"/>
    <s v="Adult"/>
    <x v="2"/>
    <s v="PFOWF"/>
    <s v="Breeding"/>
    <s v="Collision"/>
    <n v="0.13193599999999997"/>
    <m/>
    <m/>
    <m/>
    <m/>
    <m/>
    <m/>
    <s v="N"/>
    <n v="0.1"/>
    <n v="0.11874239999999997"/>
    <s v="N"/>
    <n v="0.11874239999999997"/>
  </r>
  <r>
    <s v="Gannet"/>
    <s v="Adult"/>
    <x v="2"/>
    <s v="Salamander"/>
    <s v="Breeding"/>
    <s v="Collision"/>
    <n v="0.15"/>
    <m/>
    <m/>
    <m/>
    <m/>
    <m/>
    <m/>
    <s v="N"/>
    <n v="0.1"/>
    <n v="0.13500000000000001"/>
    <s v="N"/>
    <n v="0.13500000000000001"/>
  </r>
  <r>
    <s v="Gannet"/>
    <s v="Adult"/>
    <x v="2"/>
    <s v="Seagreen"/>
    <s v="Breeding"/>
    <s v="Collision"/>
    <n v="181.24293857142862"/>
    <m/>
    <m/>
    <m/>
    <m/>
    <m/>
    <m/>
    <s v="Y"/>
    <n v="0"/>
    <n v="181.24293857142862"/>
    <s v="N"/>
    <n v="181.24293857142862"/>
  </r>
  <r>
    <s v="Gannet"/>
    <s v="Adult"/>
    <x v="2"/>
    <s v="West of Orkney"/>
    <s v="Breeding"/>
    <s v="Collision"/>
    <n v="0.02"/>
    <m/>
    <m/>
    <m/>
    <m/>
    <m/>
    <m/>
    <s v="Y"/>
    <n v="0"/>
    <n v="0.02"/>
    <s v="N"/>
    <n v="0.02"/>
  </r>
  <r>
    <s v="Gannet"/>
    <s v="Adult"/>
    <x v="3"/>
    <s v="Berwick Bank"/>
    <s v="Breeding"/>
    <s v="Collision"/>
    <n v="0.58181818181818179"/>
    <m/>
    <m/>
    <m/>
    <m/>
    <m/>
    <m/>
    <s v="Y"/>
    <n v="0"/>
    <n v="0.58181818181818179"/>
    <s v="Y"/>
    <n v="0"/>
  </r>
  <r>
    <s v="Gannet"/>
    <s v="Adult"/>
    <x v="3"/>
    <s v="Cenos"/>
    <s v="Breeding"/>
    <s v="Collision"/>
    <n v="0.86"/>
    <m/>
    <m/>
    <m/>
    <m/>
    <m/>
    <m/>
    <s v="Y"/>
    <n v="0"/>
    <n v="0.86"/>
    <s v="N"/>
    <n v="0.86"/>
  </r>
  <r>
    <s v="Gannet"/>
    <s v="Adult"/>
    <x v="3"/>
    <s v="Green Volt"/>
    <s v="Breeding"/>
    <s v="Collision"/>
    <n v="0.5"/>
    <m/>
    <m/>
    <m/>
    <m/>
    <m/>
    <m/>
    <s v="Y"/>
    <n v="0"/>
    <n v="0.5"/>
    <s v="N"/>
    <n v="0.5"/>
  </r>
  <r>
    <s v="Gannet"/>
    <s v="Adult"/>
    <x v="3"/>
    <s v="PFOWF"/>
    <s v="Breeding"/>
    <s v="Collision"/>
    <n v="4.7976727272727275E-2"/>
    <m/>
    <m/>
    <m/>
    <m/>
    <m/>
    <m/>
    <s v="N"/>
    <n v="0.1"/>
    <n v="4.3179054545454551E-2"/>
    <s v="N"/>
    <n v="4.3179054545454551E-2"/>
  </r>
  <r>
    <s v="Gannet"/>
    <s v="Adult"/>
    <x v="3"/>
    <s v="Salamander"/>
    <s v="Breeding"/>
    <s v="Collision"/>
    <n v="0.01"/>
    <m/>
    <m/>
    <m/>
    <m/>
    <m/>
    <m/>
    <s v="N"/>
    <n v="0.1"/>
    <n v="9.0000000000000011E-3"/>
    <s v="N"/>
    <n v="9.0000000000000011E-3"/>
  </r>
  <r>
    <s v="Gannet"/>
    <s v="Adult"/>
    <x v="4"/>
    <s v="Green Volt"/>
    <s v="Breeding"/>
    <s v="Collision"/>
    <n v="0.2"/>
    <m/>
    <m/>
    <m/>
    <m/>
    <m/>
    <m/>
    <s v="Y"/>
    <n v="0"/>
    <n v="0.2"/>
    <s v="N"/>
    <n v="0.2"/>
  </r>
  <r>
    <s v="Gannet"/>
    <s v="Adult"/>
    <x v="4"/>
    <s v="PFOWF"/>
    <s v="Breeding"/>
    <s v="Collision"/>
    <n v="0.11994181818181819"/>
    <m/>
    <m/>
    <m/>
    <m/>
    <m/>
    <m/>
    <s v="N"/>
    <n v="0.1"/>
    <n v="0.10794763636363637"/>
    <s v="N"/>
    <n v="0.10794763636363637"/>
  </r>
  <r>
    <s v="Gannet"/>
    <s v="Adult"/>
    <x v="4"/>
    <s v="Salamander"/>
    <s v="Breeding"/>
    <s v="Collision"/>
    <n v="0.01"/>
    <m/>
    <m/>
    <m/>
    <m/>
    <m/>
    <m/>
    <s v="N"/>
    <n v="0.1"/>
    <n v="9.0000000000000011E-3"/>
    <s v="N"/>
    <n v="9.0000000000000011E-3"/>
  </r>
  <r>
    <s v="Gannet"/>
    <s v="Adult"/>
    <x v="4"/>
    <s v="West of Orkney"/>
    <s v="Breeding"/>
    <s v="Collision"/>
    <n v="0.02"/>
    <m/>
    <m/>
    <m/>
    <m/>
    <m/>
    <m/>
    <s v="Y"/>
    <n v="0"/>
    <n v="0.02"/>
    <s v="N"/>
    <n v="0.02"/>
  </r>
  <r>
    <s v="Gannet"/>
    <s v="Adult"/>
    <x v="5"/>
    <s v="Berwick Bank"/>
    <s v="Breeding"/>
    <s v="Collision"/>
    <n v="0.43636363636363634"/>
    <m/>
    <m/>
    <m/>
    <m/>
    <m/>
    <m/>
    <s v="Y"/>
    <n v="0"/>
    <n v="0.43636363636363634"/>
    <s v="N"/>
    <n v="0.43636363636363634"/>
  </r>
  <r>
    <s v="Gannet"/>
    <s v="Adult"/>
    <x v="5"/>
    <s v="Cenos"/>
    <s v="Breeding"/>
    <s v="Collision"/>
    <n v="0.8"/>
    <m/>
    <m/>
    <m/>
    <m/>
    <m/>
    <m/>
    <s v="Y"/>
    <n v="0"/>
    <n v="0.8"/>
    <s v="N"/>
    <n v="0.8"/>
  </r>
  <r>
    <s v="Gannet"/>
    <s v="Adult"/>
    <x v="5"/>
    <s v="Green Volt"/>
    <s v="Breeding"/>
    <s v="Collision"/>
    <n v="0.5"/>
    <m/>
    <m/>
    <m/>
    <m/>
    <m/>
    <m/>
    <s v="Y"/>
    <n v="0"/>
    <n v="0.5"/>
    <s v="N"/>
    <n v="0.5"/>
  </r>
  <r>
    <s v="Gannet"/>
    <s v="Adult"/>
    <x v="5"/>
    <s v="PFOWF"/>
    <s v="Breeding"/>
    <s v="Collision"/>
    <n v="4.1979636363636372E-2"/>
    <m/>
    <m/>
    <m/>
    <m/>
    <m/>
    <m/>
    <s v="N"/>
    <n v="0.1"/>
    <n v="3.7781672727272737E-2"/>
    <s v="N"/>
    <n v="3.7781672727272737E-2"/>
  </r>
  <r>
    <s v="Gannet"/>
    <s v="Adult"/>
    <x v="5"/>
    <s v="Salamander"/>
    <s v="Breeding"/>
    <s v="Collision"/>
    <n v="0.01"/>
    <m/>
    <m/>
    <m/>
    <m/>
    <m/>
    <m/>
    <s v="N"/>
    <n v="0.1"/>
    <n v="9.0000000000000011E-3"/>
    <s v="N"/>
    <n v="9.0000000000000011E-3"/>
  </r>
  <r>
    <s v="Gannet"/>
    <s v="Adult"/>
    <x v="6"/>
    <s v="Green Volt"/>
    <s v="Breeding"/>
    <s v="Collision"/>
    <n v="0.6"/>
    <m/>
    <m/>
    <m/>
    <m/>
    <m/>
    <m/>
    <s v="Y"/>
    <n v="0"/>
    <n v="0.6"/>
    <s v="N"/>
    <n v="0.6"/>
  </r>
  <r>
    <s v="Gannet"/>
    <s v="Adult"/>
    <x v="6"/>
    <s v="PFOWF"/>
    <s v="Breeding"/>
    <s v="Collision"/>
    <n v="0.12593890909090907"/>
    <m/>
    <m/>
    <m/>
    <m/>
    <m/>
    <m/>
    <s v="N"/>
    <n v="0.1"/>
    <n v="0.11334501818181816"/>
    <s v="N"/>
    <n v="0.11334501818181816"/>
  </r>
  <r>
    <s v="Gannet"/>
    <s v="Adult"/>
    <x v="7"/>
    <s v="Berwick Bank"/>
    <s v="Breeding"/>
    <s v="Collision"/>
    <n v="0.36363636363636359"/>
    <m/>
    <m/>
    <m/>
    <m/>
    <m/>
    <m/>
    <s v="Y"/>
    <n v="0"/>
    <n v="0.36363636363636359"/>
    <s v="N"/>
    <n v="0.36363636363636359"/>
  </r>
  <r>
    <s v="Gannet"/>
    <s v="Adult"/>
    <x v="7"/>
    <s v="Green Volt"/>
    <s v="Breeding"/>
    <s v="Collision"/>
    <n v="0.3"/>
    <m/>
    <m/>
    <m/>
    <m/>
    <m/>
    <m/>
    <s v="Y"/>
    <n v="0"/>
    <n v="0.3"/>
    <s v="N"/>
    <n v="0.3"/>
  </r>
  <r>
    <s v="Gannet"/>
    <s v="Adult"/>
    <x v="7"/>
    <s v="PFOWF"/>
    <s v="Breeding"/>
    <s v="Collision"/>
    <n v="0.62969454545454551"/>
    <m/>
    <m/>
    <m/>
    <m/>
    <m/>
    <m/>
    <s v="N"/>
    <n v="0.1"/>
    <n v="0.56672509090909096"/>
    <s v="N"/>
    <n v="0.56672509090909096"/>
  </r>
  <r>
    <s v="Gannet"/>
    <s v="Adult"/>
    <x v="7"/>
    <s v="Salamander"/>
    <s v="Breeding"/>
    <s v="Collision"/>
    <n v="0.01"/>
    <m/>
    <m/>
    <m/>
    <m/>
    <m/>
    <m/>
    <s v="N"/>
    <n v="0.1"/>
    <n v="9.0000000000000011E-3"/>
    <s v="N"/>
    <n v="9.0000000000000011E-3"/>
  </r>
  <r>
    <s v="Gannet"/>
    <s v="Adult"/>
    <x v="7"/>
    <s v="West of Orkney"/>
    <s v="Breeding"/>
    <s v="Collision"/>
    <n v="17.47"/>
    <m/>
    <m/>
    <m/>
    <m/>
    <m/>
    <m/>
    <s v="Y"/>
    <n v="0"/>
    <n v="17.47"/>
    <s v="N"/>
    <n v="17.47"/>
  </r>
  <r>
    <m/>
    <m/>
    <x v="8"/>
    <m/>
    <m/>
    <m/>
    <m/>
    <m/>
    <m/>
    <m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4">
  <r>
    <s v="Kittiwake"/>
    <s v="Adult"/>
    <x v="0"/>
    <s v="Berwick Bank"/>
    <s v="Breeding"/>
    <s v="Displacement (matrix)"/>
    <n v="1.3"/>
    <n v="0.3"/>
    <n v="0.02"/>
    <n v="0.3"/>
    <n v="0.03"/>
    <n v="1"/>
    <n v="1.5"/>
    <s v="Y"/>
    <n v="0"/>
    <n v="1.9500000000000002"/>
    <s v="Y"/>
    <n v="0"/>
  </r>
  <r>
    <s v="Kittiwake"/>
    <s v="Adult"/>
    <x v="0"/>
    <s v="Cenos"/>
    <s v="Breeding"/>
    <s v="Displacement (matrix)"/>
    <n v="0.18"/>
    <n v="0.3"/>
    <n v="0.02"/>
    <n v="0.3"/>
    <n v="0.03"/>
    <n v="1"/>
    <n v="1.5"/>
    <s v="Y"/>
    <n v="0"/>
    <n v="0.27"/>
    <s v="N"/>
    <n v="0.27"/>
  </r>
  <r>
    <s v="Kittiwake"/>
    <s v="Adult"/>
    <x v="0"/>
    <s v="Green Volt"/>
    <s v="Breeding"/>
    <s v="Displacement (matrix)"/>
    <n v="0.16799400000000003"/>
    <n v="0.3"/>
    <n v="0.02"/>
    <n v="0.3"/>
    <n v="0.03"/>
    <n v="1"/>
    <n v="1.5"/>
    <s v="Y"/>
    <n v="0"/>
    <n v="0.25199100000000008"/>
    <s v="Y"/>
    <n v="0"/>
  </r>
  <r>
    <s v="Kittiwake"/>
    <s v="Adult"/>
    <x v="0"/>
    <s v="Salamander"/>
    <s v="Breeding"/>
    <s v="Displacement (matrix)"/>
    <n v="7.734"/>
    <n v="0.3"/>
    <n v="0.02"/>
    <n v="0.3"/>
    <n v="0.03"/>
    <n v="1"/>
    <n v="1.5"/>
    <s v="N"/>
    <n v="0.1"/>
    <n v="10.440899999999999"/>
    <s v="Y"/>
    <n v="0"/>
  </r>
  <r>
    <s v="Kittiwake"/>
    <s v="Adult"/>
    <x v="0"/>
    <s v="West of Orkney"/>
    <s v="Breeding"/>
    <s v="Displacement (matrix)"/>
    <n v="0.04"/>
    <n v="0.3"/>
    <n v="0.02"/>
    <n v="0.3"/>
    <n v="0.03"/>
    <n v="1"/>
    <n v="1.5"/>
    <s v="Y"/>
    <n v="0"/>
    <n v="0.06"/>
    <s v="Y"/>
    <n v="0"/>
  </r>
  <r>
    <s v="Kittiwake"/>
    <s v="Adult"/>
    <x v="1"/>
    <s v="PFOWF"/>
    <s v="Breeding"/>
    <s v="Displacement (matrix)"/>
    <n v="7.5999999999999998E-2"/>
    <n v="0.3"/>
    <n v="0.02"/>
    <n v="0.3"/>
    <n v="0.03"/>
    <n v="1"/>
    <n v="1.5"/>
    <s v="N"/>
    <n v="0.1"/>
    <n v="0.1026"/>
    <s v="N"/>
    <n v="0.1026"/>
  </r>
  <r>
    <s v="Kittiwake"/>
    <s v="Adult"/>
    <x v="1"/>
    <s v="Salamander"/>
    <s v="Breeding"/>
    <s v="Displacement (matrix)"/>
    <n v="5.6000000000000001E-2"/>
    <n v="0.3"/>
    <n v="0.02"/>
    <n v="0.3"/>
    <n v="0.03"/>
    <n v="1"/>
    <n v="1.5"/>
    <s v="N"/>
    <n v="0.1"/>
    <n v="7.5600000000000001E-2"/>
    <s v="N"/>
    <n v="7.5600000000000001E-2"/>
  </r>
  <r>
    <s v="Kittiwake"/>
    <s v="Adult"/>
    <x v="1"/>
    <s v="West of Orkney"/>
    <s v="Breeding"/>
    <s v="Displacement (matrix)"/>
    <n v="0.7"/>
    <n v="0.3"/>
    <n v="0.02"/>
    <n v="0.3"/>
    <n v="0.03"/>
    <n v="1"/>
    <n v="1.5"/>
    <s v="Y"/>
    <n v="0"/>
    <n v="1.0499999999999998"/>
    <s v="N"/>
    <n v="1.0499999999999998"/>
  </r>
  <r>
    <s v="Kittiwake"/>
    <s v="Adult"/>
    <x v="2"/>
    <s v="Salamander"/>
    <s v="Breeding"/>
    <s v="Displacement (matrix)"/>
    <n v="0.03"/>
    <n v="0.3"/>
    <n v="0.02"/>
    <n v="0.3"/>
    <n v="0.03"/>
    <n v="1"/>
    <n v="1.5"/>
    <s v="N"/>
    <n v="0.1"/>
    <n v="4.0500000000000001E-2"/>
    <s v="N"/>
    <n v="4.0500000000000001E-2"/>
  </r>
  <r>
    <s v="Kittiwake"/>
    <s v="Adult"/>
    <x v="2"/>
    <s v="West of Orkney"/>
    <s v="Breeding"/>
    <s v="Displacement (matrix)"/>
    <n v="0.02"/>
    <n v="0.3"/>
    <n v="0.02"/>
    <n v="0.3"/>
    <n v="0.03"/>
    <n v="1"/>
    <n v="1.5"/>
    <s v="Y"/>
    <n v="0"/>
    <n v="0.03"/>
    <s v="N"/>
    <n v="0.03"/>
  </r>
  <r>
    <s v="Kittiwake"/>
    <s v="Adult"/>
    <x v="3"/>
    <s v="Beatrice"/>
    <s v="Breeding"/>
    <s v="Displacement (matrix)"/>
    <n v="12"/>
    <n v="0.3"/>
    <n v="0.02"/>
    <n v="0.3"/>
    <n v="0.03"/>
    <n v="1"/>
    <n v="1.5"/>
    <s v="Y"/>
    <n v="0"/>
    <n v="18"/>
    <s v="N"/>
    <n v="18"/>
  </r>
  <r>
    <s v="Kittiwake"/>
    <s v="Adult"/>
    <x v="3"/>
    <s v="Berwick Bank"/>
    <s v="Breeding"/>
    <s v="Displacement (matrix)"/>
    <n v="0.1"/>
    <n v="0.3"/>
    <n v="0.02"/>
    <n v="0.3"/>
    <n v="0.03"/>
    <n v="1"/>
    <n v="1.5"/>
    <s v="Y"/>
    <n v="0"/>
    <n v="0.15000000000000002"/>
    <s v="Y"/>
    <n v="0"/>
  </r>
  <r>
    <s v="Kittiwake"/>
    <s v="Adult"/>
    <x v="3"/>
    <s v="Cenos"/>
    <s v="Breeding"/>
    <s v="Displacement (matrix)"/>
    <n v="0.14000000000000001"/>
    <n v="0.3"/>
    <n v="0.02"/>
    <n v="0.3"/>
    <n v="0.03"/>
    <n v="1"/>
    <n v="1.5"/>
    <s v="Y"/>
    <n v="0"/>
    <n v="0.21000000000000002"/>
    <s v="N"/>
    <n v="0.21000000000000002"/>
  </r>
  <r>
    <s v="Kittiwake"/>
    <s v="Adult"/>
    <x v="3"/>
    <s v="Green Volt"/>
    <s v="Breeding"/>
    <s v="Displacement (matrix)"/>
    <n v="0.11289196800000002"/>
    <n v="0.3"/>
    <n v="0.02"/>
    <n v="0.3"/>
    <n v="0.03"/>
    <n v="1"/>
    <n v="1.5"/>
    <s v="Y"/>
    <n v="0"/>
    <n v="0.16933795200000004"/>
    <s v="Y"/>
    <n v="0"/>
  </r>
  <r>
    <s v="Kittiwake"/>
    <s v="Adult"/>
    <x v="3"/>
    <s v="Moray East"/>
    <s v="Breeding"/>
    <s v="Displacement (matrix)"/>
    <n v="23"/>
    <n v="0.3"/>
    <n v="0.02"/>
    <n v="0.3"/>
    <n v="0.03"/>
    <n v="1"/>
    <n v="1.5"/>
    <s v="Y"/>
    <n v="0"/>
    <n v="34.5"/>
    <s v="N"/>
    <n v="34.5"/>
  </r>
  <r>
    <s v="Kittiwake"/>
    <s v="Adult"/>
    <x v="3"/>
    <s v="Moray West"/>
    <s v="Breeding"/>
    <s v="Displacement (matrix)"/>
    <n v="30"/>
    <n v="0.3"/>
    <n v="0.02"/>
    <n v="0.3"/>
    <n v="0.03"/>
    <n v="1"/>
    <n v="1.5"/>
    <s v="Y"/>
    <n v="0"/>
    <n v="45"/>
    <s v="N"/>
    <n v="45"/>
  </r>
  <r>
    <s v="Kittiwake"/>
    <s v="Adult"/>
    <x v="3"/>
    <s v="PFOWF"/>
    <s v="Breeding"/>
    <s v="Displacement (matrix)"/>
    <n v="0.23"/>
    <n v="0.3"/>
    <n v="0.02"/>
    <n v="0.3"/>
    <n v="0.03"/>
    <n v="1"/>
    <n v="1.5"/>
    <s v="N"/>
    <n v="0.1"/>
    <n v="0.31050000000000005"/>
    <s v="N"/>
    <n v="0.31050000000000005"/>
  </r>
  <r>
    <s v="Kittiwake"/>
    <s v="Adult"/>
    <x v="3"/>
    <s v="Salamander"/>
    <s v="Breeding"/>
    <s v="Displacement (matrix)"/>
    <n v="1.1040000000000001"/>
    <n v="0.3"/>
    <n v="0.02"/>
    <n v="0.3"/>
    <n v="0.03"/>
    <n v="1"/>
    <n v="1.5"/>
    <s v="N"/>
    <n v="0.1"/>
    <n v="1.4904000000000002"/>
    <s v="Y"/>
    <n v="0"/>
  </r>
  <r>
    <s v="Kittiwake"/>
    <s v="Adult"/>
    <x v="3"/>
    <s v="West of Orkney"/>
    <s v="Breeding"/>
    <s v="Displacement (matrix)"/>
    <n v="0.6"/>
    <n v="0.3"/>
    <n v="0.02"/>
    <n v="0.3"/>
    <n v="0.03"/>
    <n v="1"/>
    <n v="1.5"/>
    <s v="Y"/>
    <n v="0"/>
    <n v="0.89999999999999991"/>
    <s v="Y"/>
    <n v="0"/>
  </r>
  <r>
    <s v="Kittiwake"/>
    <s v="Adult"/>
    <x v="4"/>
    <s v="Salamander"/>
    <s v="Breeding"/>
    <s v="Displacement (matrix)"/>
    <n v="8.0000000000000002E-3"/>
    <n v="0.3"/>
    <n v="0.02"/>
    <n v="0.3"/>
    <n v="0.03"/>
    <n v="1"/>
    <n v="1.5"/>
    <s v="N"/>
    <n v="0.1"/>
    <n v="1.0800000000000001E-2"/>
    <s v="N"/>
    <n v="1.0800000000000001E-2"/>
  </r>
  <r>
    <s v="Kittiwake"/>
    <s v="Adult"/>
    <x v="5"/>
    <s v="Berwick Bank"/>
    <s v="Breeding"/>
    <s v="Displacement (matrix)"/>
    <n v="5"/>
    <n v="0.3"/>
    <n v="0.02"/>
    <n v="0.3"/>
    <n v="0.03"/>
    <n v="1"/>
    <n v="1.5"/>
    <s v="Y"/>
    <n v="0"/>
    <n v="7.5"/>
    <s v="Y"/>
    <n v="0"/>
  </r>
  <r>
    <s v="Kittiwake"/>
    <s v="Adult"/>
    <x v="5"/>
    <s v="Cenos"/>
    <s v="Breeding"/>
    <s v="Displacement (matrix)"/>
    <n v="0.04"/>
    <n v="0.3"/>
    <n v="0.02"/>
    <n v="0.3"/>
    <n v="0.03"/>
    <n v="1"/>
    <n v="1.5"/>
    <s v="Y"/>
    <n v="0"/>
    <n v="0.06"/>
    <s v="N"/>
    <n v="0.06"/>
  </r>
  <r>
    <s v="Kittiwake"/>
    <s v="Adult"/>
    <x v="5"/>
    <s v="Dogger Bank South"/>
    <s v="Breeding"/>
    <s v="Displacement (matrix)"/>
    <n v="1.1788286399999999"/>
    <n v="0.3"/>
    <n v="0.02"/>
    <n v="0.3"/>
    <n v="0.03"/>
    <n v="1"/>
    <n v="1.5"/>
    <s v="N"/>
    <n v="0.1"/>
    <n v="1.5914186639999999"/>
    <s v="N"/>
    <n v="1.5914186639999999"/>
  </r>
  <r>
    <s v="Kittiwake"/>
    <s v="Adult"/>
    <x v="5"/>
    <s v="Green Volt"/>
    <s v="Breeding"/>
    <s v="Displacement (matrix)"/>
    <n v="1.0751616000000002E-2"/>
    <n v="0.3"/>
    <n v="0.02"/>
    <n v="0.3"/>
    <n v="0.03"/>
    <n v="1"/>
    <n v="1.5"/>
    <s v="Y"/>
    <n v="0"/>
    <n v="1.6127424000000001E-2"/>
    <s v="N"/>
    <n v="1.6127424000000001E-2"/>
  </r>
  <r>
    <s v="Kittiwake"/>
    <s v="Adult"/>
    <x v="5"/>
    <s v="Salamander"/>
    <s v="Breeding"/>
    <s v="Displacement (matrix)"/>
    <n v="0.108"/>
    <n v="0.3"/>
    <n v="0.02"/>
    <n v="0.3"/>
    <n v="0.03"/>
    <n v="1"/>
    <n v="1.5"/>
    <s v="N"/>
    <n v="0.1"/>
    <n v="0.14580000000000001"/>
    <s v="N"/>
    <n v="0.14580000000000001"/>
  </r>
  <r>
    <s v="Kittiwake"/>
    <s v="Adult"/>
    <x v="6"/>
    <s v="Berwick Bank"/>
    <s v="Breeding"/>
    <s v="Displacement (matrix)"/>
    <n v="6.3"/>
    <n v="0.3"/>
    <n v="0.02"/>
    <n v="0.3"/>
    <n v="0.03"/>
    <n v="1"/>
    <n v="1.5"/>
    <s v="Y"/>
    <n v="0"/>
    <n v="9.4499999999999993"/>
    <s v="Y"/>
    <n v="0"/>
  </r>
  <r>
    <s v="Kittiwake"/>
    <s v="Adult"/>
    <x v="6"/>
    <s v="Cenos"/>
    <s v="Breeding"/>
    <s v="Displacement (matrix)"/>
    <n v="0.06"/>
    <n v="0.3"/>
    <n v="0.02"/>
    <n v="0.3"/>
    <n v="0.03"/>
    <n v="1"/>
    <n v="1.5"/>
    <s v="Y"/>
    <n v="0"/>
    <n v="0.09"/>
    <s v="N"/>
    <n v="0.09"/>
  </r>
  <r>
    <s v="Kittiwake"/>
    <s v="Adult"/>
    <x v="6"/>
    <s v="Green Volt"/>
    <s v="Breeding"/>
    <s v="Displacement (matrix)"/>
    <n v="1.343952E-2"/>
    <n v="0.3"/>
    <n v="0.02"/>
    <n v="0.3"/>
    <n v="0.03"/>
    <n v="1"/>
    <n v="1.5"/>
    <s v="Y"/>
    <n v="0"/>
    <n v="2.0159280000000002E-2"/>
    <s v="N"/>
    <n v="2.0159280000000002E-2"/>
  </r>
  <r>
    <s v="Kittiwake"/>
    <s v="Adult"/>
    <x v="6"/>
    <s v="Inch Cape"/>
    <s v="Breeding"/>
    <s v="Displacement (matrix)"/>
    <n v="4.0999999999999996"/>
    <n v="0.3"/>
    <n v="0.02"/>
    <n v="0.3"/>
    <n v="0.03"/>
    <n v="1"/>
    <n v="1.5"/>
    <s v="Y"/>
    <n v="0"/>
    <n v="6.1499999999999995"/>
    <s v="N"/>
    <n v="6.1499999999999995"/>
  </r>
  <r>
    <s v="Kittiwake"/>
    <s v="Adult"/>
    <x v="6"/>
    <s v="Neart na Gaoithe"/>
    <s v="Breeding"/>
    <s v="Displacement (matrix)"/>
    <n v="4.5999999999999996"/>
    <n v="0.3"/>
    <n v="0.02"/>
    <n v="0.3"/>
    <n v="0.03"/>
    <n v="1"/>
    <n v="1.5"/>
    <s v="N"/>
    <n v="0.1"/>
    <n v="6.21"/>
    <s v="N"/>
    <n v="6.21"/>
  </r>
  <r>
    <s v="Kittiwake"/>
    <s v="Adult"/>
    <x v="6"/>
    <s v="Salamander"/>
    <s v="Breeding"/>
    <s v="Displacement (matrix)"/>
    <n v="0.16200000000000001"/>
    <n v="0.3"/>
    <n v="0.02"/>
    <n v="0.3"/>
    <n v="0.03"/>
    <n v="1"/>
    <n v="1.5"/>
    <s v="N"/>
    <n v="0.1"/>
    <n v="0.21870000000000001"/>
    <s v="Y"/>
    <n v="0"/>
  </r>
  <r>
    <s v="Kittiwake"/>
    <s v="Adult"/>
    <x v="6"/>
    <s v="Seagreen"/>
    <s v="Breeding"/>
    <s v="Displacement (matrix)"/>
    <n v="2.7"/>
    <n v="0.3"/>
    <n v="0.02"/>
    <n v="0.3"/>
    <n v="0.03"/>
    <n v="1"/>
    <n v="1.5"/>
    <s v="Y"/>
    <n v="0"/>
    <n v="4.0500000000000007"/>
    <s v="N"/>
    <n v="4.0500000000000007"/>
  </r>
  <r>
    <s v="Kittiwake"/>
    <s v="Adult"/>
    <x v="6"/>
    <s v="West of Orkney"/>
    <s v="Breeding"/>
    <s v="Displacement (matrix)"/>
    <n v="6.6666666666666671E-3"/>
    <n v="0.3"/>
    <n v="0.02"/>
    <n v="0.3"/>
    <n v="0.03"/>
    <n v="1"/>
    <n v="1.5"/>
    <s v="Y"/>
    <n v="0"/>
    <n v="0.01"/>
    <s v="Y"/>
    <n v="0"/>
  </r>
  <r>
    <s v="Kittiwake"/>
    <s v="Adult"/>
    <x v="7"/>
    <s v="Berwick Bank"/>
    <s v="Breeding"/>
    <s v="Displacement (matrix)"/>
    <n v="19"/>
    <n v="0.3"/>
    <n v="0.02"/>
    <n v="0.3"/>
    <n v="0.03"/>
    <n v="1"/>
    <n v="1.5"/>
    <s v="Y"/>
    <n v="0"/>
    <n v="28.5"/>
    <s v="Y"/>
    <n v="0"/>
  </r>
  <r>
    <s v="Kittiwake"/>
    <s v="Adult"/>
    <x v="7"/>
    <s v="Cenos"/>
    <s v="Breeding"/>
    <s v="Displacement (matrix)"/>
    <n v="0.24"/>
    <n v="0.3"/>
    <n v="0.02"/>
    <n v="0.3"/>
    <n v="0.03"/>
    <n v="1"/>
    <n v="1.5"/>
    <s v="Y"/>
    <n v="0"/>
    <n v="0.36"/>
    <s v="N"/>
    <n v="0.36"/>
  </r>
  <r>
    <s v="Kittiwake"/>
    <s v="Adult"/>
    <x v="7"/>
    <s v="Green Volt"/>
    <s v="Breeding"/>
    <s v="Displacement (matrix)"/>
    <n v="9.9452447999999999E-2"/>
    <n v="0.3"/>
    <n v="0.02"/>
    <n v="0.3"/>
    <n v="0.03"/>
    <n v="1"/>
    <n v="1.5"/>
    <s v="Y"/>
    <n v="0"/>
    <n v="0.14917867200000001"/>
    <s v="Y"/>
    <n v="0"/>
  </r>
  <r>
    <s v="Kittiwake"/>
    <s v="Adult"/>
    <x v="7"/>
    <s v="Inch Cape"/>
    <s v="Breeding"/>
    <s v="Displacement (matrix)"/>
    <n v="5.6"/>
    <n v="0.3"/>
    <n v="0.02"/>
    <n v="0.3"/>
    <n v="0.03"/>
    <n v="1"/>
    <n v="1.5"/>
    <s v="Y"/>
    <n v="0"/>
    <n v="8.3999999999999986"/>
    <s v="N"/>
    <n v="8.3999999999999986"/>
  </r>
  <r>
    <s v="Kittiwake"/>
    <s v="Adult"/>
    <x v="7"/>
    <s v="Kincardine"/>
    <s v="Breeding"/>
    <s v="Displacement (matrix)"/>
    <n v="2"/>
    <n v="0.3"/>
    <n v="0.02"/>
    <n v="0.3"/>
    <n v="0.03"/>
    <n v="1"/>
    <n v="1.5"/>
    <s v="N"/>
    <n v="0.1"/>
    <n v="2.7"/>
    <s v="N"/>
    <n v="2.7"/>
  </r>
  <r>
    <s v="Kittiwake"/>
    <s v="Adult"/>
    <x v="7"/>
    <s v="Neart na Gaoithe"/>
    <s v="Breeding"/>
    <s v="Displacement (matrix)"/>
    <n v="1.18"/>
    <n v="0.3"/>
    <n v="0.02"/>
    <n v="0.3"/>
    <n v="0.03"/>
    <n v="1"/>
    <n v="1.5"/>
    <s v="N"/>
    <n v="0.1"/>
    <n v="1.593"/>
    <s v="N"/>
    <n v="1.593"/>
  </r>
  <r>
    <s v="Kittiwake"/>
    <s v="Adult"/>
    <x v="7"/>
    <s v="Salamander"/>
    <s v="Breeding"/>
    <s v="Displacement (matrix)"/>
    <n v="1.5880000000000001"/>
    <n v="0.3"/>
    <n v="0.02"/>
    <n v="0.3"/>
    <n v="0.03"/>
    <n v="1"/>
    <n v="1.5"/>
    <s v="N"/>
    <n v="0.1"/>
    <n v="2.1438000000000001"/>
    <s v="Y"/>
    <n v="0"/>
  </r>
  <r>
    <s v="Kittiwake"/>
    <s v="Adult"/>
    <x v="7"/>
    <s v="Seagreen"/>
    <s v="Breeding"/>
    <s v="Displacement (matrix)"/>
    <n v="12"/>
    <n v="0.3"/>
    <n v="0.02"/>
    <n v="0.3"/>
    <n v="0.03"/>
    <n v="1"/>
    <n v="1.5"/>
    <s v="Y"/>
    <n v="0"/>
    <n v="18"/>
    <s v="N"/>
    <n v="18"/>
  </r>
  <r>
    <s v="Kittiwake"/>
    <s v="Adult"/>
    <x v="7"/>
    <s v="West of Orkney"/>
    <s v="Breeding"/>
    <s v="Displacement (matrix)"/>
    <n v="0.04"/>
    <n v="0.3"/>
    <n v="0.02"/>
    <n v="0.3"/>
    <n v="0.03"/>
    <n v="1"/>
    <n v="1.5"/>
    <s v="Y"/>
    <n v="0"/>
    <n v="0.06"/>
    <s v="Y"/>
    <n v="0"/>
  </r>
  <r>
    <s v="Kittiwake"/>
    <s v="Adult"/>
    <x v="8"/>
    <s v="Salamander"/>
    <s v="Breeding"/>
    <s v="Displacement (matrix)"/>
    <n v="1.7999999999999999E-2"/>
    <n v="0.3"/>
    <n v="0.02"/>
    <n v="0.3"/>
    <n v="0.03"/>
    <n v="1"/>
    <n v="1.5"/>
    <s v="N"/>
    <n v="0.1"/>
    <n v="2.4299999999999999E-2"/>
    <s v="N"/>
    <n v="2.4299999999999999E-2"/>
  </r>
  <r>
    <s v="Kittiwake"/>
    <s v="Adult"/>
    <x v="8"/>
    <s v="West of Orkney"/>
    <s v="Breeding"/>
    <s v="Displacement (matrix)"/>
    <n v="0.08"/>
    <n v="0.3"/>
    <n v="0.02"/>
    <n v="0.3"/>
    <n v="0.03"/>
    <n v="1"/>
    <n v="1.5"/>
    <s v="Y"/>
    <n v="0"/>
    <n v="0.12"/>
    <s v="N"/>
    <n v="0.12"/>
  </r>
  <r>
    <s v="Kittiwake"/>
    <s v="Adult"/>
    <x v="9"/>
    <s v="Cenos"/>
    <s v="Breeding"/>
    <s v="Displacement (matrix)"/>
    <n v="0.04"/>
    <n v="0.3"/>
    <n v="0.02"/>
    <n v="0.3"/>
    <n v="0.03"/>
    <n v="1"/>
    <n v="1.5"/>
    <s v="Y"/>
    <n v="0"/>
    <n v="0.06"/>
    <s v="N"/>
    <n v="0.06"/>
  </r>
  <r>
    <s v="Kittiwake"/>
    <s v="Adult"/>
    <x v="9"/>
    <s v="Green Volt"/>
    <s v="Breeding"/>
    <s v="Displacement (matrix)"/>
    <n v="1.6799400000000003E-2"/>
    <n v="0.3"/>
    <n v="0.02"/>
    <n v="0.3"/>
    <n v="0.03"/>
    <n v="1"/>
    <n v="1.5"/>
    <s v="Y"/>
    <n v="0"/>
    <n v="2.5199100000000002E-2"/>
    <s v="N"/>
    <n v="2.5199100000000002E-2"/>
  </r>
  <r>
    <s v="Kittiwake"/>
    <s v="Adult"/>
    <x v="9"/>
    <s v="PFOWF"/>
    <s v="Breeding"/>
    <s v="SeabORD"/>
    <n v="2.6"/>
    <m/>
    <m/>
    <m/>
    <m/>
    <m/>
    <m/>
    <m/>
    <m/>
    <n v="2.6"/>
    <s v="N"/>
    <n v="2.6"/>
  </r>
  <r>
    <s v="Kittiwake"/>
    <s v="Adult"/>
    <x v="9"/>
    <s v="Moray East"/>
    <s v="Breeding"/>
    <s v="Displacement (matrix)"/>
    <n v="1"/>
    <n v="0.3"/>
    <n v="0.02"/>
    <n v="0.3"/>
    <n v="0.03"/>
    <n v="1"/>
    <n v="1.5"/>
    <s v="Y"/>
    <n v="0"/>
    <n v="1.5"/>
    <s v="N"/>
    <n v="1.5"/>
  </r>
  <r>
    <s v="Kittiwake"/>
    <s v="Adult"/>
    <x v="9"/>
    <s v="Moray West"/>
    <s v="Breeding"/>
    <s v="Displacement (matrix)"/>
    <n v="1"/>
    <n v="0.3"/>
    <n v="0.02"/>
    <n v="0.3"/>
    <n v="0.03"/>
    <n v="1"/>
    <n v="1.5"/>
    <s v="Y"/>
    <n v="0"/>
    <n v="1.5"/>
    <s v="N"/>
    <n v="1.5"/>
  </r>
  <r>
    <s v="Kittiwake"/>
    <s v="Adult"/>
    <x v="9"/>
    <s v="Salamander"/>
    <s v="Breeding"/>
    <s v="Displacement (matrix)"/>
    <n v="0.16600000000000001"/>
    <n v="0.3"/>
    <n v="0.02"/>
    <n v="0.3"/>
    <n v="0.03"/>
    <n v="1"/>
    <n v="1.5"/>
    <s v="N"/>
    <n v="0.1"/>
    <n v="0.22409999999999999"/>
    <s v="Y"/>
    <n v="0"/>
  </r>
  <r>
    <s v="Kittiwake"/>
    <s v="Adult"/>
    <x v="9"/>
    <s v="West of Orkney"/>
    <s v="Breeding"/>
    <s v="Displacement (matrix)"/>
    <n v="0.96"/>
    <n v="0.3"/>
    <n v="0.02"/>
    <n v="0.3"/>
    <n v="0.03"/>
    <n v="1"/>
    <n v="1.5"/>
    <s v="Y"/>
    <n v="0"/>
    <n v="1.44"/>
    <s v="Y"/>
    <n v="0"/>
  </r>
  <r>
    <s v="Kittiwake"/>
    <s v="Adult"/>
    <x v="10"/>
    <s v="Salamander"/>
    <s v="Breeding"/>
    <s v="Displacement (matrix)"/>
    <n v="2E-3"/>
    <n v="0.3"/>
    <n v="0.02"/>
    <n v="0.3"/>
    <n v="0.03"/>
    <n v="1"/>
    <n v="1.5"/>
    <s v="N"/>
    <n v="0.1"/>
    <n v="2.7000000000000001E-3"/>
    <s v="N"/>
    <n v="2.7000000000000001E-3"/>
  </r>
  <r>
    <s v="Kittiwake"/>
    <s v="Adult"/>
    <x v="10"/>
    <s v="West of Orkney"/>
    <s v="Breeding"/>
    <s v="Displacement (matrix)"/>
    <n v="0.02"/>
    <n v="0.3"/>
    <n v="0.02"/>
    <n v="0.3"/>
    <n v="0.03"/>
    <n v="1"/>
    <n v="1.5"/>
    <s v="Y"/>
    <n v="0"/>
    <n v="0.03"/>
    <s v="Y"/>
    <n v="0"/>
  </r>
  <r>
    <s v="Kittiwake"/>
    <s v="Adult"/>
    <x v="11"/>
    <s v="Berwick Bank"/>
    <s v="Breeding"/>
    <s v="Displacement (matrix)"/>
    <n v="57.8"/>
    <n v="0.3"/>
    <n v="0.02"/>
    <n v="0.3"/>
    <n v="0.03"/>
    <n v="1"/>
    <n v="1.5"/>
    <s v="Y"/>
    <n v="0"/>
    <n v="86.699999999999989"/>
    <s v="Y"/>
    <n v="0"/>
  </r>
  <r>
    <s v="Kittiwake"/>
    <s v="Adult"/>
    <x v="11"/>
    <s v="Cenos"/>
    <s v="Breeding"/>
    <s v="Displacement (matrix)"/>
    <n v="0.04"/>
    <n v="0.3"/>
    <n v="0.02"/>
    <n v="0.3"/>
    <n v="0.03"/>
    <n v="1"/>
    <n v="1.5"/>
    <s v="Y"/>
    <n v="0"/>
    <n v="0.06"/>
    <s v="N"/>
    <n v="0.06"/>
  </r>
  <r>
    <s v="Kittiwake"/>
    <s v="Adult"/>
    <x v="11"/>
    <s v="Green Volt"/>
    <s v="Breeding"/>
    <s v="Displacement (matrix)"/>
    <n v="1.4783472000000001E-2"/>
    <n v="0.3"/>
    <n v="0.02"/>
    <n v="0.3"/>
    <n v="0.03"/>
    <n v="1"/>
    <n v="1.5"/>
    <s v="Y"/>
    <n v="0"/>
    <n v="2.2175208000000002E-2"/>
    <s v="N"/>
    <n v="2.2175208000000002E-2"/>
  </r>
  <r>
    <s v="Kittiwake"/>
    <s v="Adult"/>
    <x v="11"/>
    <s v="Inch Cape"/>
    <s v="Breeding"/>
    <s v="Displacement (matrix)"/>
    <n v="1.1000000000000001"/>
    <n v="0.3"/>
    <n v="0.02"/>
    <n v="0.3"/>
    <n v="0.03"/>
    <n v="1"/>
    <n v="1.5"/>
    <s v="Y"/>
    <n v="0"/>
    <n v="1.6500000000000001"/>
    <s v="N"/>
    <n v="1.6500000000000001"/>
  </r>
  <r>
    <s v="Kittiwake"/>
    <s v="Adult"/>
    <x v="11"/>
    <s v="Neart na Gaoithe"/>
    <s v="Breeding"/>
    <s v="Displacement (matrix)"/>
    <n v="3.74"/>
    <n v="0.3"/>
    <n v="0.02"/>
    <n v="0.3"/>
    <n v="0.03"/>
    <n v="1"/>
    <n v="1.5"/>
    <s v="N"/>
    <n v="0.1"/>
    <n v="5.0490000000000004"/>
    <s v="N"/>
    <n v="5.0490000000000004"/>
  </r>
  <r>
    <s v="Kittiwake"/>
    <s v="Adult"/>
    <x v="11"/>
    <s v="Salamander"/>
    <s v="Breeding"/>
    <s v="Displacement (matrix)"/>
    <n v="0.16"/>
    <n v="0.3"/>
    <n v="0.02"/>
    <n v="0.3"/>
    <n v="0.03"/>
    <n v="1"/>
    <n v="1.5"/>
    <s v="N"/>
    <n v="0.1"/>
    <n v="0.216"/>
    <s v="Y"/>
    <n v="0"/>
  </r>
  <r>
    <s v="Kittiwake"/>
    <s v="Adult"/>
    <x v="11"/>
    <s v="Seagreen"/>
    <s v="Breeding"/>
    <s v="Displacement (matrix)"/>
    <n v="1.3"/>
    <n v="0.3"/>
    <n v="0.02"/>
    <n v="0.3"/>
    <n v="0.03"/>
    <n v="1"/>
    <n v="1.5"/>
    <s v="Y"/>
    <n v="0"/>
    <n v="1.9500000000000002"/>
    <s v="N"/>
    <n v="1.9500000000000002"/>
  </r>
  <r>
    <s v="Kittiwake"/>
    <s v="Adult"/>
    <x v="12"/>
    <s v="Berwick Bank"/>
    <s v="Breeding"/>
    <s v="Displacement (matrix)"/>
    <n v="0.5"/>
    <n v="0.3"/>
    <n v="0.02"/>
    <n v="0.3"/>
    <n v="0.03"/>
    <n v="1"/>
    <n v="1.5"/>
    <s v="Y"/>
    <n v="0"/>
    <n v="0.75"/>
    <s v="Y"/>
    <n v="0"/>
  </r>
  <r>
    <s v="Kittiwake"/>
    <s v="Adult"/>
    <x v="12"/>
    <s v="Cenos"/>
    <s v="Breeding"/>
    <s v="Displacement (matrix)"/>
    <n v="0.12"/>
    <n v="0.3"/>
    <n v="0.02"/>
    <n v="0.3"/>
    <n v="0.03"/>
    <n v="1"/>
    <n v="1.5"/>
    <s v="Y"/>
    <n v="0"/>
    <n v="0.18"/>
    <s v="N"/>
    <n v="0.18"/>
  </r>
  <r>
    <s v="Kittiwake"/>
    <s v="Adult"/>
    <x v="12"/>
    <s v="Green Volt"/>
    <s v="Breeding"/>
    <s v="Displacement (matrix)"/>
    <n v="0.12633148800000002"/>
    <n v="0.3"/>
    <n v="0.02"/>
    <n v="0.3"/>
    <n v="0.03"/>
    <n v="1"/>
    <n v="1.5"/>
    <s v="Y"/>
    <n v="0"/>
    <n v="0.18949723200000002"/>
    <s v="Y"/>
    <n v="0"/>
  </r>
  <r>
    <s v="Kittiwake"/>
    <s v="Adult"/>
    <x v="12"/>
    <s v="Moray East"/>
    <s v="Breeding"/>
    <s v="Displacement (matrix)"/>
    <n v="4"/>
    <n v="0.3"/>
    <n v="0.02"/>
    <n v="0.3"/>
    <n v="0.03"/>
    <n v="1"/>
    <n v="1.5"/>
    <s v="Y"/>
    <n v="0"/>
    <n v="6"/>
    <s v="N"/>
    <n v="6"/>
  </r>
  <r>
    <s v="Kittiwake"/>
    <s v="Adult"/>
    <x v="12"/>
    <s v="Moray West"/>
    <s v="Breeding"/>
    <s v="Displacement (matrix)"/>
    <n v="3"/>
    <n v="0.3"/>
    <n v="0.02"/>
    <n v="0.3"/>
    <n v="0.03"/>
    <n v="1"/>
    <n v="1.5"/>
    <s v="Y"/>
    <n v="0"/>
    <n v="4.5"/>
    <s v="N"/>
    <n v="4.5"/>
  </r>
  <r>
    <s v="Kittiwake"/>
    <s v="Adult"/>
    <x v="12"/>
    <s v="PFOWF"/>
    <s v="Breeding"/>
    <s v="Displacement (matrix)"/>
    <m/>
    <n v="0.3"/>
    <n v="0.02"/>
    <n v="0.3"/>
    <n v="0.03"/>
    <n v="1"/>
    <n v="1.5"/>
    <s v="N"/>
    <n v="0.1"/>
    <n v="0"/>
    <s v="N"/>
    <n v="0"/>
  </r>
  <r>
    <s v="Kittiwake"/>
    <s v="Adult"/>
    <x v="12"/>
    <s v="Salamander"/>
    <s v="Breeding"/>
    <s v="Displacement (matrix)"/>
    <n v="2.528"/>
    <n v="0.3"/>
    <n v="0.02"/>
    <n v="0.3"/>
    <n v="0.03"/>
    <n v="1"/>
    <n v="1.5"/>
    <s v="N"/>
    <n v="0.1"/>
    <n v="3.4127999999999998"/>
    <s v="Y"/>
    <n v="0"/>
  </r>
  <r>
    <s v="Kittiwake"/>
    <s v="Adult"/>
    <x v="12"/>
    <s v="West of Orkney"/>
    <s v="Breeding"/>
    <s v="Displacement (matrix)"/>
    <n v="0.04"/>
    <n v="0.3"/>
    <n v="0.02"/>
    <n v="0.3"/>
    <n v="0.03"/>
    <n v="1"/>
    <n v="1.5"/>
    <s v="Y"/>
    <n v="0"/>
    <n v="0.06"/>
    <s v="N"/>
    <n v="0.06"/>
  </r>
  <r>
    <s v="Kittiwake"/>
    <s v="Adult"/>
    <x v="13"/>
    <s v="PFOWF"/>
    <s v="Breeding"/>
    <s v="Displacement (matrix)"/>
    <n v="0.18"/>
    <n v="0.3"/>
    <n v="0.02"/>
    <n v="0.3"/>
    <n v="0.03"/>
    <n v="1"/>
    <n v="1.5"/>
    <s v="N"/>
    <n v="0.1"/>
    <n v="0.24300000000000002"/>
    <s v="N"/>
    <n v="0.24300000000000002"/>
  </r>
  <r>
    <s v="Kittiwake"/>
    <s v="Adult"/>
    <x v="13"/>
    <s v="Salamander"/>
    <s v="Breeding"/>
    <s v="Displacement (matrix)"/>
    <n v="0.05"/>
    <n v="0.3"/>
    <n v="0.02"/>
    <n v="0.3"/>
    <n v="0.03"/>
    <n v="1"/>
    <n v="1.5"/>
    <s v="N"/>
    <n v="0.1"/>
    <n v="6.7500000000000018E-2"/>
    <s v="N"/>
    <n v="6.7500000000000018E-2"/>
  </r>
  <r>
    <s v="Kittiwake"/>
    <s v="Adult"/>
    <x v="13"/>
    <s v="West of Orkney"/>
    <s v="Breeding"/>
    <s v="Displacement (matrix)"/>
    <n v="0.1"/>
    <n v="0.3"/>
    <n v="0.02"/>
    <n v="0.3"/>
    <n v="0.03"/>
    <n v="1"/>
    <n v="1.5"/>
    <s v="Y"/>
    <n v="0"/>
    <n v="0.15000000000000002"/>
    <s v="Y"/>
    <n v="0"/>
  </r>
  <r>
    <s v="Kittiwake"/>
    <s v="Adult"/>
    <x v="0"/>
    <s v="Aberdeen"/>
    <s v="Breeding"/>
    <s v="Collision"/>
    <n v="4.0581818181818186"/>
    <m/>
    <m/>
    <m/>
    <m/>
    <m/>
    <m/>
    <s v="N"/>
    <n v="0.1"/>
    <n v="3.6523636363636367"/>
    <s v="N"/>
    <n v="3.6523636363636367"/>
  </r>
  <r>
    <s v="Kittiwake"/>
    <s v="Adult"/>
    <x v="0"/>
    <s v="Berwick Bank"/>
    <s v="Breeding"/>
    <s v="Collision"/>
    <n v="4.7272727272727275"/>
    <m/>
    <m/>
    <m/>
    <m/>
    <m/>
    <m/>
    <s v="Y"/>
    <n v="0"/>
    <n v="4.7272727272727275"/>
    <s v="Y"/>
    <n v="0"/>
  </r>
  <r>
    <s v="Kittiwake"/>
    <s v="Adult"/>
    <x v="0"/>
    <s v="Cenos"/>
    <s v="Breeding"/>
    <s v="Collision"/>
    <n v="1.1000000000000001"/>
    <m/>
    <m/>
    <m/>
    <m/>
    <m/>
    <m/>
    <s v="Y"/>
    <n v="0"/>
    <n v="1.1000000000000001"/>
    <s v="N"/>
    <n v="1.1000000000000001"/>
  </r>
  <r>
    <s v="Kittiwake"/>
    <s v="Adult"/>
    <x v="0"/>
    <s v="Green Volt"/>
    <s v="Breeding"/>
    <s v="Collision"/>
    <n v="0.85"/>
    <m/>
    <m/>
    <m/>
    <m/>
    <m/>
    <m/>
    <s v="Y"/>
    <n v="0"/>
    <n v="0.85"/>
    <s v="Y"/>
    <n v="0"/>
  </r>
  <r>
    <s v="Kittiwake"/>
    <s v="Adult"/>
    <x v="0"/>
    <s v="Hywind"/>
    <s v="Breeding"/>
    <s v="Collision"/>
    <n v="7.2727272727272734"/>
    <m/>
    <m/>
    <m/>
    <m/>
    <m/>
    <m/>
    <s v="N"/>
    <n v="0.1"/>
    <n v="6.5454545454545459"/>
    <s v="N"/>
    <n v="6.5454545454545459"/>
  </r>
  <r>
    <s v="Kittiwake"/>
    <s v="Adult"/>
    <x v="0"/>
    <s v="Kincardine"/>
    <s v="Breeding"/>
    <s v="Collision"/>
    <n v="3.6363636363636367"/>
    <m/>
    <m/>
    <m/>
    <m/>
    <m/>
    <m/>
    <s v="N"/>
    <n v="0.1"/>
    <n v="3.2727272727272729"/>
    <s v="N"/>
    <n v="3.2727272727272729"/>
  </r>
  <r>
    <s v="Kittiwake"/>
    <s v="Adult"/>
    <x v="0"/>
    <s v="Salamander"/>
    <s v="Breeding"/>
    <s v="Collision"/>
    <n v="5.09"/>
    <m/>
    <m/>
    <m/>
    <m/>
    <m/>
    <m/>
    <s v="N"/>
    <n v="0.1"/>
    <n v="4.5810000000000004"/>
    <s v="Y"/>
    <n v="0"/>
  </r>
  <r>
    <s v="Kittiwake"/>
    <s v="Adult"/>
    <x v="0"/>
    <s v="West of Orkney"/>
    <s v="Breeding"/>
    <s v="Collision"/>
    <n v="0.11"/>
    <m/>
    <m/>
    <m/>
    <m/>
    <m/>
    <m/>
    <s v="Y"/>
    <n v="0"/>
    <n v="0.11"/>
    <s v="Y"/>
    <n v="0"/>
  </r>
  <r>
    <s v="Kittiwake"/>
    <s v="Adult"/>
    <x v="1"/>
    <s v="PFOWF"/>
    <s v="Breeding"/>
    <s v="Collision"/>
    <n v="0.125541818181818"/>
    <m/>
    <m/>
    <m/>
    <m/>
    <m/>
    <m/>
    <s v="N"/>
    <n v="0.1"/>
    <n v="0.11298763636363621"/>
    <s v="N"/>
    <n v="0.11298763636363621"/>
  </r>
  <r>
    <s v="Kittiwake"/>
    <s v="Adult"/>
    <x v="1"/>
    <s v="Salamander"/>
    <s v="Breeding"/>
    <s v="Collision"/>
    <n v="0.04"/>
    <m/>
    <m/>
    <m/>
    <m/>
    <m/>
    <m/>
    <s v="N"/>
    <n v="0.1"/>
    <n v="3.6000000000000004E-2"/>
    <s v="N"/>
    <n v="3.6000000000000004E-2"/>
  </r>
  <r>
    <s v="Kittiwake"/>
    <s v="Adult"/>
    <x v="1"/>
    <s v="West of Orkney"/>
    <s v="Breeding"/>
    <s v="Collision"/>
    <n v="2.1"/>
    <m/>
    <m/>
    <m/>
    <m/>
    <m/>
    <m/>
    <s v="Y"/>
    <n v="0"/>
    <n v="2.1"/>
    <s v="N"/>
    <n v="2.1"/>
  </r>
  <r>
    <s v="Kittiwake"/>
    <s v="Adult"/>
    <x v="2"/>
    <s v="Salamander"/>
    <s v="Breeding"/>
    <s v="Collision"/>
    <n v="0.02"/>
    <m/>
    <m/>
    <m/>
    <m/>
    <m/>
    <m/>
    <s v="N"/>
    <n v="0.1"/>
    <n v="1.8000000000000002E-2"/>
    <s v="N"/>
    <n v="1.8000000000000002E-2"/>
  </r>
  <r>
    <s v="Kittiwake"/>
    <s v="Adult"/>
    <x v="2"/>
    <s v="West of Orkney"/>
    <s v="Breeding"/>
    <s v="Collision"/>
    <n v="7.0000000000000007E-2"/>
    <m/>
    <m/>
    <m/>
    <m/>
    <m/>
    <m/>
    <s v="Y"/>
    <n v="0"/>
    <n v="7.0000000000000007E-2"/>
    <s v="N"/>
    <n v="7.0000000000000007E-2"/>
  </r>
  <r>
    <s v="Kittiwake"/>
    <s v="Adult"/>
    <x v="3"/>
    <s v="Beatrice"/>
    <s v="Breeding"/>
    <s v="Collision"/>
    <n v="18.078383838383839"/>
    <m/>
    <m/>
    <m/>
    <m/>
    <m/>
    <m/>
    <s v="Y"/>
    <n v="0"/>
    <n v="18.078383838383839"/>
    <s v="N"/>
    <n v="18.078383838383839"/>
  </r>
  <r>
    <s v="Kittiwake"/>
    <s v="Adult"/>
    <x v="3"/>
    <s v="Berwick Bank"/>
    <s v="Breeding"/>
    <s v="Collision"/>
    <n v="0.36363636363636359"/>
    <m/>
    <m/>
    <m/>
    <m/>
    <m/>
    <m/>
    <s v="Y"/>
    <n v="0"/>
    <n v="0.36363636363636359"/>
    <s v="Y"/>
    <n v="0"/>
  </r>
  <r>
    <s v="Kittiwake"/>
    <s v="Adult"/>
    <x v="3"/>
    <s v="Cenos"/>
    <s v="Breeding"/>
    <s v="Collision"/>
    <n v="0.92"/>
    <m/>
    <m/>
    <m/>
    <m/>
    <m/>
    <m/>
    <s v="Y"/>
    <n v="0"/>
    <n v="0.92"/>
    <s v="N"/>
    <n v="0.92"/>
  </r>
  <r>
    <s v="Kittiwake"/>
    <s v="Adult"/>
    <x v="3"/>
    <s v="Green Volt"/>
    <s v="Breeding"/>
    <s v="Collision"/>
    <n v="0.6"/>
    <m/>
    <m/>
    <m/>
    <m/>
    <m/>
    <m/>
    <s v="Y"/>
    <n v="0"/>
    <n v="0.6"/>
    <s v="Y"/>
    <n v="0"/>
  </r>
  <r>
    <s v="Kittiwake"/>
    <s v="Adult"/>
    <x v="3"/>
    <s v="Moray East"/>
    <s v="Breeding"/>
    <s v="Collision"/>
    <n v="11.636363636363635"/>
    <m/>
    <m/>
    <m/>
    <m/>
    <m/>
    <m/>
    <s v="Y"/>
    <n v="0"/>
    <n v="11.636363636363635"/>
    <s v="N"/>
    <n v="11.636363636363635"/>
  </r>
  <r>
    <s v="Kittiwake"/>
    <s v="Adult"/>
    <x v="3"/>
    <s v="Moray West"/>
    <s v="Breeding"/>
    <s v="Collision"/>
    <n v="36.410341951626357"/>
    <m/>
    <m/>
    <m/>
    <m/>
    <m/>
    <m/>
    <s v="Y"/>
    <n v="0"/>
    <n v="36.410341951626357"/>
    <s v="N"/>
    <n v="36.410341951626357"/>
  </r>
  <r>
    <s v="Kittiwake"/>
    <s v="Adult"/>
    <x v="3"/>
    <s v="PFOWF"/>
    <s v="Breeding"/>
    <s v="Collision"/>
    <n v="0.39057454545454551"/>
    <m/>
    <m/>
    <m/>
    <m/>
    <m/>
    <m/>
    <s v="N"/>
    <n v="0.1"/>
    <n v="0.35151709090909095"/>
    <s v="N"/>
    <n v="0.35151709090909095"/>
  </r>
  <r>
    <s v="Kittiwake"/>
    <s v="Adult"/>
    <x v="3"/>
    <s v="Salamander"/>
    <s v="Breeding"/>
    <s v="Collision"/>
    <n v="0.73"/>
    <m/>
    <m/>
    <m/>
    <m/>
    <m/>
    <m/>
    <s v="N"/>
    <n v="0.1"/>
    <n v="0.65700000000000003"/>
    <s v="Y"/>
    <n v="0"/>
  </r>
  <r>
    <s v="Kittiwake"/>
    <s v="Adult"/>
    <x v="3"/>
    <s v="West of Orkney"/>
    <s v="Breeding"/>
    <s v="Collision"/>
    <n v="1.8"/>
    <m/>
    <m/>
    <m/>
    <m/>
    <m/>
    <m/>
    <s v="Y"/>
    <n v="0"/>
    <n v="1.8"/>
    <s v="Y"/>
    <n v="0"/>
  </r>
  <r>
    <s v="Kittiwake"/>
    <s v="Adult"/>
    <x v="4"/>
    <s v="Salamander"/>
    <s v="Breeding"/>
    <s v="Collision"/>
    <n v="0.01"/>
    <m/>
    <m/>
    <m/>
    <m/>
    <m/>
    <m/>
    <s v="N"/>
    <n v="0.1"/>
    <n v="9.0000000000000011E-3"/>
    <s v="N"/>
    <n v="9.0000000000000011E-3"/>
  </r>
  <r>
    <s v="Kittiwake"/>
    <s v="Adult"/>
    <x v="4"/>
    <s v="West of Orkney"/>
    <s v="Breeding"/>
    <s v="Collision"/>
    <n v="0.01"/>
    <m/>
    <m/>
    <m/>
    <m/>
    <m/>
    <m/>
    <s v="Y"/>
    <n v="0"/>
    <n v="0.01"/>
    <s v="N"/>
    <n v="0.01"/>
  </r>
  <r>
    <s v="Kittiwake"/>
    <s v="Adult"/>
    <x v="5"/>
    <s v="Berwick Bank"/>
    <s v="Breeding"/>
    <s v="Collision"/>
    <n v="17.600000000000001"/>
    <m/>
    <m/>
    <m/>
    <m/>
    <m/>
    <m/>
    <s v="Y"/>
    <n v="0"/>
    <n v="17.600000000000001"/>
    <s v="Y"/>
    <n v="0"/>
  </r>
  <r>
    <s v="Kittiwake"/>
    <s v="Adult"/>
    <x v="5"/>
    <s v="Cenos"/>
    <s v="Breeding"/>
    <s v="Collision"/>
    <n v="0.23"/>
    <m/>
    <m/>
    <m/>
    <m/>
    <m/>
    <m/>
    <s v="Y"/>
    <n v="0"/>
    <n v="0.23"/>
    <s v="N"/>
    <n v="0.23"/>
  </r>
  <r>
    <s v="Kittiwake"/>
    <s v="Adult"/>
    <x v="5"/>
    <s v="Dogger Bank South"/>
    <s v="Breeding"/>
    <s v="Collision"/>
    <n v="3.8"/>
    <m/>
    <m/>
    <m/>
    <m/>
    <m/>
    <m/>
    <s v="N"/>
    <n v="0.1"/>
    <n v="3.42"/>
    <s v="N"/>
    <n v="3.42"/>
  </r>
  <r>
    <s v="Kittiwake"/>
    <s v="Adult"/>
    <x v="5"/>
    <s v="Green Volt"/>
    <s v="Breeding"/>
    <s v="Collision"/>
    <n v="0.1"/>
    <m/>
    <m/>
    <m/>
    <m/>
    <m/>
    <m/>
    <s v="Y"/>
    <n v="0"/>
    <n v="0.1"/>
    <s v="N"/>
    <n v="0.1"/>
  </r>
  <r>
    <s v="Kittiwake"/>
    <s v="Adult"/>
    <x v="5"/>
    <s v="Outer Dowsing"/>
    <s v="Breeding"/>
    <s v="Collision"/>
    <n v="0.3"/>
    <m/>
    <m/>
    <m/>
    <m/>
    <m/>
    <m/>
    <s v="N"/>
    <n v="0.1"/>
    <n v="0.27"/>
    <s v="N"/>
    <n v="0.27"/>
  </r>
  <r>
    <s v="Kittiwake"/>
    <s v="Adult"/>
    <x v="5"/>
    <s v="Salamander"/>
    <s v="Breeding"/>
    <s v="Collision"/>
    <n v="7.0000000000000007E-2"/>
    <m/>
    <m/>
    <m/>
    <m/>
    <m/>
    <m/>
    <s v="N"/>
    <n v="0.1"/>
    <n v="6.3000000000000014E-2"/>
    <s v="N"/>
    <n v="6.3000000000000014E-2"/>
  </r>
  <r>
    <s v="Kittiwake"/>
    <s v="Adult"/>
    <x v="6"/>
    <s v="Berwick Bank"/>
    <s v="Breeding"/>
    <s v="Collision"/>
    <n v="22.327272727272724"/>
    <m/>
    <m/>
    <m/>
    <m/>
    <m/>
    <m/>
    <s v="Y"/>
    <n v="0"/>
    <n v="22.327272727272724"/>
    <s v="Y"/>
    <n v="0"/>
  </r>
  <r>
    <s v="Kittiwake"/>
    <s v="Adult"/>
    <x v="6"/>
    <s v="Cenos"/>
    <s v="Breeding"/>
    <s v="Collision"/>
    <n v="0.41"/>
    <m/>
    <m/>
    <m/>
    <m/>
    <m/>
    <m/>
    <s v="Y"/>
    <n v="0"/>
    <n v="0.41"/>
    <s v="N"/>
    <n v="0.41"/>
  </r>
  <r>
    <s v="Kittiwake"/>
    <s v="Adult"/>
    <x v="6"/>
    <s v="Green Volt"/>
    <s v="Breeding"/>
    <s v="Collision"/>
    <n v="0.1"/>
    <m/>
    <m/>
    <m/>
    <m/>
    <m/>
    <m/>
    <s v="Y"/>
    <n v="0"/>
    <n v="0.1"/>
    <s v="N"/>
    <n v="0.1"/>
  </r>
  <r>
    <s v="Kittiwake"/>
    <s v="Adult"/>
    <x v="6"/>
    <s v="Inch Cape"/>
    <s v="Breeding"/>
    <s v="Collision"/>
    <n v="5.0909090909090908"/>
    <m/>
    <m/>
    <m/>
    <m/>
    <m/>
    <m/>
    <s v="Y"/>
    <n v="0"/>
    <n v="5.0909090909090908"/>
    <s v="N"/>
    <n v="5.0909090909090908"/>
  </r>
  <r>
    <s v="Kittiwake"/>
    <s v="Adult"/>
    <x v="6"/>
    <s v="Methil"/>
    <s v="Breeding"/>
    <s v="Collision"/>
    <n v="0.37200000000000005"/>
    <m/>
    <m/>
    <m/>
    <m/>
    <m/>
    <m/>
    <s v="N"/>
    <n v="0.1"/>
    <n v="0.33480000000000004"/>
    <s v="N"/>
    <n v="0.33480000000000004"/>
  </r>
  <r>
    <s v="Kittiwake"/>
    <s v="Adult"/>
    <x v="6"/>
    <s v="Neart na Gaoithe"/>
    <s v="Breeding"/>
    <s v="Collision"/>
    <n v="1.978181818181818"/>
    <m/>
    <m/>
    <m/>
    <m/>
    <m/>
    <m/>
    <s v="N"/>
    <n v="0.1"/>
    <n v="1.7803636363636364"/>
    <s v="N"/>
    <n v="1.7803636363636364"/>
  </r>
  <r>
    <s v="Kittiwake"/>
    <s v="Adult"/>
    <x v="6"/>
    <s v="Salamander"/>
    <s v="Breeding"/>
    <s v="Collision"/>
    <n v="0.17"/>
    <m/>
    <m/>
    <m/>
    <m/>
    <m/>
    <m/>
    <s v="N"/>
    <n v="0.1"/>
    <n v="0.15300000000000002"/>
    <s v="Y"/>
    <n v="0"/>
  </r>
  <r>
    <s v="Kittiwake"/>
    <s v="Adult"/>
    <x v="6"/>
    <s v="Seagreen"/>
    <s v="Breeding"/>
    <s v="Collision"/>
    <n v="6.9969811505655644"/>
    <m/>
    <m/>
    <m/>
    <m/>
    <m/>
    <m/>
    <s v="Y"/>
    <n v="0"/>
    <n v="6.9969811505655644"/>
    <s v="N"/>
    <n v="6.9969811505655644"/>
  </r>
  <r>
    <s v="Kittiwake"/>
    <s v="Adult"/>
    <x v="6"/>
    <s v="West of Orkney"/>
    <s v="Breeding"/>
    <s v="Collision"/>
    <n v="0.02"/>
    <m/>
    <m/>
    <m/>
    <m/>
    <m/>
    <m/>
    <s v="Y"/>
    <n v="0"/>
    <n v="0.02"/>
    <s v="Y"/>
    <n v="0"/>
  </r>
  <r>
    <s v="Kittiwake"/>
    <s v="Adult"/>
    <x v="7"/>
    <s v="Aberdeen"/>
    <s v="Breeding"/>
    <s v="Collision"/>
    <n v="0.60872727272727278"/>
    <m/>
    <m/>
    <m/>
    <m/>
    <m/>
    <m/>
    <s v="N"/>
    <n v="0.1"/>
    <n v="0.54785454545454548"/>
    <s v="N"/>
    <n v="0.54785454545454548"/>
  </r>
  <r>
    <s v="Kittiwake"/>
    <s v="Adult"/>
    <x v="7"/>
    <s v="Berwick Bank"/>
    <s v="Breeding"/>
    <s v="Collision"/>
    <n v="67.345454545454544"/>
    <m/>
    <m/>
    <m/>
    <m/>
    <m/>
    <m/>
    <s v="Y"/>
    <n v="0"/>
    <n v="67.345454545454544"/>
    <s v="Y"/>
    <n v="0"/>
  </r>
  <r>
    <s v="Kittiwake"/>
    <s v="Adult"/>
    <x v="7"/>
    <s v="Cenos"/>
    <s v="Breeding"/>
    <s v="Collision"/>
    <n v="1.6"/>
    <m/>
    <m/>
    <m/>
    <m/>
    <m/>
    <m/>
    <s v="Y"/>
    <n v="0"/>
    <n v="1.6"/>
    <s v="N"/>
    <n v="1.6"/>
  </r>
  <r>
    <s v="Kittiwake"/>
    <s v="Adult"/>
    <x v="7"/>
    <s v="Green Volt"/>
    <s v="Breeding"/>
    <s v="Collision"/>
    <n v="0.5"/>
    <m/>
    <m/>
    <m/>
    <m/>
    <m/>
    <m/>
    <s v="Y"/>
    <n v="0"/>
    <n v="0.5"/>
    <s v="Y"/>
    <n v="0"/>
  </r>
  <r>
    <s v="Kittiwake"/>
    <s v="Adult"/>
    <x v="7"/>
    <s v="Hywind"/>
    <s v="Breeding"/>
    <s v="Collision"/>
    <n v="2.1818181818181817"/>
    <m/>
    <m/>
    <m/>
    <m/>
    <m/>
    <m/>
    <s v="N"/>
    <n v="0.1"/>
    <n v="1.9636363636363636"/>
    <s v="N"/>
    <n v="1.9636363636363636"/>
  </r>
  <r>
    <s v="Kittiwake"/>
    <s v="Adult"/>
    <x v="7"/>
    <s v="Inch Cape"/>
    <s v="Breeding"/>
    <s v="Collision"/>
    <n v="7.2727272727272734"/>
    <m/>
    <m/>
    <m/>
    <m/>
    <m/>
    <m/>
    <s v="Y"/>
    <n v="0"/>
    <n v="7.2727272727272734"/>
    <s v="N"/>
    <n v="7.2727272727272734"/>
  </r>
  <r>
    <s v="Kittiwake"/>
    <s v="Adult"/>
    <x v="7"/>
    <s v="Kincardine"/>
    <s v="Breeding"/>
    <s v="Collision"/>
    <n v="8.1163636363636371"/>
    <m/>
    <m/>
    <m/>
    <m/>
    <m/>
    <m/>
    <s v="N"/>
    <n v="0.1"/>
    <n v="7.3047272727272734"/>
    <s v="N"/>
    <n v="7.3047272727272734"/>
  </r>
  <r>
    <s v="Kittiwake"/>
    <s v="Adult"/>
    <x v="7"/>
    <s v="Neart na Gaoithe"/>
    <s v="Breeding"/>
    <s v="Collision"/>
    <n v="0.51070707070707066"/>
    <m/>
    <m/>
    <m/>
    <m/>
    <m/>
    <m/>
    <s v="N"/>
    <n v="0.1"/>
    <n v="0.45963636363636362"/>
    <s v="N"/>
    <n v="0.45963636363636362"/>
  </r>
  <r>
    <s v="Kittiwake"/>
    <s v="Adult"/>
    <x v="7"/>
    <s v="Salamander"/>
    <s v="Breeding"/>
    <s v="Collision"/>
    <n v="1.05"/>
    <m/>
    <m/>
    <m/>
    <m/>
    <m/>
    <m/>
    <s v="N"/>
    <n v="0.1"/>
    <n v="0.94500000000000006"/>
    <s v="Y"/>
    <n v="0"/>
  </r>
  <r>
    <s v="Kittiwake"/>
    <s v="Adult"/>
    <x v="7"/>
    <s v="Seagreen"/>
    <s v="Breeding"/>
    <s v="Collision"/>
    <n v="31.866685892249681"/>
    <m/>
    <m/>
    <m/>
    <m/>
    <m/>
    <m/>
    <s v="Y"/>
    <n v="0"/>
    <n v="31.866685892249681"/>
    <s v="N"/>
    <n v="31.866685892249681"/>
  </r>
  <r>
    <s v="Kittiwake"/>
    <s v="Adult"/>
    <x v="7"/>
    <s v="West of Orkney"/>
    <s v="Breeding"/>
    <s v="Collision"/>
    <n v="0.1"/>
    <m/>
    <m/>
    <m/>
    <m/>
    <m/>
    <m/>
    <s v="Y"/>
    <n v="0"/>
    <n v="0.1"/>
    <s v="Y"/>
    <n v="0"/>
  </r>
  <r>
    <s v="Kittiwake"/>
    <s v="Adult"/>
    <x v="8"/>
    <s v="PFOWF"/>
    <s v="Breeding"/>
    <s v="Collision"/>
    <n v="0.125541818181818"/>
    <m/>
    <m/>
    <m/>
    <m/>
    <m/>
    <m/>
    <s v="N"/>
    <n v="0.1"/>
    <n v="0.11298763636363621"/>
    <s v="N"/>
    <n v="0.11298763636363621"/>
  </r>
  <r>
    <s v="Kittiwake"/>
    <s v="Adult"/>
    <x v="8"/>
    <s v="Salamander"/>
    <s v="Breeding"/>
    <s v="Collision"/>
    <n v="0.01"/>
    <m/>
    <m/>
    <m/>
    <m/>
    <m/>
    <m/>
    <s v="N"/>
    <n v="0.1"/>
    <n v="9.0000000000000011E-3"/>
    <s v="N"/>
    <n v="9.0000000000000011E-3"/>
  </r>
  <r>
    <s v="Kittiwake"/>
    <s v="Adult"/>
    <x v="8"/>
    <s v="West of Orkney"/>
    <s v="Breeding"/>
    <s v="Collision"/>
    <n v="0.26"/>
    <m/>
    <m/>
    <m/>
    <m/>
    <m/>
    <m/>
    <s v="Y"/>
    <n v="0"/>
    <n v="0.26"/>
    <s v="N"/>
    <n v="0.26"/>
  </r>
  <r>
    <s v="Kittiwake"/>
    <s v="Adult"/>
    <x v="9"/>
    <s v="Beatrice"/>
    <s v="Breeding"/>
    <s v="Collision"/>
    <n v="1.2913131313131314"/>
    <m/>
    <m/>
    <m/>
    <m/>
    <m/>
    <m/>
    <s v="Y"/>
    <n v="0"/>
    <n v="1.2913131313131314"/>
    <s v="N"/>
    <n v="1.2913131313131314"/>
  </r>
  <r>
    <s v="Kittiwake"/>
    <s v="Adult"/>
    <x v="9"/>
    <s v="Cenos"/>
    <s v="Breeding"/>
    <s v="Collision"/>
    <n v="0.28999999999999998"/>
    <m/>
    <m/>
    <m/>
    <m/>
    <m/>
    <m/>
    <s v="Y"/>
    <n v="0"/>
    <n v="0.28999999999999998"/>
    <s v="N"/>
    <n v="0.28999999999999998"/>
  </r>
  <r>
    <s v="Kittiwake"/>
    <s v="Adult"/>
    <x v="9"/>
    <s v="Green Volt"/>
    <s v="Breeding"/>
    <s v="Collision"/>
    <n v="0.1"/>
    <m/>
    <m/>
    <m/>
    <m/>
    <m/>
    <m/>
    <s v="Y"/>
    <n v="0"/>
    <n v="0.1"/>
    <s v="N"/>
    <n v="0.1"/>
  </r>
  <r>
    <s v="Kittiwake"/>
    <s v="Adult"/>
    <x v="9"/>
    <s v="Moray East"/>
    <s v="Breeding"/>
    <s v="Collision"/>
    <n v="0"/>
    <m/>
    <m/>
    <m/>
    <m/>
    <m/>
    <m/>
    <s v="Y"/>
    <n v="0"/>
    <n v="0"/>
    <s v="N"/>
    <n v="0"/>
  </r>
  <r>
    <s v="Kittiwake"/>
    <s v="Adult"/>
    <x v="9"/>
    <s v="Moray West"/>
    <s v="Breeding"/>
    <s v="Collision"/>
    <n v="1.4278565471226021"/>
    <m/>
    <m/>
    <m/>
    <m/>
    <m/>
    <m/>
    <s v="Y"/>
    <n v="0"/>
    <n v="1.4278565471226021"/>
    <s v="N"/>
    <n v="1.4278565471226021"/>
  </r>
  <r>
    <s v="Kittiwake"/>
    <s v="Adult"/>
    <x v="9"/>
    <s v="PFOWF"/>
    <s v="Breeding"/>
    <s v="Collision"/>
    <n v="3.5012218181818184"/>
    <m/>
    <m/>
    <m/>
    <m/>
    <m/>
    <m/>
    <s v="N"/>
    <n v="0.1"/>
    <n v="3.1510996363636368"/>
    <s v="N"/>
    <n v="3.1510996363636368"/>
  </r>
  <r>
    <s v="Kittiwake"/>
    <s v="Adult"/>
    <x v="9"/>
    <s v="Salamander"/>
    <s v="Breeding"/>
    <s v="Collision"/>
    <n v="0.11"/>
    <m/>
    <m/>
    <m/>
    <m/>
    <m/>
    <m/>
    <s v="N"/>
    <n v="0.1"/>
    <n v="9.9000000000000005E-2"/>
    <s v="Y"/>
    <n v="0"/>
  </r>
  <r>
    <s v="Kittiwake"/>
    <s v="Adult"/>
    <x v="9"/>
    <s v="West of Orkney"/>
    <s v="Breeding"/>
    <s v="Collision"/>
    <n v="2.86"/>
    <m/>
    <m/>
    <m/>
    <m/>
    <m/>
    <m/>
    <s v="Y"/>
    <n v="0"/>
    <n v="2.86"/>
    <s v="Y"/>
    <n v="0"/>
  </r>
  <r>
    <s v="Kittiwake"/>
    <s v="Adult"/>
    <x v="10"/>
    <s v="West of Orkney"/>
    <s v="Breeding"/>
    <s v="Collision"/>
    <n v="0.05"/>
    <m/>
    <m/>
    <m/>
    <m/>
    <m/>
    <m/>
    <s v="Y"/>
    <n v="0"/>
    <n v="0.05"/>
    <s v="Y"/>
    <n v="0"/>
  </r>
  <r>
    <s v="Kittiwake"/>
    <s v="Adult"/>
    <x v="11"/>
    <s v="Berwick Bank"/>
    <s v="Breeding"/>
    <s v="Collision"/>
    <n v="204.29090909090905"/>
    <m/>
    <m/>
    <m/>
    <m/>
    <m/>
    <m/>
    <s v="Y"/>
    <n v="0"/>
    <n v="204.29090909090905"/>
    <s v="Y"/>
    <n v="0"/>
  </r>
  <r>
    <s v="Kittiwake"/>
    <s v="Adult"/>
    <x v="11"/>
    <s v="Cenos"/>
    <s v="Breeding"/>
    <s v="Collision"/>
    <n v="0.31"/>
    <m/>
    <m/>
    <m/>
    <m/>
    <m/>
    <m/>
    <s v="Y"/>
    <n v="0"/>
    <n v="0.31"/>
    <s v="N"/>
    <n v="0.31"/>
  </r>
  <r>
    <s v="Kittiwake"/>
    <s v="Adult"/>
    <x v="11"/>
    <s v="Dogger Bank South"/>
    <s v="Breeding"/>
    <s v="Collision"/>
    <n v="3.8"/>
    <m/>
    <m/>
    <m/>
    <m/>
    <m/>
    <m/>
    <s v="N"/>
    <n v="0.1"/>
    <n v="3.42"/>
    <s v="N"/>
    <n v="3.42"/>
  </r>
  <r>
    <s v="Kittiwake"/>
    <s v="Adult"/>
    <x v="11"/>
    <s v="Green Volt"/>
    <s v="Breeding"/>
    <s v="Collision"/>
    <n v="0.1"/>
    <m/>
    <m/>
    <m/>
    <m/>
    <m/>
    <m/>
    <s v="Y"/>
    <n v="0"/>
    <n v="0.1"/>
    <s v="N"/>
    <n v="0.1"/>
  </r>
  <r>
    <s v="Kittiwake"/>
    <s v="Adult"/>
    <x v="11"/>
    <s v="Inch Cape"/>
    <s v="Breeding"/>
    <s v="Collision"/>
    <n v="1.4545454545454544"/>
    <m/>
    <m/>
    <m/>
    <m/>
    <m/>
    <m/>
    <s v="Y"/>
    <n v="0"/>
    <n v="1.4545454545454544"/>
    <s v="N"/>
    <n v="1.4545454545454544"/>
  </r>
  <r>
    <s v="Kittiwake"/>
    <s v="Adult"/>
    <x v="11"/>
    <s v="Neart na Gaoithe"/>
    <s v="Breeding"/>
    <s v="Collision"/>
    <n v="1.6072727272727274"/>
    <m/>
    <m/>
    <m/>
    <m/>
    <m/>
    <m/>
    <s v="N"/>
    <n v="0.1"/>
    <n v="1.4465454545454548"/>
    <s v="N"/>
    <n v="1.4465454545454548"/>
  </r>
  <r>
    <s v="Kittiwake"/>
    <s v="Adult"/>
    <x v="11"/>
    <s v="Salamander"/>
    <s v="Breeding"/>
    <s v="Collision"/>
    <n v="0.11"/>
    <m/>
    <m/>
    <m/>
    <m/>
    <m/>
    <m/>
    <s v="N"/>
    <n v="0.1"/>
    <n v="9.9000000000000005E-2"/>
    <s v="Y"/>
    <n v="0"/>
  </r>
  <r>
    <s v="Kittiwake"/>
    <s v="Adult"/>
    <x v="11"/>
    <s v="Seagreen"/>
    <s v="Breeding"/>
    <s v="Collision"/>
    <n v="3.3463822894009221"/>
    <m/>
    <m/>
    <m/>
    <m/>
    <m/>
    <m/>
    <s v="Y"/>
    <n v="0"/>
    <n v="3.3463822894009221"/>
    <s v="N"/>
    <n v="3.3463822894009221"/>
  </r>
  <r>
    <s v="Kittiwake"/>
    <s v="Adult"/>
    <x v="12"/>
    <s v="Beatrice"/>
    <s v="Breeding"/>
    <s v="Collision"/>
    <n v="1.2913131313131301"/>
    <m/>
    <m/>
    <m/>
    <m/>
    <m/>
    <m/>
    <s v="Y"/>
    <n v="0"/>
    <n v="1.2913131313131301"/>
    <s v="N"/>
    <n v="1.2913131313131301"/>
  </r>
  <r>
    <s v="Kittiwake"/>
    <s v="Adult"/>
    <x v="12"/>
    <s v="Berwick Bank"/>
    <s v="Breeding"/>
    <s v="Collision"/>
    <n v="1.9636363636363601"/>
    <m/>
    <m/>
    <m/>
    <m/>
    <m/>
    <m/>
    <s v="Y"/>
    <n v="0"/>
    <n v="1.9636363636363601"/>
    <s v="Y"/>
    <n v="0"/>
  </r>
  <r>
    <s v="Kittiwake"/>
    <s v="Adult"/>
    <x v="12"/>
    <s v="Cenos"/>
    <s v="Breeding"/>
    <s v="Collision"/>
    <n v="0.79"/>
    <m/>
    <m/>
    <m/>
    <m/>
    <m/>
    <m/>
    <s v="Y"/>
    <n v="0"/>
    <n v="0.79"/>
    <s v="N"/>
    <n v="0.79"/>
  </r>
  <r>
    <s v="Kittiwake"/>
    <s v="Adult"/>
    <x v="12"/>
    <s v="Green Volt"/>
    <s v="Breeding"/>
    <s v="Collision"/>
    <n v="0.65"/>
    <m/>
    <m/>
    <m/>
    <m/>
    <m/>
    <m/>
    <s v="Y"/>
    <n v="0"/>
    <n v="0.65"/>
    <s v="Y"/>
    <n v="0"/>
  </r>
  <r>
    <s v="Kittiwake"/>
    <s v="Adult"/>
    <x v="12"/>
    <s v="Hywind"/>
    <s v="Breeding"/>
    <s v="Collision"/>
    <n v="1.4545454545454499"/>
    <m/>
    <m/>
    <m/>
    <m/>
    <m/>
    <m/>
    <s v="N"/>
    <n v="0.1"/>
    <n v="1.3090909090909049"/>
    <s v="N"/>
    <n v="1.3090909090909049"/>
  </r>
  <r>
    <s v="Kittiwake"/>
    <s v="Adult"/>
    <x v="12"/>
    <s v="Methil"/>
    <s v="Breeding"/>
    <s v="Collision"/>
    <n v="1"/>
    <m/>
    <m/>
    <m/>
    <m/>
    <m/>
    <m/>
    <s v="N"/>
    <n v="0.1"/>
    <n v="0.9"/>
    <s v="N"/>
    <n v="0.9"/>
  </r>
  <r>
    <s v="Kittiwake"/>
    <s v="Adult"/>
    <x v="12"/>
    <s v="Moray West"/>
    <s v="Breeding"/>
    <s v="Collision"/>
    <n v="3.56964136780651"/>
    <m/>
    <m/>
    <m/>
    <m/>
    <m/>
    <m/>
    <s v="Y"/>
    <n v="0"/>
    <n v="3.56964136780651"/>
    <s v="N"/>
    <n v="3.56964136780651"/>
  </r>
  <r>
    <s v="Kittiwake"/>
    <s v="Adult"/>
    <x v="12"/>
    <s v="Salamander"/>
    <s v="Breeding"/>
    <s v="Collision"/>
    <n v="1.66"/>
    <m/>
    <m/>
    <m/>
    <m/>
    <m/>
    <m/>
    <s v="N"/>
    <n v="0.1"/>
    <n v="1.494"/>
    <s v="Y"/>
    <n v="0"/>
  </r>
  <r>
    <s v="Kittiwake"/>
    <s v="Adult"/>
    <x v="12"/>
    <s v="West of Orkney"/>
    <s v="Breeding"/>
    <s v="Collision"/>
    <n v="0.12"/>
    <m/>
    <m/>
    <m/>
    <m/>
    <m/>
    <m/>
    <s v="Y"/>
    <n v="0"/>
    <n v="0.12"/>
    <s v="N"/>
    <n v="0.12"/>
  </r>
  <r>
    <s v="Kittiwake"/>
    <s v="Adult"/>
    <x v="13"/>
    <s v="PFOWF"/>
    <s v="Breeding"/>
    <s v="Collision"/>
    <n v="0.30687999999999999"/>
    <m/>
    <m/>
    <m/>
    <m/>
    <m/>
    <m/>
    <s v="N"/>
    <n v="0.1"/>
    <n v="0.27619199999999999"/>
    <s v="N"/>
    <n v="0.27619199999999999"/>
  </r>
  <r>
    <s v="Kittiwake"/>
    <s v="Adult"/>
    <x v="13"/>
    <s v="Salamander"/>
    <s v="Breeding"/>
    <s v="Collision"/>
    <n v="0.03"/>
    <m/>
    <m/>
    <m/>
    <m/>
    <m/>
    <m/>
    <s v="N"/>
    <n v="0.1"/>
    <n v="2.7E-2"/>
    <s v="N"/>
    <n v="2.7E-2"/>
  </r>
  <r>
    <s v="Kittiwake"/>
    <s v="Adult"/>
    <x v="13"/>
    <s v="West of Orkney"/>
    <s v="Breeding"/>
    <s v="Collision"/>
    <n v="0.28999999999999998"/>
    <m/>
    <m/>
    <m/>
    <m/>
    <m/>
    <m/>
    <s v="Y"/>
    <n v="0"/>
    <n v="0.28999999999999998"/>
    <s v="Y"/>
    <n v="0"/>
  </r>
  <r>
    <m/>
    <m/>
    <x v="14"/>
    <m/>
    <m/>
    <m/>
    <m/>
    <m/>
    <m/>
    <m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PU"/>
    <s v="Adult"/>
    <x v="0"/>
    <s v="PFOWF"/>
    <s v="Breeding"/>
    <s v="Displacement(matrix)"/>
    <n v="2.8000000000000001E-2"/>
    <n v="0.6"/>
    <n v="0.02"/>
    <n v="0.6"/>
    <n v="0.05"/>
    <n v="1"/>
    <n v="2.5"/>
    <s v="N"/>
    <n v="7.0000000000000007E-2"/>
    <n v="6.5100000000000005E-2"/>
    <s v="N"/>
    <n v="6.5100000000000005E-2"/>
  </r>
  <r>
    <s v="PU"/>
    <s v="Adult"/>
    <x v="0"/>
    <s v="Green Volt"/>
    <s v="Breeding"/>
    <s v="Displacement(matrix)"/>
    <n v="7.3432800000000006E-2"/>
    <n v="0.6"/>
    <n v="0.02"/>
    <n v="0.6"/>
    <n v="0.05"/>
    <n v="1"/>
    <n v="2.5"/>
    <s v="Y"/>
    <n v="0"/>
    <n v="0.18358200000000002"/>
    <s v="N"/>
    <n v="0.18358200000000002"/>
  </r>
  <r>
    <s v="PU"/>
    <s v="Adult"/>
    <x v="0"/>
    <s v="Salamander"/>
    <s v="Breeding"/>
    <s v="Displacement(matrix)"/>
    <n v="0.10266666666666667"/>
    <n v="0.6"/>
    <n v="0.02"/>
    <n v="0.6"/>
    <n v="0.05"/>
    <n v="1"/>
    <n v="2.5"/>
    <s v="N"/>
    <n v="7.0000000000000007E-2"/>
    <n v="0.23869999999999997"/>
    <s v="N"/>
    <n v="0.23869999999999997"/>
  </r>
  <r>
    <s v="PU"/>
    <s v="Adult"/>
    <x v="1"/>
    <s v="Inch Cape"/>
    <s v="Breeding"/>
    <s v="Displacement(matrix)"/>
    <n v="21.7"/>
    <n v="0.6"/>
    <n v="0.02"/>
    <n v="0.6"/>
    <n v="0.05"/>
    <n v="1"/>
    <n v="2.5"/>
    <s v="Y"/>
    <n v="0"/>
    <n v="54.25"/>
    <s v="N"/>
    <n v="54.25"/>
  </r>
  <r>
    <s v="PU"/>
    <s v="Adult"/>
    <x v="1"/>
    <s v="Neart na Gaoithe"/>
    <s v="Breeding"/>
    <s v="Displacement(matrix)"/>
    <n v="34.6"/>
    <n v="0.6"/>
    <n v="0.02"/>
    <n v="0.6"/>
    <n v="0.05"/>
    <n v="1"/>
    <n v="2.5"/>
    <s v="N"/>
    <n v="7.0000000000000007E-2"/>
    <n v="80.444999999999993"/>
    <s v="N"/>
    <n v="80.444999999999993"/>
  </r>
  <r>
    <s v="PU"/>
    <s v="Adult"/>
    <x v="1"/>
    <s v="Seagreen"/>
    <s v="Breeding"/>
    <s v="Displacement(matrix)"/>
    <n v="37"/>
    <n v="0.6"/>
    <n v="0.02"/>
    <n v="0.6"/>
    <n v="0.05"/>
    <n v="1"/>
    <n v="2.5"/>
    <s v="N"/>
    <n v="7.0000000000000007E-2"/>
    <n v="86.024999999999991"/>
    <s v="N"/>
    <n v="86.024999999999991"/>
  </r>
  <r>
    <s v="PU"/>
    <s v="Adult"/>
    <x v="1"/>
    <s v="Kincardine"/>
    <s v="Breeding"/>
    <s v="Displacement(matrix)"/>
    <n v="0.15"/>
    <n v="0.6"/>
    <n v="0.02"/>
    <n v="0.6"/>
    <n v="0.05"/>
    <n v="1"/>
    <n v="2.5"/>
    <s v="N"/>
    <n v="7.0000000000000007E-2"/>
    <n v="0.34875"/>
    <s v="N"/>
    <n v="0.34875"/>
  </r>
  <r>
    <s v="PU"/>
    <s v="Adult"/>
    <x v="1"/>
    <s v="Hywind"/>
    <s v="Breeding"/>
    <s v="Displacement(matrix)"/>
    <n v="0.69"/>
    <n v="0.6"/>
    <n v="0.02"/>
    <n v="0.6"/>
    <n v="0.05"/>
    <n v="1"/>
    <n v="2.5"/>
    <s v="N"/>
    <n v="7.0000000000000007E-2"/>
    <n v="1.6042499999999997"/>
    <s v="N"/>
    <n v="1.6042499999999997"/>
  </r>
  <r>
    <s v="PU"/>
    <s v="Adult"/>
    <x v="1"/>
    <s v="Green Volt"/>
    <s v="Breeding"/>
    <s v="Displacement(matrix)"/>
    <n v="1.5342210000000001"/>
    <n v="0.6"/>
    <n v="0.02"/>
    <n v="0.6"/>
    <n v="0.05"/>
    <n v="1"/>
    <n v="2.5"/>
    <s v="Y"/>
    <n v="0"/>
    <n v="3.8355525000000004"/>
    <s v="Y"/>
    <n v="0"/>
  </r>
  <r>
    <s v="PU"/>
    <s v="Adult"/>
    <x v="1"/>
    <s v="Berwick Bank"/>
    <s v="Breeding"/>
    <s v="Displacement(matrix)"/>
    <n v="12.08"/>
    <n v="0.6"/>
    <n v="0.02"/>
    <n v="0.6"/>
    <n v="0.05"/>
    <n v="1"/>
    <n v="2.5"/>
    <s v="Y"/>
    <n v="0"/>
    <n v="30.2"/>
    <s v="Y"/>
    <n v="0"/>
  </r>
  <r>
    <s v="PU"/>
    <s v="Adult"/>
    <x v="1"/>
    <s v="Salamander"/>
    <s v="Breeding"/>
    <s v="Displacement(matrix)"/>
    <n v="1.5233333333333334"/>
    <n v="0.6"/>
    <n v="0.02"/>
    <n v="0.6"/>
    <n v="0.05"/>
    <n v="1"/>
    <n v="2.5"/>
    <s v="N"/>
    <n v="7.0000000000000007E-2"/>
    <n v="3.54175"/>
    <s v="Y"/>
    <n v="0"/>
  </r>
  <r>
    <s v="PU"/>
    <s v="Adult"/>
    <x v="1"/>
    <s v="Cenos"/>
    <s v="Breeding"/>
    <s v="Displacement(matrix)"/>
    <n v="0.68"/>
    <n v="0.6"/>
    <n v="0.02"/>
    <n v="0.6"/>
    <n v="0.05"/>
    <n v="1"/>
    <n v="2.5"/>
    <s v="Y"/>
    <n v="0"/>
    <n v="1.7000000000000002"/>
    <s v="N"/>
    <n v="1.7000000000000002"/>
  </r>
  <r>
    <s v="PU"/>
    <s v="Adult"/>
    <x v="2"/>
    <s v="PFOWF"/>
    <s v="Breeding"/>
    <s v="Displacement(matrix)"/>
    <n v="4.2000000000000003E-2"/>
    <n v="0.6"/>
    <n v="0.02"/>
    <n v="0.6"/>
    <n v="0.05"/>
    <n v="1"/>
    <n v="2.5"/>
    <s v="N"/>
    <n v="7.0000000000000007E-2"/>
    <n v="9.7650000000000001E-2"/>
    <s v="N"/>
    <n v="9.7650000000000001E-2"/>
  </r>
  <r>
    <s v="PU"/>
    <s v="Adult"/>
    <x v="2"/>
    <s v="Salamander"/>
    <s v="Breeding"/>
    <s v="Displacement(matrix)"/>
    <n v="0.01"/>
    <n v="0.6"/>
    <n v="0.02"/>
    <n v="0.6"/>
    <n v="0.05"/>
    <n v="1"/>
    <n v="2.5"/>
    <s v="N"/>
    <n v="7.0000000000000007E-2"/>
    <n v="2.325E-2"/>
    <s v="N"/>
    <n v="2.325E-2"/>
  </r>
  <r>
    <s v="PU"/>
    <s v="Adult"/>
    <x v="3"/>
    <s v="Beatrice"/>
    <s v="Breeding"/>
    <s v="Displacement(matrix)"/>
    <n v="5.8153200000000007"/>
    <n v="0.6"/>
    <n v="0.02"/>
    <n v="0.6"/>
    <n v="0.05"/>
    <n v="1"/>
    <n v="2.5"/>
    <s v="Y"/>
    <n v="0"/>
    <n v="14.538300000000001"/>
    <s v="N"/>
    <n v="14.538300000000001"/>
  </r>
  <r>
    <s v="PU"/>
    <s v="Adult"/>
    <x v="3"/>
    <s v="Moray East"/>
    <s v="Breeding"/>
    <s v="Displacement(matrix)"/>
    <n v="12.730199999999998"/>
    <n v="0.6"/>
    <n v="0.02"/>
    <n v="0.6"/>
    <n v="0.05"/>
    <n v="1"/>
    <n v="2.5"/>
    <s v="Y"/>
    <n v="0"/>
    <n v="31.825499999999995"/>
    <s v="N"/>
    <n v="31.825499999999995"/>
  </r>
  <r>
    <s v="PU"/>
    <s v="Adult"/>
    <x v="3"/>
    <s v="Moray West"/>
    <s v="Breeding"/>
    <s v="Displacement(matrix)"/>
    <n v="0.97019999999999995"/>
    <n v="0.6"/>
    <n v="0.02"/>
    <n v="0.6"/>
    <n v="0.05"/>
    <n v="1"/>
    <n v="2.5"/>
    <s v="Y"/>
    <n v="0"/>
    <n v="2.4255"/>
    <s v="N"/>
    <n v="2.4255"/>
  </r>
  <r>
    <s v="PU"/>
    <s v="Adult"/>
    <x v="3"/>
    <s v="PFOWF"/>
    <s v="Breeding"/>
    <s v="SeabORD"/>
    <n v="1.8"/>
    <m/>
    <m/>
    <m/>
    <m/>
    <m/>
    <m/>
    <m/>
    <m/>
    <n v="1.8"/>
    <s v="N"/>
    <n v="1.8"/>
  </r>
  <r>
    <s v="PU"/>
    <s v="Adult"/>
    <x v="3"/>
    <s v="Green Volt"/>
    <s v="Breeding"/>
    <s v="Displacement(matrix)"/>
    <n v="7.8677999999999998E-2"/>
    <n v="0.6"/>
    <n v="0.02"/>
    <n v="0.6"/>
    <n v="0.05"/>
    <n v="1"/>
    <n v="2.5"/>
    <s v="Y"/>
    <n v="0"/>
    <n v="0.19669500000000001"/>
    <s v="N"/>
    <n v="0.19669500000000001"/>
  </r>
  <r>
    <s v="PU"/>
    <s v="Adult"/>
    <x v="3"/>
    <s v="Berwick Bank"/>
    <s v="Breeding"/>
    <s v="Displacement(matrix)"/>
    <n v="0.04"/>
    <n v="0.6"/>
    <n v="0.02"/>
    <n v="0.6"/>
    <n v="0.05"/>
    <n v="1"/>
    <n v="2.5"/>
    <s v="Y"/>
    <n v="0"/>
    <n v="0.1"/>
    <s v="N"/>
    <n v="0.1"/>
  </r>
  <r>
    <s v="PU"/>
    <s v="Adult"/>
    <x v="3"/>
    <s v="Salamander"/>
    <s v="Breeding"/>
    <s v="Displacement(matrix)"/>
    <n v="0.08"/>
    <n v="0.6"/>
    <n v="0.02"/>
    <n v="0.6"/>
    <n v="0.05"/>
    <n v="1"/>
    <n v="2.5"/>
    <s v="N"/>
    <n v="7.0000000000000007E-2"/>
    <n v="0.186"/>
    <s v="N"/>
    <n v="0.186"/>
  </r>
  <r>
    <s v="PU"/>
    <s v="Adult"/>
    <x v="4"/>
    <s v="Berwick Bank"/>
    <s v="Breeding"/>
    <s v="Displacement(matrix)"/>
    <n v="2.4"/>
    <n v="0.6"/>
    <n v="0.02"/>
    <n v="0.6"/>
    <n v="0.05"/>
    <n v="1"/>
    <n v="2.5"/>
    <s v="Y"/>
    <n v="0"/>
    <n v="6"/>
    <s v="N"/>
    <n v="6"/>
  </r>
  <r>
    <s v="PU"/>
    <s v="Adult"/>
    <x v="4"/>
    <s v="Outer Dowsing"/>
    <s v="Breeding"/>
    <s v="Displacement(matrix)"/>
    <n v="3.67"/>
    <n v="0.6"/>
    <n v="0.02"/>
    <n v="0.6"/>
    <n v="0.05"/>
    <n v="1"/>
    <n v="2.5"/>
    <s v="N"/>
    <n v="7.0000000000000007E-2"/>
    <n v="8.5327500000000001"/>
    <s v="N"/>
    <n v="8.5327500000000001"/>
  </r>
  <r>
    <s v="PU"/>
    <s v="Adult"/>
    <x v="4"/>
    <s v="Dogger Bank South"/>
    <s v="Breeding"/>
    <s v="Displacement(matrix)"/>
    <n v="0.72"/>
    <n v="0.6"/>
    <n v="0.02"/>
    <n v="0.6"/>
    <n v="0.05"/>
    <n v="1"/>
    <n v="2.5"/>
    <s v="N"/>
    <n v="7.0000000000000007E-2"/>
    <n v="1.6739999999999997"/>
    <s v="N"/>
    <n v="1.6739999999999997"/>
  </r>
  <r>
    <s v="PU"/>
    <s v="Adult"/>
    <x v="4"/>
    <s v="Salamander"/>
    <s v="Breeding"/>
    <s v="Displacement(matrix)"/>
    <n v="0.4386666666666667"/>
    <n v="0.6"/>
    <n v="0.02"/>
    <n v="0.6"/>
    <n v="0.05"/>
    <n v="1"/>
    <n v="2.5"/>
    <s v="N"/>
    <n v="7.0000000000000007E-2"/>
    <n v="1.0199"/>
    <s v="N"/>
    <n v="1.0199"/>
  </r>
  <r>
    <s v="PU"/>
    <s v="Adult"/>
    <x v="5"/>
    <s v="Inch Cape"/>
    <s v="Breeding"/>
    <s v="Displacement(matrix)"/>
    <n v="1.69"/>
    <n v="0.6"/>
    <n v="0.02"/>
    <n v="0.6"/>
    <n v="0.05"/>
    <n v="1"/>
    <n v="2.5"/>
    <s v="Y"/>
    <n v="0"/>
    <n v="4.2249999999999996"/>
    <s v="N"/>
    <n v="4.2249999999999996"/>
  </r>
  <r>
    <s v="PU"/>
    <s v="Adult"/>
    <x v="5"/>
    <s v="Neart na Gaoithe"/>
    <s v="Breeding"/>
    <s v="Displacement(matrix)"/>
    <n v="1.27"/>
    <n v="0.6"/>
    <n v="0.02"/>
    <n v="0.6"/>
    <n v="0.05"/>
    <n v="1"/>
    <n v="2.5"/>
    <s v="N"/>
    <n v="7.0000000000000007E-2"/>
    <n v="2.9527499999999995"/>
    <s v="N"/>
    <n v="2.9527499999999995"/>
  </r>
  <r>
    <s v="PU"/>
    <s v="Adult"/>
    <x v="5"/>
    <s v="Seagreen"/>
    <s v="Breeding"/>
    <s v="Displacement(matrix)"/>
    <n v="6.06"/>
    <n v="0.6"/>
    <n v="0.02"/>
    <n v="0.6"/>
    <n v="0.05"/>
    <n v="1"/>
    <n v="2.5"/>
    <s v="N"/>
    <n v="7.0000000000000007E-2"/>
    <n v="14.089499999999997"/>
    <s v="N"/>
    <n v="14.089499999999997"/>
  </r>
  <r>
    <s v="PU"/>
    <s v="Adult"/>
    <x v="5"/>
    <s v="Berwick Bank"/>
    <s v="Breeding"/>
    <s v="Displacement(matrix)"/>
    <n v="8.56"/>
    <n v="0.6"/>
    <n v="0.02"/>
    <n v="0.6"/>
    <n v="0.05"/>
    <n v="1"/>
    <n v="2.5"/>
    <s v="Y"/>
    <n v="0"/>
    <n v="21.400000000000002"/>
    <s v="N"/>
    <n v="21.400000000000002"/>
  </r>
  <r>
    <s v="PU"/>
    <s v="Adult"/>
    <x v="5"/>
    <s v="Dogger Bank South"/>
    <s v="Breeding"/>
    <s v="Displacement(matrix)"/>
    <n v="1.07"/>
    <n v="0.6"/>
    <n v="0.02"/>
    <n v="0.6"/>
    <n v="0.05"/>
    <n v="1"/>
    <n v="2.5"/>
    <s v="N"/>
    <n v="7.0000000000000007E-2"/>
    <n v="2.4877500000000001"/>
    <s v="N"/>
    <n v="2.4877500000000001"/>
  </r>
  <r>
    <s v="PU"/>
    <s v="Adult"/>
    <x v="5"/>
    <s v="Salamander"/>
    <s v="Breeding"/>
    <s v="Displacement(matrix)"/>
    <n v="0.98866666666666669"/>
    <n v="0.6"/>
    <n v="0.02"/>
    <n v="0.6"/>
    <n v="0.05"/>
    <n v="1"/>
    <n v="2.5"/>
    <s v="N"/>
    <n v="7.0000000000000007E-2"/>
    <n v="2.2986499999999999"/>
    <s v="N"/>
    <n v="2.2986499999999999"/>
  </r>
  <r>
    <s v="PU"/>
    <s v="Adult"/>
    <x v="5"/>
    <s v="Cenos"/>
    <s v="Breeding"/>
    <s v="Displacement(matrix)"/>
    <n v="0.60666666666666669"/>
    <n v="0.6"/>
    <n v="0.02"/>
    <n v="0.6"/>
    <n v="0.05"/>
    <n v="1"/>
    <n v="2.5"/>
    <s v="Y"/>
    <n v="0"/>
    <n v="1.5166666666666666"/>
    <s v="N"/>
    <n v="1.5166666666666666"/>
  </r>
  <r>
    <m/>
    <m/>
    <x v="6"/>
    <m/>
    <m/>
    <m/>
    <m/>
    <m/>
    <m/>
    <m/>
    <m/>
    <m/>
    <m/>
    <m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">
  <r>
    <s v="RA"/>
    <s v="Adult"/>
    <x v="0"/>
    <s v="Inch Cape"/>
    <s v="Breeding"/>
    <s v="Displacement(matrix)"/>
    <n v="4"/>
    <n v="0.6"/>
    <n v="0.01"/>
    <n v="0.6"/>
    <n v="0.05"/>
    <n v="1"/>
    <n v="5"/>
    <s v="Y"/>
    <n v="0"/>
    <n v="20"/>
    <s v="N"/>
    <n v="20"/>
  </r>
  <r>
    <s v="RA"/>
    <s v="Adult"/>
    <x v="0"/>
    <s v="Neart na Gaoithe"/>
    <s v="Breeding"/>
    <s v="Displacement(matrix)"/>
    <n v="0.31"/>
    <n v="0.6"/>
    <n v="0.01"/>
    <n v="0.6"/>
    <n v="0.05"/>
    <n v="1"/>
    <n v="5"/>
    <s v="N"/>
    <n v="7.0000000000000007E-2"/>
    <n v="1.4415"/>
    <s v="N"/>
    <n v="1.4415"/>
  </r>
  <r>
    <s v="RA"/>
    <s v="Adult"/>
    <x v="0"/>
    <s v="Seagreen"/>
    <s v="Breeding"/>
    <s v="Displacement(matrix)"/>
    <n v="8"/>
    <n v="0.6"/>
    <n v="0.01"/>
    <n v="0.6"/>
    <n v="0.05"/>
    <n v="1"/>
    <n v="5"/>
    <s v="N"/>
    <n v="7.0000000000000007E-2"/>
    <n v="37.199999999999996"/>
    <s v="N"/>
    <n v="37.199999999999996"/>
  </r>
  <r>
    <s v="RA"/>
    <s v="Adult"/>
    <x v="0"/>
    <s v="Kincardine"/>
    <s v="Breeding"/>
    <s v="Displacement(matrix)"/>
    <n v="0.08"/>
    <n v="0.6"/>
    <n v="0.01"/>
    <n v="0.6"/>
    <n v="0.05"/>
    <n v="1"/>
    <n v="5"/>
    <s v="N"/>
    <n v="7.0000000000000007E-2"/>
    <n v="0.372"/>
    <s v="N"/>
    <n v="0.372"/>
  </r>
  <r>
    <s v="RA"/>
    <s v="Adult"/>
    <x v="0"/>
    <s v="Hywind"/>
    <s v="Breeding"/>
    <s v="Displacement(matrix)"/>
    <n v="0.04"/>
    <n v="0.6"/>
    <n v="0.01"/>
    <n v="0.6"/>
    <n v="0.05"/>
    <n v="1"/>
    <n v="5"/>
    <s v="N"/>
    <n v="7.0000000000000007E-2"/>
    <n v="0.186"/>
    <s v="N"/>
    <n v="0.186"/>
  </r>
  <r>
    <s v="RA"/>
    <s v="Adult"/>
    <x v="0"/>
    <s v="Berwick Bank"/>
    <s v="Breeding"/>
    <s v="Displacement(matrix)"/>
    <n v="3.8333333333333335"/>
    <n v="0.6"/>
    <n v="0.01"/>
    <n v="0.6"/>
    <n v="0.05"/>
    <n v="1"/>
    <n v="5"/>
    <s v="Y"/>
    <n v="0"/>
    <n v="19.166666666666668"/>
    <s v="Y"/>
    <n v="0"/>
  </r>
  <r>
    <s v="RA"/>
    <s v="Adult"/>
    <x v="0"/>
    <s v="Salamander"/>
    <s v="Breeding"/>
    <s v="Displacement(matrix)"/>
    <n v="0.47900000000000004"/>
    <n v="0.6"/>
    <n v="0.01"/>
    <n v="0.6"/>
    <n v="0.05"/>
    <n v="1"/>
    <n v="5"/>
    <s v="N"/>
    <n v="7.0000000000000007E-2"/>
    <n v="2.2273499999999999"/>
    <s v="Y"/>
    <n v="0"/>
  </r>
  <r>
    <s v="RA"/>
    <s v="Adult"/>
    <x v="1"/>
    <s v="Hywind"/>
    <s v="Breeding"/>
    <s v="Displacement(matrix)"/>
    <n v="0.04"/>
    <n v="0.6"/>
    <n v="0.01"/>
    <n v="0.6"/>
    <n v="0.05"/>
    <n v="1"/>
    <n v="5"/>
    <s v="N"/>
    <n v="7.0000000000000007E-2"/>
    <n v="0.186"/>
    <s v="N"/>
    <n v="0.186"/>
  </r>
  <r>
    <s v="RA"/>
    <s v="Adult"/>
    <x v="1"/>
    <s v="Moray West"/>
    <s v="Breeding"/>
    <s v="Displacement(matrix)"/>
    <n v="0.28999999999999998"/>
    <n v="0.6"/>
    <n v="0.01"/>
    <n v="0.6"/>
    <n v="0.05"/>
    <n v="1"/>
    <n v="5"/>
    <s v="Y"/>
    <n v="0"/>
    <n v="1.45"/>
    <s v="N"/>
    <n v="1.45"/>
  </r>
  <r>
    <s v="RA"/>
    <s v="Adult"/>
    <x v="1"/>
    <s v="Berwick Bank"/>
    <s v="Breeding"/>
    <s v="Displacement(matrix)"/>
    <n v="0.26666666666666666"/>
    <n v="0.6"/>
    <n v="0.01"/>
    <n v="0.6"/>
    <n v="0.05"/>
    <n v="1"/>
    <n v="5"/>
    <s v="Y"/>
    <n v="0"/>
    <n v="1.3333333333333333"/>
    <s v="Y"/>
    <n v="0"/>
  </r>
  <r>
    <s v="RA"/>
    <s v="Adult"/>
    <x v="1"/>
    <s v="Green Volt"/>
    <s v="Breeding"/>
    <s v="Displacement(matrix)"/>
    <n v="0.2392211286"/>
    <n v="0.6"/>
    <n v="0.01"/>
    <n v="0.6"/>
    <n v="0.05"/>
    <n v="1"/>
    <n v="5"/>
    <s v="Y"/>
    <n v="0"/>
    <n v="1.1961056430000001"/>
    <s v="N"/>
    <n v="1.1961056430000001"/>
  </r>
  <r>
    <s v="RA"/>
    <s v="Adult"/>
    <x v="1"/>
    <s v="Salamander"/>
    <s v="Breeding"/>
    <s v="Displacement(matrix)"/>
    <n v="0.31133333333333335"/>
    <n v="0.6"/>
    <n v="0.01"/>
    <n v="0.6"/>
    <n v="0.05"/>
    <n v="1"/>
    <n v="5"/>
    <s v="N"/>
    <n v="7.0000000000000007E-2"/>
    <n v="1.4477"/>
    <s v="Y"/>
    <n v="0"/>
  </r>
  <r>
    <m/>
    <m/>
    <x v="2"/>
    <m/>
    <m/>
    <m/>
    <m/>
    <m/>
    <m/>
    <m/>
    <m/>
    <m/>
    <m/>
    <m/>
    <m/>
    <m/>
    <m/>
    <m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s v="GU"/>
    <s v="Adult"/>
    <x v="0"/>
    <s v="Inch Cape"/>
    <s v="Breeding"/>
    <s v="Displacement(matrix)"/>
    <n v="0.6"/>
    <n v="0.6"/>
    <n v="0.01"/>
    <n v="0.6"/>
    <n v="0.05"/>
    <n v="1"/>
    <n v="5"/>
    <s v="Y"/>
    <m/>
    <n v="3"/>
    <s v="N"/>
    <n v="3"/>
  </r>
  <r>
    <s v="GU"/>
    <s v="Adult"/>
    <x v="0"/>
    <s v="Neart na Gaoithe"/>
    <s v="Breeding"/>
    <s v="Displacement(matrix)"/>
    <n v="0.2"/>
    <n v="0.6"/>
    <n v="0.01"/>
    <n v="0.6"/>
    <n v="0.05"/>
    <n v="1"/>
    <n v="5"/>
    <s v="N"/>
    <n v="7.0000000000000007E-2"/>
    <n v="0.92999999999999994"/>
    <s v="N"/>
    <n v="0.92999999999999994"/>
  </r>
  <r>
    <s v="GU"/>
    <s v="Adult"/>
    <x v="0"/>
    <s v="Kincardine"/>
    <s v="Breeding"/>
    <s v="Displacement(matrix)"/>
    <n v="0.22"/>
    <n v="0.6"/>
    <n v="0.01"/>
    <n v="0.6"/>
    <n v="0.05"/>
    <n v="1"/>
    <n v="5"/>
    <s v="N"/>
    <n v="7.0000000000000007E-2"/>
    <n v="1.0229999999999999"/>
    <s v="N"/>
    <n v="1.0229999999999999"/>
  </r>
  <r>
    <s v="GU"/>
    <s v="Adult"/>
    <x v="0"/>
    <s v="Hywind"/>
    <s v="Breeding"/>
    <s v="Displacement(matrix)"/>
    <n v="1.01"/>
    <n v="0.6"/>
    <n v="0.01"/>
    <n v="0.6"/>
    <n v="0.05"/>
    <n v="1"/>
    <n v="5"/>
    <s v="N"/>
    <n v="7.0000000000000007E-2"/>
    <n v="4.6964999999999995"/>
    <s v="N"/>
    <n v="4.6964999999999995"/>
  </r>
  <r>
    <s v="GU"/>
    <s v="Adult"/>
    <x v="0"/>
    <s v="Moray West"/>
    <s v="Breeding"/>
    <s v="Displacement(matrix)"/>
    <n v="0.41"/>
    <n v="0.6"/>
    <n v="0.01"/>
    <n v="0.6"/>
    <n v="0.05"/>
    <n v="1"/>
    <n v="5"/>
    <s v="Y"/>
    <m/>
    <n v="2.0499999999999998"/>
    <s v="N"/>
    <n v="2.0499999999999998"/>
  </r>
  <r>
    <s v="GU"/>
    <s v="Adult"/>
    <x v="0"/>
    <s v="Berwick Bank"/>
    <s v="Breeding"/>
    <s v="Displacement(matrix)"/>
    <n v="1.8333333333333333"/>
    <n v="0.6"/>
    <n v="0.01"/>
    <n v="0.6"/>
    <n v="0.05"/>
    <n v="1"/>
    <n v="5"/>
    <s v="Y"/>
    <m/>
    <n v="9.1666666666666661"/>
    <s v="N"/>
    <n v="9.1666666666666661"/>
  </r>
  <r>
    <s v="GU"/>
    <s v="Adult"/>
    <x v="0"/>
    <s v="Green Volt"/>
    <s v="Breeding"/>
    <s v="Displacement(matrix)"/>
    <n v="5.5591266708000004"/>
    <n v="0.6"/>
    <n v="0.01"/>
    <n v="0.6"/>
    <n v="0.05"/>
    <n v="1"/>
    <n v="5"/>
    <s v="Y"/>
    <m/>
    <n v="27.795633354000003"/>
    <s v="N"/>
    <n v="27.795633354000003"/>
  </r>
  <r>
    <s v="GU"/>
    <s v="Adult"/>
    <x v="0"/>
    <s v="Salamander"/>
    <s v="Breeding"/>
    <s v="Displacement(matrix)"/>
    <n v="16.416666666666668"/>
    <n v="0.6"/>
    <n v="0.01"/>
    <n v="0.6"/>
    <n v="0.05"/>
    <n v="1"/>
    <n v="5"/>
    <s v="N"/>
    <n v="7.0000000000000007E-2"/>
    <n v="76.337500000000006"/>
    <s v="N"/>
    <n v="76.337500000000006"/>
  </r>
  <r>
    <s v="GU"/>
    <s v="Adult"/>
    <x v="1"/>
    <s v="Kincardine"/>
    <s v="Breeding"/>
    <s v="Displacement(matrix)"/>
    <n v="0.03"/>
    <n v="0.6"/>
    <n v="0.01"/>
    <n v="0.6"/>
    <n v="0.05"/>
    <n v="1"/>
    <n v="5"/>
    <s v="N"/>
    <n v="7.0000000000000007E-2"/>
    <n v="0.13949999999999999"/>
    <s v="N"/>
    <n v="0.13949999999999999"/>
  </r>
  <r>
    <s v="GU"/>
    <s v="Adult"/>
    <x v="1"/>
    <s v="Hywind"/>
    <s v="Breeding"/>
    <s v="Displacement(matrix)"/>
    <n v="0.37"/>
    <n v="0.6"/>
    <n v="0.01"/>
    <n v="0.6"/>
    <n v="0.05"/>
    <n v="1"/>
    <n v="5"/>
    <s v="N"/>
    <n v="7.0000000000000007E-2"/>
    <n v="1.7204999999999999"/>
    <s v="N"/>
    <n v="1.7204999999999999"/>
  </r>
  <r>
    <s v="GU"/>
    <s v="Adult"/>
    <x v="1"/>
    <s v="Beatrice"/>
    <s v="Breeding"/>
    <s v="Displacement(matrix)"/>
    <n v="0.75"/>
    <n v="0.6"/>
    <n v="0.01"/>
    <n v="0.6"/>
    <n v="0.05"/>
    <n v="1"/>
    <n v="5"/>
    <s v="Y"/>
    <m/>
    <n v="3.75"/>
    <s v="N"/>
    <n v="3.75"/>
  </r>
  <r>
    <s v="GU"/>
    <s v="Adult"/>
    <x v="1"/>
    <s v="Moray West"/>
    <s v="Breeding"/>
    <s v="Displacement(matrix)"/>
    <n v="2.56"/>
    <n v="0.6"/>
    <n v="0.01"/>
    <n v="0.6"/>
    <n v="0.05"/>
    <n v="1"/>
    <n v="5"/>
    <s v="Y"/>
    <m/>
    <n v="12.8"/>
    <s v="N"/>
    <n v="12.8"/>
  </r>
  <r>
    <s v="GU"/>
    <s v="Adult"/>
    <x v="1"/>
    <s v="Berwick Bank"/>
    <s v="Breeding"/>
    <s v="Displacement(matrix)"/>
    <n v="1.0999999999999999"/>
    <n v="0.6"/>
    <n v="0.01"/>
    <n v="0.6"/>
    <n v="0.05"/>
    <n v="1"/>
    <n v="5"/>
    <s v="Y"/>
    <m/>
    <n v="5.4999999999999991"/>
    <s v="N"/>
    <n v="5.4999999999999991"/>
  </r>
  <r>
    <s v="GU"/>
    <s v="Adult"/>
    <x v="1"/>
    <s v="Green Volt"/>
    <s v="Breeding"/>
    <s v="Displacement(matrix)"/>
    <n v="2.0633568318000002"/>
    <n v="0.6"/>
    <n v="0.01"/>
    <n v="0.6"/>
    <n v="0.05"/>
    <n v="1"/>
    <n v="5"/>
    <s v="Y"/>
    <m/>
    <n v="10.316784159000001"/>
    <s v="N"/>
    <n v="10.316784159000001"/>
  </r>
  <r>
    <s v="GU"/>
    <s v="Adult"/>
    <x v="1"/>
    <s v="Salamander"/>
    <s v="Breeding"/>
    <s v="Displacement(matrix)"/>
    <n v="4.9400000000000004"/>
    <n v="0.6"/>
    <n v="0.01"/>
    <n v="0.6"/>
    <n v="0.05"/>
    <n v="1"/>
    <n v="5"/>
    <s v="N"/>
    <n v="7.0000000000000007E-2"/>
    <n v="22.971"/>
    <s v="Y"/>
    <n v="0"/>
  </r>
  <r>
    <s v="GU"/>
    <s v="Adult"/>
    <x v="0"/>
    <s v="Inch Cape"/>
    <s v="Non-Breeding"/>
    <s v="Displacement(matrix)"/>
    <n v="0.3"/>
    <n v="0.6"/>
    <n v="0.01"/>
    <n v="0.6"/>
    <n v="0.03"/>
    <n v="1"/>
    <n v="3"/>
    <m/>
    <m/>
    <n v="0.89999999999999991"/>
    <s v="N"/>
    <n v="0.89999999999999991"/>
  </r>
  <r>
    <s v="GU"/>
    <s v="Adult"/>
    <x v="0"/>
    <s v="Neart na Gaoithe"/>
    <s v="Non-Breeding"/>
    <s v="Displacement(matrix)"/>
    <n v="0.27"/>
    <n v="0.6"/>
    <n v="0.01"/>
    <n v="0.6"/>
    <n v="0.03"/>
    <n v="1"/>
    <n v="3"/>
    <m/>
    <m/>
    <n v="0.81"/>
    <s v="N"/>
    <n v="0.81"/>
  </r>
  <r>
    <s v="GU"/>
    <s v="Adult"/>
    <x v="0"/>
    <s v="Moray West"/>
    <s v="Non-Breeding"/>
    <s v="Displacement(matrix)"/>
    <n v="1.32"/>
    <n v="0.6"/>
    <n v="0.01"/>
    <n v="0.6"/>
    <n v="0.03"/>
    <n v="1"/>
    <n v="3"/>
    <m/>
    <m/>
    <n v="3.96"/>
    <s v="N"/>
    <n v="3.96"/>
  </r>
  <r>
    <s v="GU"/>
    <s v="Adult"/>
    <x v="0"/>
    <s v="Berwick Bank"/>
    <s v="Non-Breeding"/>
    <s v="Displacement(matrix)"/>
    <n v="4.0999999999999996"/>
    <n v="0.6"/>
    <n v="0.01"/>
    <n v="0.6"/>
    <n v="0.03"/>
    <n v="1"/>
    <n v="3"/>
    <m/>
    <m/>
    <n v="12.299999999999999"/>
    <s v="N"/>
    <n v="12.299999999999999"/>
  </r>
  <r>
    <s v="GU"/>
    <s v="Adult"/>
    <x v="0"/>
    <s v="Green Volt"/>
    <s v="Non-Breeding"/>
    <s v="Displacement(matrix)"/>
    <n v="21.735952199999996"/>
    <n v="0.6"/>
    <n v="0.01"/>
    <n v="0.6"/>
    <n v="0.03"/>
    <n v="1"/>
    <n v="3"/>
    <m/>
    <m/>
    <n v="65.207856599999985"/>
    <s v="N"/>
    <n v="65.207856599999985"/>
  </r>
  <r>
    <s v="GU"/>
    <s v="Adult"/>
    <x v="0"/>
    <s v="Salamander"/>
    <s v="Non-Breeding"/>
    <s v="Displacement(matrix)"/>
    <n v="15.52"/>
    <n v="0.6"/>
    <n v="0.01"/>
    <n v="0.6"/>
    <n v="0.03"/>
    <n v="1"/>
    <n v="3"/>
    <m/>
    <m/>
    <n v="46.56"/>
    <s v="N"/>
    <n v="46.56"/>
  </r>
  <r>
    <s v="GU"/>
    <s v="Adult"/>
    <x v="1"/>
    <s v="Beatrice"/>
    <s v="Non-Breeding"/>
    <s v="Displacement(matrix)"/>
    <n v="0.15"/>
    <n v="0.6"/>
    <n v="0.01"/>
    <n v="0.6"/>
    <n v="0.03"/>
    <n v="1"/>
    <n v="3"/>
    <m/>
    <m/>
    <n v="0.44999999999999996"/>
    <s v="N"/>
    <n v="0.44999999999999996"/>
  </r>
  <r>
    <s v="GU"/>
    <s v="Adult"/>
    <x v="1"/>
    <s v="Moray West"/>
    <s v="Non-Breeding"/>
    <s v="Displacement(matrix)"/>
    <n v="3.95"/>
    <n v="0.6"/>
    <n v="0.01"/>
    <n v="0.6"/>
    <n v="0.03"/>
    <n v="1"/>
    <n v="3"/>
    <m/>
    <m/>
    <n v="11.850000000000001"/>
    <s v="N"/>
    <n v="11.850000000000001"/>
  </r>
  <r>
    <s v="GU"/>
    <s v="Adult"/>
    <x v="1"/>
    <s v="Berwick Bank"/>
    <s v="Non-Breeding"/>
    <s v="Displacement(matrix)"/>
    <n v="1.9"/>
    <n v="0.6"/>
    <n v="0.01"/>
    <n v="0.6"/>
    <n v="0.03"/>
    <n v="1"/>
    <n v="3"/>
    <m/>
    <m/>
    <n v="5.6999999999999993"/>
    <s v="N"/>
    <n v="5.6999999999999993"/>
  </r>
  <r>
    <s v="GU"/>
    <s v="Adult"/>
    <x v="1"/>
    <s v="Green Volt"/>
    <s v="Non-Breeding"/>
    <s v="Displacement(matrix)"/>
    <n v="8.0676386999999998"/>
    <n v="0.6"/>
    <n v="0.01"/>
    <n v="0.6"/>
    <n v="0.03"/>
    <n v="1"/>
    <n v="3"/>
    <m/>
    <m/>
    <n v="24.202916099999999"/>
    <s v="N"/>
    <n v="24.202916099999999"/>
  </r>
  <r>
    <s v="GU"/>
    <s v="Adult"/>
    <x v="1"/>
    <s v="Salamander"/>
    <s v="Non-Breeding"/>
    <s v="Displacement(matrix)"/>
    <n v="12.55"/>
    <n v="0.6"/>
    <n v="0.01"/>
    <n v="0.6"/>
    <n v="0.03"/>
    <n v="1"/>
    <n v="3"/>
    <m/>
    <m/>
    <n v="37.650000000000006"/>
    <s v="Y"/>
    <n v="0"/>
  </r>
  <r>
    <m/>
    <m/>
    <x v="2"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42FB0F-516F-4F26-8B78-88924AFC7263}" name="PivotTable1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49:F58" firstHeaderRow="1" firstDataRow="1" firstDataCol="1"/>
  <pivotFields count="18">
    <pivotField showAll="0"/>
    <pivotField showAll="0"/>
    <pivotField axis="axisRow" showAll="0">
      <items count="10">
        <item x="0"/>
        <item x="1"/>
        <item x="2"/>
        <item x="3"/>
        <item x="4"/>
        <item x="5"/>
        <item x="6"/>
        <item x="7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um of Final impact " fld="17" baseField="0" baseItem="0"/>
  </dataFields>
  <formats count="6">
    <format dxfId="5">
      <pivotArea type="all" dataOnly="0" outline="0" fieldPosition="0"/>
    </format>
    <format dxfId="4">
      <pivotArea outline="0" collapsedLevelsAreSubtotals="1" fieldPosition="0"/>
    </format>
    <format dxfId="3">
      <pivotArea field="2" type="button" dataOnly="0" labelOnly="1" outline="0" axis="axisRow" fieldPosition="0"/>
    </format>
    <format dxfId="2">
      <pivotArea dataOnly="0" labelOnly="1" fieldPosition="0">
        <references count="1">
          <reference field="2" count="0"/>
        </references>
      </pivotArea>
    </format>
    <format dxfId="1">
      <pivotArea dataOnly="0" labelOnly="1" grandRow="1" outline="0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294642-54B3-4C0A-BC76-6ED35F7022C7}" name="PivotTable10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H30:I45" firstHeaderRow="1" firstDataRow="1" firstDataCol="1"/>
  <pivotFields count="14">
    <pivotField showAll="0"/>
    <pivotField showAll="0"/>
    <pivotField axis="axisRow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h="1"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 of Final impact " fld="13" baseField="0" baseItem="0"/>
  </dataFields>
  <formats count="6">
    <format dxfId="11">
      <pivotArea type="all" dataOnly="0" outline="0" fieldPosition="0"/>
    </format>
    <format dxfId="10">
      <pivotArea outline="0" collapsedLevelsAreSubtotals="1" fieldPosition="0"/>
    </format>
    <format dxfId="9">
      <pivotArea field="2" type="button" dataOnly="0" labelOnly="1" outline="0" axis="axisRow" fieldPosition="0"/>
    </format>
    <format dxfId="8">
      <pivotArea dataOnly="0" labelOnly="1" fieldPosition="0">
        <references count="1">
          <reference field="2" count="0"/>
        </references>
      </pivotArea>
    </format>
    <format dxfId="7">
      <pivotArea dataOnly="0" labelOnly="1" grandRow="1" outline="0" fieldPosition="0"/>
    </format>
    <format dxfId="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42EB46-0A5A-4E9F-B0AF-8C0EAEDF7AF3}" name="PivotTable7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19:F26" firstHeaderRow="1" firstDataRow="1" firstDataCol="1"/>
  <pivotFields count="18">
    <pivotField showAll="0"/>
    <pivotField showAll="0"/>
    <pivotField axis="axisRow" showAll="0">
      <items count="8">
        <item x="4"/>
        <item x="0"/>
        <item x="5"/>
        <item x="1"/>
        <item x="2"/>
        <item x="3"/>
        <item h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 of Final impact " fld="17" baseField="0" baseItem="0"/>
  </dataFields>
  <formats count="6"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2" type="button" dataOnly="0" labelOnly="1" outline="0" axis="axisRow" fieldPosition="0"/>
    </format>
    <format dxfId="14">
      <pivotArea dataOnly="0" labelOnly="1" fieldPosition="0">
        <references count="1">
          <reference field="2" count="0"/>
        </references>
      </pivotArea>
    </format>
    <format dxfId="13">
      <pivotArea dataOnly="0" labelOnly="1" grandRow="1" outline="0" fieldPosition="0"/>
    </format>
    <format dxfId="1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DDE487-1869-4F93-9E91-39E3D5BF3D05}" name="PivotTable5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12:F15" firstHeaderRow="1" firstDataRow="1" firstDataCol="1"/>
  <pivotFields count="18">
    <pivotField showAll="0"/>
    <pivotField showAll="0"/>
    <pivotField axis="axisRow" showAll="0">
      <items count="4">
        <item x="0"/>
        <item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3">
    <i>
      <x/>
    </i>
    <i>
      <x v="1"/>
    </i>
    <i t="grand">
      <x/>
    </i>
  </rowItems>
  <colItems count="1">
    <i/>
  </colItems>
  <dataFields count="1">
    <dataField name="Sum of Final impact " fld="17" baseField="0" baseItem="0"/>
  </dataFields>
  <formats count="8">
    <format dxfId="25">
      <pivotArea type="all" dataOnly="0" outline="0" fieldPosition="0"/>
    </format>
    <format dxfId="24">
      <pivotArea outline="0" collapsedLevelsAreSubtotals="1" fieldPosition="0"/>
    </format>
    <format dxfId="23">
      <pivotArea field="2" type="button" dataOnly="0" labelOnly="1" outline="0" axis="axisRow" fieldPosition="0"/>
    </format>
    <format dxfId="22">
      <pivotArea dataOnly="0" labelOnly="1" fieldPosition="0">
        <references count="1">
          <reference field="2" count="0"/>
        </references>
      </pivotArea>
    </format>
    <format dxfId="21">
      <pivotArea dataOnly="0" labelOnly="1" grandRow="1" outline="0" fieldPosition="0"/>
    </format>
    <format dxfId="20">
      <pivotArea dataOnly="0" labelOnly="1" outline="0" axis="axisValues" fieldPosition="0"/>
    </format>
    <format dxfId="19">
      <pivotArea grandRow="1" outline="0" collapsedLevelsAreSubtotals="1" fieldPosition="0"/>
    </format>
    <format dxfId="18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D53961-4109-4500-ABC8-F469FA4D0061}" name="PivotTable8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H19:I26" firstHeaderRow="1" firstDataRow="1" firstDataCol="1"/>
  <pivotFields count="13">
    <pivotField showAll="0"/>
    <pivotField showAll="0"/>
    <pivotField axis="axisRow" showAll="0">
      <items count="8">
        <item x="4"/>
        <item x="0"/>
        <item x="5"/>
        <item x="1"/>
        <item x="2"/>
        <item x="3"/>
        <item h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Sum of Final impact " fld="12" baseField="0" baseItem="0"/>
  </dataFields>
  <formats count="6">
    <format dxfId="31">
      <pivotArea type="all" dataOnly="0" outline="0" fieldPosition="0"/>
    </format>
    <format dxfId="30">
      <pivotArea outline="0" collapsedLevelsAreSubtotals="1" fieldPosition="0"/>
    </format>
    <format dxfId="29">
      <pivotArea field="2" type="button" dataOnly="0" labelOnly="1" outline="0" axis="axisRow" fieldPosition="0"/>
    </format>
    <format dxfId="28">
      <pivotArea dataOnly="0" labelOnly="1" fieldPosition="0">
        <references count="1">
          <reference field="2" count="0"/>
        </references>
      </pivotArea>
    </format>
    <format dxfId="27">
      <pivotArea dataOnly="0" labelOnly="1" grandRow="1" outline="0" fieldPosition="0"/>
    </format>
    <format dxfId="2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B376AD-9970-4D81-BD7A-6915D19C3B58}" name="PivotTable12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H49:I57" firstHeaderRow="1" firstDataRow="1" firstDataCol="1"/>
  <pivotFields count="13">
    <pivotField showAll="0"/>
    <pivotField showAll="0"/>
    <pivotField axis="axisRow" showAll="0">
      <items count="9">
        <item x="0"/>
        <item x="1"/>
        <item x="2"/>
        <item x="3"/>
        <item x="4"/>
        <item x="5"/>
        <item x="6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 of Final impact " fld="12" baseField="0" baseItem="0"/>
  </dataFields>
  <formats count="6">
    <format dxfId="37">
      <pivotArea type="all" dataOnly="0" outline="0" fieldPosition="0"/>
    </format>
    <format dxfId="36">
      <pivotArea outline="0" collapsedLevelsAreSubtotals="1" fieldPosition="0"/>
    </format>
    <format dxfId="35">
      <pivotArea field="2" type="button" dataOnly="0" labelOnly="1" outline="0" axis="axisRow" fieldPosition="0"/>
    </format>
    <format dxfId="34">
      <pivotArea dataOnly="0" labelOnly="1" fieldPosition="0">
        <references count="1">
          <reference field="2" count="0"/>
        </references>
      </pivotArea>
    </format>
    <format dxfId="33">
      <pivotArea dataOnly="0" labelOnly="1" grandRow="1" outline="0" fieldPosition="0"/>
    </format>
    <format dxfId="3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3DE2D4-AD72-4AB7-953E-E1E3E9E97CCF}" name="PivotTable6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H12:I15" firstHeaderRow="1" firstDataRow="1" firstDataCol="1"/>
  <pivotFields count="13">
    <pivotField showAll="0"/>
    <pivotField showAll="0"/>
    <pivotField axis="axisRow" showAll="0">
      <items count="4">
        <item x="0"/>
        <item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3">
    <i>
      <x/>
    </i>
    <i>
      <x v="1"/>
    </i>
    <i t="grand">
      <x/>
    </i>
  </rowItems>
  <colItems count="1">
    <i/>
  </colItems>
  <dataFields count="1">
    <dataField name="Sum of Final impact " fld="12" baseField="0" baseItem="0"/>
  </dataFields>
  <formats count="8">
    <format dxfId="45">
      <pivotArea type="all" dataOnly="0" outline="0" fieldPosition="0"/>
    </format>
    <format dxfId="44">
      <pivotArea outline="0" collapsedLevelsAreSubtotals="1" fieldPosition="0"/>
    </format>
    <format dxfId="43">
      <pivotArea field="2" type="button" dataOnly="0" labelOnly="1" outline="0" axis="axisRow" fieldPosition="0"/>
    </format>
    <format dxfId="42">
      <pivotArea dataOnly="0" labelOnly="1" fieldPosition="0">
        <references count="1">
          <reference field="2" count="0"/>
        </references>
      </pivotArea>
    </format>
    <format dxfId="41">
      <pivotArea dataOnly="0" labelOnly="1" grandRow="1" outline="0" fieldPosition="0"/>
    </format>
    <format dxfId="40">
      <pivotArea dataOnly="0" labelOnly="1" outline="0" axis="axisValues" fieldPosition="0"/>
    </format>
    <format dxfId="39">
      <pivotArea grandRow="1" outline="0" collapsedLevelsAreSubtotals="1" fieldPosition="0"/>
    </format>
    <format dxfId="38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C25EEA-19DE-4936-982C-44D23E2D780A}" name="PivotTable9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30:F45" firstHeaderRow="1" firstDataRow="1" firstDataCol="1"/>
  <pivotFields count="18">
    <pivotField showAll="0"/>
    <pivotField showAll="0"/>
    <pivotField axis="axisRow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h="1"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 of Final impact " fld="17" baseField="0" baseItem="0"/>
  </dataFields>
  <formats count="6">
    <format dxfId="51">
      <pivotArea type="all" dataOnly="0" outline="0" fieldPosition="0"/>
    </format>
    <format dxfId="50">
      <pivotArea outline="0" collapsedLevelsAreSubtotals="1" fieldPosition="0"/>
    </format>
    <format dxfId="49">
      <pivotArea field="2" type="button" dataOnly="0" labelOnly="1" outline="0" axis="axisRow" fieldPosition="0"/>
    </format>
    <format dxfId="48">
      <pivotArea dataOnly="0" labelOnly="1" fieldPosition="0">
        <references count="1">
          <reference field="2" count="0"/>
        </references>
      </pivotArea>
    </format>
    <format dxfId="47">
      <pivotArea dataOnly="0" labelOnly="1" grandRow="1" outline="0" fieldPosition="0"/>
    </format>
    <format dxfId="4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A4D75A-3731-4A59-83D8-BE1590A30A0B}" name="PivotTable4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5:F8" firstHeaderRow="1" firstDataRow="1" firstDataCol="1"/>
  <pivotFields count="18">
    <pivotField showAll="0"/>
    <pivotField showAll="0"/>
    <pivotField axis="axisRow" showAll="0">
      <items count="4">
        <item x="0"/>
        <item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2"/>
  </rowFields>
  <rowItems count="3">
    <i>
      <x/>
    </i>
    <i>
      <x v="1"/>
    </i>
    <i t="grand">
      <x/>
    </i>
  </rowItems>
  <colItems count="1">
    <i/>
  </colItems>
  <dataFields count="1">
    <dataField name="Sum of Final impact " fld="17" baseField="0" baseItem="0"/>
  </dataFields>
  <formats count="8">
    <format dxfId="59">
      <pivotArea type="all" dataOnly="0" outline="0" fieldPosition="0"/>
    </format>
    <format dxfId="58">
      <pivotArea outline="0" collapsedLevelsAreSubtotals="1" fieldPosition="0"/>
    </format>
    <format dxfId="57">
      <pivotArea field="2" type="button" dataOnly="0" labelOnly="1" outline="0" axis="axisRow" fieldPosition="0"/>
    </format>
    <format dxfId="56">
      <pivotArea dataOnly="0" labelOnly="1" fieldPosition="0">
        <references count="1">
          <reference field="2" count="0"/>
        </references>
      </pivotArea>
    </format>
    <format dxfId="55">
      <pivotArea dataOnly="0" labelOnly="1" grandRow="1" outline="0" fieldPosition="0"/>
    </format>
    <format dxfId="54">
      <pivotArea dataOnly="0" labelOnly="1" outline="0" axis="axisValues" fieldPosition="0"/>
    </format>
    <format dxfId="53">
      <pivotArea grandRow="1" outline="0" collapsedLevelsAreSubtotals="1" fieldPosition="0"/>
    </format>
    <format dxfId="5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A740C-4F8C-45D4-B103-570BE00079DC}">
  <dimension ref="A1:I58"/>
  <sheetViews>
    <sheetView tabSelected="1" workbookViewId="0">
      <selection activeCell="K12" sqref="K12"/>
    </sheetView>
  </sheetViews>
  <sheetFormatPr defaultRowHeight="15" x14ac:dyDescent="0.25"/>
  <cols>
    <col min="2" max="2" width="35.140625" bestFit="1" customWidth="1"/>
    <col min="3" max="3" width="28.85546875" customWidth="1"/>
    <col min="5" max="5" width="30.140625" bestFit="1" customWidth="1"/>
    <col min="6" max="6" width="19.28515625" bestFit="1" customWidth="1"/>
    <col min="8" max="8" width="35.140625" bestFit="1" customWidth="1"/>
    <col min="9" max="9" width="19.28515625" bestFit="1" customWidth="1"/>
  </cols>
  <sheetData>
    <row r="1" spans="1:9" ht="31.5" customHeight="1" thickBot="1" x14ac:dyDescent="0.3">
      <c r="A1" s="28" t="s">
        <v>0</v>
      </c>
      <c r="B1" s="29"/>
      <c r="C1" s="30"/>
      <c r="E1" s="28" t="s">
        <v>1</v>
      </c>
      <c r="F1" s="29"/>
      <c r="G1" s="29"/>
      <c r="H1" s="29"/>
      <c r="I1" s="30"/>
    </row>
    <row r="2" spans="1:9" x14ac:dyDescent="0.25">
      <c r="A2" s="25" t="s">
        <v>2</v>
      </c>
      <c r="B2" s="26" t="s">
        <v>3</v>
      </c>
      <c r="C2" s="27" t="s">
        <v>4</v>
      </c>
      <c r="E2" s="7"/>
      <c r="I2" s="8"/>
    </row>
    <row r="3" spans="1:9" x14ac:dyDescent="0.25">
      <c r="A3" s="7" t="s">
        <v>5</v>
      </c>
      <c r="B3" t="s">
        <v>6</v>
      </c>
      <c r="C3" s="8">
        <f>GETPIVOTDATA("Final impact ",$E$5,"SPA Name","Buchan Ness to Collieston Coast")</f>
        <v>254.7371566206667</v>
      </c>
      <c r="E3" s="31" t="s">
        <v>7</v>
      </c>
      <c r="F3" s="32"/>
      <c r="G3" s="22"/>
      <c r="H3" s="22"/>
      <c r="I3" s="23"/>
    </row>
    <row r="4" spans="1:9" x14ac:dyDescent="0.25">
      <c r="A4" s="7" t="s">
        <v>5</v>
      </c>
      <c r="B4" t="s">
        <v>8</v>
      </c>
      <c r="C4" s="8">
        <f>GETPIVOTDATA("Final impact ",$E$5,"SPA Name","Troup, Pennan and Lion's Heads")</f>
        <v>76.429700259000001</v>
      </c>
      <c r="E4" s="33"/>
      <c r="F4" s="34"/>
      <c r="I4" s="8"/>
    </row>
    <row r="5" spans="1:9" x14ac:dyDescent="0.25">
      <c r="A5" s="7" t="s">
        <v>9</v>
      </c>
      <c r="B5" t="s">
        <v>10</v>
      </c>
      <c r="C5" s="8">
        <f>GETPIVOTDATA("Final impact ",$E$12,"SPA Name","Fowlsheugh")+GETPIVOTDATA("Final impact ",$H$12,"SPA Name","Fowlsheugh")</f>
        <v>94.045391950276041</v>
      </c>
      <c r="E5" s="13" t="s">
        <v>11</v>
      </c>
      <c r="F5" t="s">
        <v>12</v>
      </c>
      <c r="I5" s="8"/>
    </row>
    <row r="6" spans="1:9" x14ac:dyDescent="0.25">
      <c r="A6" s="7" t="s">
        <v>9</v>
      </c>
      <c r="B6" t="s">
        <v>8</v>
      </c>
      <c r="C6" s="8">
        <f>GETPIVOTDATA("Final impact ",$E$12,"SPA Name","Troup, Pennan and Lion's Heads")+GETPIVOTDATA("Final impact ",$H$12,"SPA Name","Troup, Pennan and Lion’s Heads")</f>
        <v>14.869138491127895</v>
      </c>
      <c r="E6" s="14" t="s">
        <v>6</v>
      </c>
      <c r="F6">
        <v>254.7371566206667</v>
      </c>
      <c r="I6" s="8"/>
    </row>
    <row r="7" spans="1:9" x14ac:dyDescent="0.25">
      <c r="A7" s="7" t="s">
        <v>13</v>
      </c>
      <c r="B7" t="s">
        <v>14</v>
      </c>
      <c r="C7" s="8">
        <f>GETPIVOTDATA("Final impact ",$E$19,"SPA Name","Coquet Island")+GETPIVOTDATA("Final impact ",$H$19,"SPA Name","Coquet Island")</f>
        <v>51.978556630970417</v>
      </c>
      <c r="E7" s="14" t="s">
        <v>8</v>
      </c>
      <c r="F7">
        <v>76.429700259000001</v>
      </c>
      <c r="I7" s="8"/>
    </row>
    <row r="8" spans="1:9" x14ac:dyDescent="0.25">
      <c r="A8" s="7" t="s">
        <v>13</v>
      </c>
      <c r="B8" t="s">
        <v>15</v>
      </c>
      <c r="C8" s="8">
        <f>GETPIVOTDATA("Final impact ",$E$19,"SPA Name","Fair Isle")+GETPIVOTDATA("Final impact ",$H$19,"SPA Name","Fair Isle")</f>
        <v>9.530084859581752</v>
      </c>
      <c r="E8" s="18" t="s">
        <v>16</v>
      </c>
      <c r="F8" s="19">
        <v>331.16685687966668</v>
      </c>
      <c r="G8" s="19"/>
      <c r="H8" s="19"/>
      <c r="I8" s="20"/>
    </row>
    <row r="9" spans="1:9" x14ac:dyDescent="0.25">
      <c r="A9" s="7" t="s">
        <v>13</v>
      </c>
      <c r="B9" t="s">
        <v>17</v>
      </c>
      <c r="C9" s="8">
        <f>GETPIVOTDATA("Final impact ",$E$19,"SPA Name","Farne Islands")+GETPIVOTDATA("Final impact ",$H$19,"SPA Name","Farne Islands")</f>
        <v>161.47482839599576</v>
      </c>
      <c r="E9" s="7"/>
      <c r="I9" s="8"/>
    </row>
    <row r="10" spans="1:9" x14ac:dyDescent="0.25">
      <c r="A10" s="7" t="s">
        <v>13</v>
      </c>
      <c r="B10" t="s">
        <v>18</v>
      </c>
      <c r="C10" s="8">
        <f>GETPIVOTDATA("Final impact ",$E$19,"SPA Name","Forth Islands")+GETPIVOTDATA("Final impact ",$H$19,"SPA Name","Forth Islands")</f>
        <v>344.08165554650208</v>
      </c>
      <c r="E10" s="31" t="s">
        <v>19</v>
      </c>
      <c r="F10" s="32"/>
      <c r="G10" s="22"/>
      <c r="H10" s="32" t="s">
        <v>20</v>
      </c>
      <c r="I10" s="35"/>
    </row>
    <row r="11" spans="1:9" x14ac:dyDescent="0.25">
      <c r="A11" s="7" t="s">
        <v>13</v>
      </c>
      <c r="B11" t="s">
        <v>21</v>
      </c>
      <c r="C11" s="8">
        <f>GETPIVOTDATA("Final impact ",$E$19,"SPA Name","Hoy")+GETPIVOTDATA("Final impact ",$H$19,"SPA Name","Hoy")</f>
        <v>3.0769516819927851</v>
      </c>
      <c r="E11" s="33"/>
      <c r="F11" s="34"/>
      <c r="H11" s="34"/>
      <c r="I11" s="36"/>
    </row>
    <row r="12" spans="1:9" x14ac:dyDescent="0.25">
      <c r="A12" s="7" t="s">
        <v>13</v>
      </c>
      <c r="B12" t="s">
        <v>22</v>
      </c>
      <c r="C12" s="8">
        <f>GETPIVOTDATA("Final impact ",$E$19,"SPA Name","North Caithness Cliffs")+GETPIVOTDATA("Final impact ",$H$19,"SPA Name","North Caithness Cliffs")</f>
        <v>51.896874183641792</v>
      </c>
      <c r="E12" s="13" t="s">
        <v>11</v>
      </c>
      <c r="F12" t="s">
        <v>12</v>
      </c>
      <c r="H12" s="15" t="s">
        <v>11</v>
      </c>
      <c r="I12" s="8" t="s">
        <v>12</v>
      </c>
    </row>
    <row r="13" spans="1:9" x14ac:dyDescent="0.25">
      <c r="A13" s="7" t="s">
        <v>23</v>
      </c>
      <c r="B13" t="s">
        <v>6</v>
      </c>
      <c r="C13" s="8">
        <f>GETPIVOTDATA("Final impact ",$E$30,"SPA Name","Buchan Ness to Collieston Coast")+GETPIVOTDATA("Final impact ",$H$30,"SPA Name","Buchan Ness to Colliston Coast")</f>
        <v>70.820761019499997</v>
      </c>
      <c r="E13" s="14" t="s">
        <v>10</v>
      </c>
      <c r="F13">
        <v>59.199499999999993</v>
      </c>
      <c r="H13" s="9" t="s">
        <v>10</v>
      </c>
      <c r="I13" s="8">
        <v>34.845891950276041</v>
      </c>
    </row>
    <row r="14" spans="1:9" x14ac:dyDescent="0.25">
      <c r="A14" s="7" t="s">
        <v>23</v>
      </c>
      <c r="B14" t="s">
        <v>24</v>
      </c>
      <c r="C14" s="8">
        <f>GETPIVOTDATA("Final impact ",$E$30,"SPA Name","Cape Wrath")+GETPIVOTDATA("Final impact ",$H$30,"SPA Name","Cape Wrath")</f>
        <v>4.4106359240075523</v>
      </c>
      <c r="E14" s="14" t="s">
        <v>8</v>
      </c>
      <c r="F14">
        <v>2.8321056430000002</v>
      </c>
      <c r="H14" s="9" t="s">
        <v>25</v>
      </c>
      <c r="I14" s="8">
        <v>12.037032848127895</v>
      </c>
    </row>
    <row r="15" spans="1:9" x14ac:dyDescent="0.25">
      <c r="A15" s="7" t="s">
        <v>23</v>
      </c>
      <c r="B15" t="s">
        <v>26</v>
      </c>
      <c r="C15" s="8">
        <f>GETPIVOTDATA("Final impact ",$E$30,"SPA Name","Copinsay")+GETPIVOTDATA("Final impact ",$H$30,"SPA Name","Copinsay")</f>
        <v>3.7645125265130432</v>
      </c>
      <c r="E15" s="18" t="s">
        <v>16</v>
      </c>
      <c r="F15" s="19">
        <v>62.031605642999992</v>
      </c>
      <c r="G15" s="19"/>
      <c r="H15" s="21" t="s">
        <v>16</v>
      </c>
      <c r="I15" s="20">
        <v>46.882924798403934</v>
      </c>
    </row>
    <row r="16" spans="1:9" x14ac:dyDescent="0.25">
      <c r="A16" s="7" t="s">
        <v>23</v>
      </c>
      <c r="B16" t="s">
        <v>27</v>
      </c>
      <c r="C16" s="8">
        <f>GETPIVOTDATA("Final impact ",$E$30,"SPA Name","East Caithness Cliffs")+GETPIVOTDATA("Final impact ",$H$30,"SPA Name","East Caithness Cliffs")</f>
        <v>210.9312681331015</v>
      </c>
      <c r="E16" s="7"/>
      <c r="I16" s="8"/>
    </row>
    <row r="17" spans="1:9" x14ac:dyDescent="0.25">
      <c r="A17" s="7" t="s">
        <v>23</v>
      </c>
      <c r="B17" t="s">
        <v>15</v>
      </c>
      <c r="C17" s="8">
        <f>GETPIVOTDATA("Final impact ",$E$30,"SPA Name","Fair Isle")+GETPIVOTDATA("Final impact ",$H$30,"SPA Name","Fair Isle")</f>
        <v>4.2043280149272624</v>
      </c>
      <c r="E17" s="31" t="s">
        <v>28</v>
      </c>
      <c r="F17" s="32"/>
      <c r="G17" s="22"/>
      <c r="H17" s="32" t="s">
        <v>29</v>
      </c>
      <c r="I17" s="35"/>
    </row>
    <row r="18" spans="1:9" x14ac:dyDescent="0.25">
      <c r="A18" s="7" t="s">
        <v>23</v>
      </c>
      <c r="B18" t="s">
        <v>17</v>
      </c>
      <c r="C18" s="8">
        <f>GETPIVOTDATA("Final impact ",$E$30,"SPA Name","Farne Islands")+GETPIVOTDATA("Final impact ",$H$30,"SPA Name","Farne Islands")</f>
        <v>21.676938896210171</v>
      </c>
      <c r="E18" s="33"/>
      <c r="F18" s="34"/>
      <c r="H18" s="34"/>
      <c r="I18" s="36"/>
    </row>
    <row r="19" spans="1:9" x14ac:dyDescent="0.25">
      <c r="A19" s="7" t="s">
        <v>23</v>
      </c>
      <c r="B19" t="s">
        <v>18</v>
      </c>
      <c r="C19" s="8">
        <f>GETPIVOTDATA("Final impact ",$E$30,"SPA Name","Forth Islands")+GETPIVOTDATA("Final impact ",$H$30,"SPA Name","Forth Islands")</f>
        <v>45.127956821054006</v>
      </c>
      <c r="E19" s="13" t="s">
        <v>11</v>
      </c>
      <c r="F19" t="s">
        <v>12</v>
      </c>
      <c r="H19" s="15" t="s">
        <v>11</v>
      </c>
      <c r="I19" s="8" t="s">
        <v>12</v>
      </c>
    </row>
    <row r="20" spans="1:9" x14ac:dyDescent="0.25">
      <c r="A20" s="7" t="s">
        <v>23</v>
      </c>
      <c r="B20" t="s">
        <v>10</v>
      </c>
      <c r="C20" s="8">
        <f>GETPIVOTDATA("Final impact ",$E$30,"SPA Name","Fowlsheugh")+GETPIVOTDATA("Final impact ",$H$30,"SPA Name","Fowlsheugh")</f>
        <v>123.74322168348047</v>
      </c>
      <c r="E20" s="14" t="s">
        <v>14</v>
      </c>
      <c r="F20">
        <v>17.226649999999999</v>
      </c>
      <c r="H20" s="9" t="s">
        <v>14</v>
      </c>
      <c r="I20" s="8">
        <v>34.751906630970417</v>
      </c>
    </row>
    <row r="21" spans="1:9" x14ac:dyDescent="0.25">
      <c r="A21" s="7" t="s">
        <v>23</v>
      </c>
      <c r="B21" t="s">
        <v>30</v>
      </c>
      <c r="C21" s="8">
        <f>GETPIVOTDATA("Final impact ",$E$30,"SPA Name","Marwick Head")+GETPIVOTDATA("Final impact ",$H$30,"SPA Name","Marwick Head")</f>
        <v>3.3742795116577202</v>
      </c>
      <c r="E21" s="14" t="s">
        <v>15</v>
      </c>
      <c r="F21">
        <v>0.48738199999999998</v>
      </c>
      <c r="H21" s="9" t="s">
        <v>15</v>
      </c>
      <c r="I21" s="8">
        <v>9.0427028595817518</v>
      </c>
    </row>
    <row r="22" spans="1:9" x14ac:dyDescent="0.25">
      <c r="A22" s="7" t="s">
        <v>23</v>
      </c>
      <c r="B22" t="s">
        <v>22</v>
      </c>
      <c r="C22" s="8">
        <f>GETPIVOTDATA("Final impact ",$E$30,"SPA Name","North Caithness Cliffs")+GETPIVOTDATA("Final impact ",$H$30,"SPA Name","North Caithness Cliffs")</f>
        <v>57.439548473392776</v>
      </c>
      <c r="E22" s="14" t="s">
        <v>17</v>
      </c>
      <c r="F22">
        <v>48.970316666666662</v>
      </c>
      <c r="H22" s="9" t="s">
        <v>17</v>
      </c>
      <c r="I22" s="8">
        <v>112.5045117293291</v>
      </c>
    </row>
    <row r="23" spans="1:9" x14ac:dyDescent="0.25">
      <c r="A23" s="7" t="s">
        <v>23</v>
      </c>
      <c r="B23" t="s">
        <v>31</v>
      </c>
      <c r="C23" s="8">
        <f>GETPIVOTDATA("Final impact ",$E$30,"SPA Name","Rousay")+GETPIVOTDATA("Final impact ",$H$30,"SPA Name","Rousay")</f>
        <v>9.3831637799920564</v>
      </c>
      <c r="E23" s="14" t="s">
        <v>18</v>
      </c>
      <c r="F23">
        <v>224.37299999999996</v>
      </c>
      <c r="H23" s="9" t="s">
        <v>18</v>
      </c>
      <c r="I23" s="8">
        <v>119.70865554650211</v>
      </c>
    </row>
    <row r="24" spans="1:9" x14ac:dyDescent="0.25">
      <c r="A24" s="7" t="s">
        <v>23</v>
      </c>
      <c r="B24" t="s">
        <v>32</v>
      </c>
      <c r="C24" s="8">
        <f>GETPIVOTDATA("Final impact ",$E$30,"SPA Name","St Abb's Head to Fast Castle")+GETPIVOTDATA("Final impact ",$H$30,"SPA Name","St Abb's Head to Fast Castle")</f>
        <v>34.32677129055709</v>
      </c>
      <c r="E24" s="14" t="s">
        <v>21</v>
      </c>
      <c r="F24">
        <v>0.12090000000000001</v>
      </c>
      <c r="H24" s="9" t="s">
        <v>21</v>
      </c>
      <c r="I24" s="8">
        <v>2.9560516819927849</v>
      </c>
    </row>
    <row r="25" spans="1:9" x14ac:dyDescent="0.25">
      <c r="A25" s="7" t="s">
        <v>23</v>
      </c>
      <c r="B25" t="s">
        <v>33</v>
      </c>
      <c r="C25" s="8">
        <f>GETPIVOTDATA("Final impact ",$E$30,"SPA Name","Troup, Pennan and Lion's Head")+GETPIVOTDATA("Final impact ",$H$30,"SPA Name","Troup, Pennan and Lion's Head")</f>
        <v>86.647744050889486</v>
      </c>
      <c r="E25" s="14" t="s">
        <v>22</v>
      </c>
      <c r="F25">
        <v>51.071994999999994</v>
      </c>
      <c r="H25" s="9" t="s">
        <v>22</v>
      </c>
      <c r="I25" s="8">
        <v>0.8248791836417968</v>
      </c>
    </row>
    <row r="26" spans="1:9" x14ac:dyDescent="0.25">
      <c r="A26" s="7" t="s">
        <v>23</v>
      </c>
      <c r="B26" t="s">
        <v>34</v>
      </c>
      <c r="C26" s="8">
        <f>GETPIVOTDATA("Final impact ",$E$30,"SPA Name","West Westray")+GETPIVOTDATA("Final impact ",$H$30,"SPA Name","West Westray")</f>
        <v>54.700553108954274</v>
      </c>
      <c r="E26" s="14" t="s">
        <v>16</v>
      </c>
      <c r="F26">
        <v>342.25024366666662</v>
      </c>
      <c r="H26" s="9" t="s">
        <v>16</v>
      </c>
      <c r="I26" s="8">
        <v>279.78870763201792</v>
      </c>
    </row>
    <row r="27" spans="1:9" x14ac:dyDescent="0.25">
      <c r="A27" s="7" t="s">
        <v>35</v>
      </c>
      <c r="B27" s="9" t="s">
        <v>15</v>
      </c>
      <c r="C27" s="8">
        <f>GETPIVOTDATA("Final impact ",$E$49,"SPA Name","Fair Isle")+GETPIVOTDATA("Final impact ",$H$49,"SPA Name","Fair Isle")</f>
        <v>11.347892508358104</v>
      </c>
      <c r="E27" s="24"/>
      <c r="F27" s="22"/>
      <c r="G27" s="22"/>
      <c r="H27" s="22"/>
      <c r="I27" s="23"/>
    </row>
    <row r="28" spans="1:9" x14ac:dyDescent="0.25">
      <c r="A28" s="7" t="s">
        <v>35</v>
      </c>
      <c r="B28" s="9" t="s">
        <v>36</v>
      </c>
      <c r="C28" s="8">
        <f>GETPIVOTDATA("Final impact ",$E$49,"SPA Name","Flamborough and Filey Coast")+GETPIVOTDATA("Final impact ",$H$49,"SPA Name","Flamborough and Filey Coast")</f>
        <v>393.08855267392477</v>
      </c>
      <c r="E28" s="31" t="s">
        <v>37</v>
      </c>
      <c r="F28" s="32"/>
      <c r="G28" s="22"/>
      <c r="H28" s="32" t="s">
        <v>38</v>
      </c>
      <c r="I28" s="35"/>
    </row>
    <row r="29" spans="1:9" x14ac:dyDescent="0.25">
      <c r="A29" s="7" t="s">
        <v>35</v>
      </c>
      <c r="B29" s="9" t="s">
        <v>18</v>
      </c>
      <c r="C29" s="8">
        <f>GETPIVOTDATA("Final impact ",$E$49,"SPA Name","Forth Islands")+GETPIVOTDATA("Final impact ",$H$49,"SPA Name","Forth Islands")</f>
        <v>785.65291621376844</v>
      </c>
      <c r="E29" s="33"/>
      <c r="F29" s="34"/>
      <c r="H29" s="34"/>
      <c r="I29" s="36"/>
    </row>
    <row r="30" spans="1:9" x14ac:dyDescent="0.25">
      <c r="A30" s="7" t="s">
        <v>35</v>
      </c>
      <c r="B30" s="9" t="s">
        <v>39</v>
      </c>
      <c r="C30" s="8">
        <f>GETPIVOTDATA("Final impact ",$E$49,"SPA Name","Hermaness, Saxa Vord and Valla Field")+GETPIVOTDATA("Final impact ",$H$49,"SPA Name","Hermaness, Saxa Vord and Valla Field")</f>
        <v>68.671714237005389</v>
      </c>
      <c r="E30" s="13" t="s">
        <v>11</v>
      </c>
      <c r="F30" t="s">
        <v>12</v>
      </c>
      <c r="H30" s="15" t="s">
        <v>11</v>
      </c>
      <c r="I30" s="8" t="s">
        <v>12</v>
      </c>
    </row>
    <row r="31" spans="1:9" x14ac:dyDescent="0.25">
      <c r="A31" s="7" t="s">
        <v>35</v>
      </c>
      <c r="B31" s="9" t="s">
        <v>40</v>
      </c>
      <c r="C31" s="8">
        <f>GETPIVOTDATA("Final impact ",$E$49,"SPA Name","North Rona and Sula Sgeir")+GETPIVOTDATA("Final impact ",$H$49,"SPA Name","North Rona and Sula Sgeir")</f>
        <v>5.2015610732430551</v>
      </c>
      <c r="E31" s="14" t="s">
        <v>6</v>
      </c>
      <c r="F31">
        <v>14.840545454545456</v>
      </c>
      <c r="H31" s="9" t="s">
        <v>41</v>
      </c>
      <c r="I31" s="8">
        <v>55.980215564954548</v>
      </c>
    </row>
    <row r="32" spans="1:9" x14ac:dyDescent="0.25">
      <c r="A32" s="7" t="s">
        <v>35</v>
      </c>
      <c r="B32" s="9" t="s">
        <v>42</v>
      </c>
      <c r="C32" s="8">
        <f>GETPIVOTDATA("Final impact ",$E$49,"SPA Name","Noss")+GETPIVOTDATA("Final impact ",$H$49,"SPA Name","Noss")</f>
        <v>35.832319488130537</v>
      </c>
      <c r="E32" s="14" t="s">
        <v>24</v>
      </c>
      <c r="F32">
        <v>3.4771876363636363</v>
      </c>
      <c r="H32" s="9" t="s">
        <v>24</v>
      </c>
      <c r="I32" s="8">
        <v>0.93344828764391652</v>
      </c>
    </row>
    <row r="33" spans="1:9" x14ac:dyDescent="0.25">
      <c r="A33" s="7" t="s">
        <v>35</v>
      </c>
      <c r="B33" s="9" t="s">
        <v>43</v>
      </c>
      <c r="C33" s="8">
        <f>GETPIVOTDATA("Final impact ",$E$49,"SPA Name","St Kilda")</f>
        <v>1.1603450181818182</v>
      </c>
      <c r="E33" s="14" t="s">
        <v>26</v>
      </c>
      <c r="F33">
        <v>0.15850000000000003</v>
      </c>
      <c r="H33" s="9" t="s">
        <v>26</v>
      </c>
      <c r="I33" s="8">
        <v>3.6060125265130432</v>
      </c>
    </row>
    <row r="34" spans="1:9" ht="15.75" thickBot="1" x14ac:dyDescent="0.3">
      <c r="A34" s="10" t="s">
        <v>35</v>
      </c>
      <c r="B34" s="11" t="s">
        <v>44</v>
      </c>
      <c r="C34" s="12">
        <f>GETPIVOTDATA("Final impact ",$E$49,"SPA Name","Sule Skerry and Sule Stack")+GETPIVOTDATA("Final impact ",$H$49,"SPA Name","Sule Skerry and Sule Stack")</f>
        <v>32.571887471461984</v>
      </c>
      <c r="E34" s="14" t="s">
        <v>27</v>
      </c>
      <c r="F34">
        <v>165.41710651728292</v>
      </c>
      <c r="H34" s="9" t="s">
        <v>27</v>
      </c>
      <c r="I34" s="8">
        <v>45.514161615818573</v>
      </c>
    </row>
    <row r="35" spans="1:9" x14ac:dyDescent="0.25">
      <c r="E35" s="14" t="s">
        <v>15</v>
      </c>
      <c r="F35">
        <v>2.98E-2</v>
      </c>
      <c r="H35" s="9" t="s">
        <v>15</v>
      </c>
      <c r="I35" s="8">
        <v>4.1745280149272626</v>
      </c>
    </row>
    <row r="36" spans="1:9" x14ac:dyDescent="0.25">
      <c r="E36" s="14" t="s">
        <v>17</v>
      </c>
      <c r="F36">
        <v>5.8963460879999987</v>
      </c>
      <c r="H36" s="9" t="s">
        <v>17</v>
      </c>
      <c r="I36" s="8">
        <v>15.780592808210173</v>
      </c>
    </row>
    <row r="37" spans="1:9" x14ac:dyDescent="0.25">
      <c r="E37" s="14" t="s">
        <v>18</v>
      </c>
      <c r="F37">
        <v>31.233213157838293</v>
      </c>
      <c r="H37" s="9" t="s">
        <v>18</v>
      </c>
      <c r="I37" s="8">
        <v>13.894743663215714</v>
      </c>
    </row>
    <row r="38" spans="1:9" x14ac:dyDescent="0.25">
      <c r="E38" s="14" t="s">
        <v>10</v>
      </c>
      <c r="F38">
        <v>82.068267710431485</v>
      </c>
      <c r="H38" s="9" t="s">
        <v>10</v>
      </c>
      <c r="I38" s="8">
        <v>41.674953973048993</v>
      </c>
    </row>
    <row r="39" spans="1:9" x14ac:dyDescent="0.25">
      <c r="E39" s="14" t="s">
        <v>30</v>
      </c>
      <c r="F39">
        <v>0.52628763636363618</v>
      </c>
      <c r="H39" s="9" t="s">
        <v>30</v>
      </c>
      <c r="I39" s="8">
        <v>2.8479918752940838</v>
      </c>
    </row>
    <row r="40" spans="1:9" x14ac:dyDescent="0.25">
      <c r="E40" s="14" t="s">
        <v>22</v>
      </c>
      <c r="F40">
        <v>11.945468414799372</v>
      </c>
      <c r="H40" s="9" t="s">
        <v>22</v>
      </c>
      <c r="I40" s="8">
        <v>45.494080058593404</v>
      </c>
    </row>
    <row r="41" spans="1:9" x14ac:dyDescent="0.25">
      <c r="E41" s="14" t="s">
        <v>31</v>
      </c>
      <c r="F41">
        <v>2.7000000000000001E-3</v>
      </c>
      <c r="H41" s="9" t="s">
        <v>31</v>
      </c>
      <c r="I41" s="8">
        <v>9.3804637799920556</v>
      </c>
    </row>
    <row r="42" spans="1:9" x14ac:dyDescent="0.25">
      <c r="E42" s="14" t="s">
        <v>32</v>
      </c>
      <c r="F42">
        <v>18.80864840649183</v>
      </c>
      <c r="H42" s="9" t="s">
        <v>32</v>
      </c>
      <c r="I42" s="8">
        <v>15.518122884065264</v>
      </c>
    </row>
    <row r="43" spans="1:9" x14ac:dyDescent="0.25">
      <c r="E43" s="14" t="s">
        <v>33</v>
      </c>
      <c r="F43">
        <v>18.720045408210545</v>
      </c>
      <c r="H43" s="9" t="s">
        <v>33</v>
      </c>
      <c r="I43" s="8">
        <v>67.927698642678934</v>
      </c>
    </row>
    <row r="44" spans="1:9" x14ac:dyDescent="0.25">
      <c r="E44" s="14" t="s">
        <v>34</v>
      </c>
      <c r="F44">
        <v>0.61369200000000002</v>
      </c>
      <c r="H44" s="9" t="s">
        <v>34</v>
      </c>
      <c r="I44" s="8">
        <v>54.086861108954274</v>
      </c>
    </row>
    <row r="45" spans="1:9" x14ac:dyDescent="0.25">
      <c r="E45" s="14" t="s">
        <v>16</v>
      </c>
      <c r="F45">
        <v>353.73780843032722</v>
      </c>
      <c r="H45" s="9" t="s">
        <v>16</v>
      </c>
      <c r="I45" s="8">
        <v>376.81387480391021</v>
      </c>
    </row>
    <row r="46" spans="1:9" x14ac:dyDescent="0.25">
      <c r="E46" s="24"/>
      <c r="F46" s="22"/>
      <c r="G46" s="22"/>
      <c r="H46" s="22"/>
      <c r="I46" s="23"/>
    </row>
    <row r="47" spans="1:9" x14ac:dyDescent="0.25">
      <c r="E47" s="31" t="s">
        <v>45</v>
      </c>
      <c r="F47" s="32"/>
      <c r="G47" s="22"/>
      <c r="H47" s="32" t="s">
        <v>46</v>
      </c>
      <c r="I47" s="35"/>
    </row>
    <row r="48" spans="1:9" x14ac:dyDescent="0.25">
      <c r="E48" s="33"/>
      <c r="F48" s="34"/>
      <c r="H48" s="34"/>
      <c r="I48" s="36"/>
    </row>
    <row r="49" spans="5:9" x14ac:dyDescent="0.25">
      <c r="E49" s="13" t="s">
        <v>11</v>
      </c>
      <c r="F49" t="s">
        <v>12</v>
      </c>
      <c r="H49" s="15" t="s">
        <v>11</v>
      </c>
      <c r="I49" s="8" t="s">
        <v>12</v>
      </c>
    </row>
    <row r="50" spans="5:9" x14ac:dyDescent="0.25">
      <c r="E50" s="14" t="s">
        <v>15</v>
      </c>
      <c r="F50">
        <v>1.5659687272727272</v>
      </c>
      <c r="H50" s="9" t="s">
        <v>15</v>
      </c>
      <c r="I50" s="8">
        <v>9.7819237810853767</v>
      </c>
    </row>
    <row r="51" spans="5:9" x14ac:dyDescent="0.25">
      <c r="E51" s="14" t="s">
        <v>36</v>
      </c>
      <c r="F51">
        <v>360.02035018181823</v>
      </c>
      <c r="H51" s="9" t="s">
        <v>36</v>
      </c>
      <c r="I51" s="8">
        <v>33.068202492106536</v>
      </c>
    </row>
    <row r="52" spans="5:9" x14ac:dyDescent="0.25">
      <c r="E52" s="14" t="s">
        <v>18</v>
      </c>
      <c r="F52">
        <v>594.51526324842871</v>
      </c>
      <c r="H52" s="9" t="s">
        <v>18</v>
      </c>
      <c r="I52" s="8">
        <v>191.13765296533975</v>
      </c>
    </row>
    <row r="53" spans="5:9" x14ac:dyDescent="0.25">
      <c r="E53" s="14" t="s">
        <v>39</v>
      </c>
      <c r="F53">
        <v>1.9017790545454543</v>
      </c>
      <c r="H53" s="9" t="s">
        <v>39</v>
      </c>
      <c r="I53" s="8">
        <v>66.769935182459932</v>
      </c>
    </row>
    <row r="54" spans="5:9" x14ac:dyDescent="0.25">
      <c r="E54" s="14" t="s">
        <v>40</v>
      </c>
      <c r="F54">
        <v>0.9777476363636366</v>
      </c>
      <c r="H54" s="9" t="s">
        <v>40</v>
      </c>
      <c r="I54" s="8">
        <v>4.2238134368794187</v>
      </c>
    </row>
    <row r="55" spans="5:9" x14ac:dyDescent="0.25">
      <c r="E55" s="14" t="s">
        <v>42</v>
      </c>
      <c r="F55">
        <v>2.5373453090909091</v>
      </c>
      <c r="H55" s="9" t="s">
        <v>42</v>
      </c>
      <c r="I55" s="8">
        <v>33.294974179039627</v>
      </c>
    </row>
    <row r="56" spans="5:9" x14ac:dyDescent="0.25">
      <c r="E56" s="14" t="s">
        <v>43</v>
      </c>
      <c r="F56">
        <v>1.1603450181818182</v>
      </c>
      <c r="H56" s="9" t="s">
        <v>44</v>
      </c>
      <c r="I56" s="8">
        <v>3.4780260169165276</v>
      </c>
    </row>
    <row r="57" spans="5:9" x14ac:dyDescent="0.25">
      <c r="E57" s="14" t="s">
        <v>44</v>
      </c>
      <c r="F57">
        <v>29.093861454545454</v>
      </c>
      <c r="H57" s="9" t="s">
        <v>16</v>
      </c>
      <c r="I57" s="8">
        <v>341.75452805382719</v>
      </c>
    </row>
    <row r="58" spans="5:9" ht="15.75" thickBot="1" x14ac:dyDescent="0.3">
      <c r="E58" s="16" t="s">
        <v>16</v>
      </c>
      <c r="F58" s="17">
        <v>991.77266063024717</v>
      </c>
      <c r="G58" s="17"/>
      <c r="H58" s="17"/>
      <c r="I58" s="12"/>
    </row>
  </sheetData>
  <sheetProtection sheet="1" objects="1" scenarios="1"/>
  <mergeCells count="11">
    <mergeCell ref="E47:F48"/>
    <mergeCell ref="H47:I48"/>
    <mergeCell ref="E17:F18"/>
    <mergeCell ref="H17:I18"/>
    <mergeCell ref="E10:F11"/>
    <mergeCell ref="H10:I11"/>
    <mergeCell ref="A1:C1"/>
    <mergeCell ref="E1:I1"/>
    <mergeCell ref="E3:F4"/>
    <mergeCell ref="E28:F29"/>
    <mergeCell ref="H28:I29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F07D6-3E06-4397-86A9-F71504A53AC4}">
  <dimension ref="A1:M998"/>
  <sheetViews>
    <sheetView workbookViewId="0">
      <pane ySplit="1" topLeftCell="A665" activePane="bottomLeft" state="frozen"/>
      <selection pane="bottomLeft" activeCell="G783" sqref="G783"/>
    </sheetView>
  </sheetViews>
  <sheetFormatPr defaultRowHeight="15" x14ac:dyDescent="0.25"/>
  <cols>
    <col min="3" max="3" width="28" bestFit="1" customWidth="1"/>
    <col min="4" max="4" width="30.42578125" bestFit="1" customWidth="1"/>
    <col min="5" max="5" width="17.5703125" customWidth="1"/>
    <col min="6" max="6" width="21.28515625" customWidth="1"/>
    <col min="7" max="7" width="17.7109375" customWidth="1"/>
    <col min="8" max="8" width="12.7109375" customWidth="1"/>
    <col min="9" max="9" width="20.85546875" customWidth="1"/>
    <col min="10" max="10" width="16.7109375" customWidth="1"/>
    <col min="11" max="11" width="16.5703125" customWidth="1"/>
    <col min="12" max="12" width="17.5703125" customWidth="1"/>
    <col min="13" max="13" width="15.7109375" customWidth="1"/>
  </cols>
  <sheetData>
    <row r="1" spans="1:13" ht="60" x14ac:dyDescent="0.2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179</v>
      </c>
      <c r="H1" s="2" t="s">
        <v>180</v>
      </c>
      <c r="I1" s="2" t="s">
        <v>54</v>
      </c>
      <c r="J1" s="2" t="s">
        <v>55</v>
      </c>
      <c r="K1" s="2" t="s">
        <v>60</v>
      </c>
      <c r="L1" s="2" t="s">
        <v>61</v>
      </c>
      <c r="M1" s="2" t="s">
        <v>62</v>
      </c>
    </row>
    <row r="2" spans="1:13" x14ac:dyDescent="0.25">
      <c r="A2" t="s">
        <v>169</v>
      </c>
      <c r="B2" t="s">
        <v>63</v>
      </c>
      <c r="C2" t="s">
        <v>15</v>
      </c>
      <c r="D2" t="s">
        <v>131</v>
      </c>
      <c r="E2" t="s">
        <v>145</v>
      </c>
      <c r="F2" t="s">
        <v>141</v>
      </c>
      <c r="H2">
        <v>1.7417854744156434E-4</v>
      </c>
      <c r="K2">
        <f>H2</f>
        <v>1.7417854744156434E-4</v>
      </c>
      <c r="L2" t="s">
        <v>68</v>
      </c>
      <c r="M2">
        <f t="shared" ref="M2:M65" si="0">IF(L2="Y",0,K2)</f>
        <v>1.7417854744156434E-4</v>
      </c>
    </row>
    <row r="3" spans="1:13" x14ac:dyDescent="0.25">
      <c r="A3" t="s">
        <v>169</v>
      </c>
      <c r="B3" t="s">
        <v>63</v>
      </c>
      <c r="C3" t="s">
        <v>15</v>
      </c>
      <c r="D3" t="s">
        <v>131</v>
      </c>
      <c r="E3" t="s">
        <v>81</v>
      </c>
      <c r="F3" t="s">
        <v>82</v>
      </c>
      <c r="G3">
        <v>6.0255909932886438E-2</v>
      </c>
      <c r="I3">
        <v>0.7</v>
      </c>
      <c r="J3">
        <v>0.03</v>
      </c>
      <c r="K3">
        <f>G3*I3*J3</f>
        <v>1.2653741085906151E-3</v>
      </c>
      <c r="L3" t="s">
        <v>68</v>
      </c>
      <c r="M3">
        <f t="shared" si="0"/>
        <v>1.2653741085906151E-3</v>
      </c>
    </row>
    <row r="4" spans="1:13" x14ac:dyDescent="0.25">
      <c r="A4" t="s">
        <v>169</v>
      </c>
      <c r="B4" t="s">
        <v>63</v>
      </c>
      <c r="C4" t="s">
        <v>15</v>
      </c>
      <c r="D4" t="s">
        <v>131</v>
      </c>
      <c r="E4" t="s">
        <v>81</v>
      </c>
      <c r="F4" t="s">
        <v>141</v>
      </c>
      <c r="H4">
        <v>7.4387670177275406E-3</v>
      </c>
      <c r="K4">
        <f>H4</f>
        <v>7.4387670177275406E-3</v>
      </c>
      <c r="L4" t="s">
        <v>68</v>
      </c>
      <c r="M4">
        <f t="shared" si="0"/>
        <v>7.4387670177275406E-3</v>
      </c>
    </row>
    <row r="5" spans="1:13" x14ac:dyDescent="0.25">
      <c r="A5" t="s">
        <v>169</v>
      </c>
      <c r="B5" t="s">
        <v>63</v>
      </c>
      <c r="C5" t="s">
        <v>15</v>
      </c>
      <c r="D5" t="s">
        <v>76</v>
      </c>
      <c r="E5" t="s">
        <v>145</v>
      </c>
      <c r="F5" t="s">
        <v>141</v>
      </c>
      <c r="H5">
        <v>1.1741820794494581E-2</v>
      </c>
      <c r="K5">
        <f>H5</f>
        <v>1.1741820794494581E-2</v>
      </c>
      <c r="L5" t="s">
        <v>68</v>
      </c>
      <c r="M5">
        <f t="shared" si="0"/>
        <v>1.1741820794494581E-2</v>
      </c>
    </row>
    <row r="6" spans="1:13" x14ac:dyDescent="0.25">
      <c r="A6" t="s">
        <v>169</v>
      </c>
      <c r="B6" t="s">
        <v>63</v>
      </c>
      <c r="C6" t="s">
        <v>15</v>
      </c>
      <c r="D6" t="s">
        <v>76</v>
      </c>
      <c r="E6" t="s">
        <v>81</v>
      </c>
      <c r="F6" t="s">
        <v>141</v>
      </c>
      <c r="H6">
        <v>5.2192370307540426E-2</v>
      </c>
      <c r="K6">
        <f>H6</f>
        <v>5.2192370307540426E-2</v>
      </c>
      <c r="L6" t="s">
        <v>68</v>
      </c>
      <c r="M6">
        <f t="shared" si="0"/>
        <v>5.2192370307540426E-2</v>
      </c>
    </row>
    <row r="7" spans="1:13" x14ac:dyDescent="0.25">
      <c r="A7" t="s">
        <v>169</v>
      </c>
      <c r="B7" t="s">
        <v>63</v>
      </c>
      <c r="C7" t="s">
        <v>15</v>
      </c>
      <c r="D7" t="s">
        <v>73</v>
      </c>
      <c r="E7" t="s">
        <v>145</v>
      </c>
      <c r="F7" t="s">
        <v>141</v>
      </c>
      <c r="H7">
        <v>7.2541893918788552E-3</v>
      </c>
      <c r="K7">
        <f>H7</f>
        <v>7.2541893918788552E-3</v>
      </c>
      <c r="L7" t="s">
        <v>68</v>
      </c>
      <c r="M7">
        <f t="shared" si="0"/>
        <v>7.2541893918788552E-3</v>
      </c>
    </row>
    <row r="8" spans="1:13" x14ac:dyDescent="0.25">
      <c r="A8" t="s">
        <v>169</v>
      </c>
      <c r="B8" t="s">
        <v>63</v>
      </c>
      <c r="C8" t="s">
        <v>15</v>
      </c>
      <c r="D8" t="s">
        <v>73</v>
      </c>
      <c r="E8" t="s">
        <v>81</v>
      </c>
      <c r="F8" t="s">
        <v>141</v>
      </c>
      <c r="H8">
        <v>3.758355354242604E-2</v>
      </c>
      <c r="K8">
        <f>H8</f>
        <v>3.758355354242604E-2</v>
      </c>
      <c r="L8" t="s">
        <v>68</v>
      </c>
      <c r="M8">
        <f t="shared" si="0"/>
        <v>3.758355354242604E-2</v>
      </c>
    </row>
    <row r="9" spans="1:13" x14ac:dyDescent="0.25">
      <c r="A9" t="s">
        <v>169</v>
      </c>
      <c r="B9" t="s">
        <v>63</v>
      </c>
      <c r="C9" t="s">
        <v>15</v>
      </c>
      <c r="D9" t="s">
        <v>170</v>
      </c>
      <c r="E9" t="s">
        <v>145</v>
      </c>
      <c r="F9" t="s">
        <v>82</v>
      </c>
      <c r="G9">
        <v>2.9812703348013243</v>
      </c>
      <c r="I9">
        <v>0.7</v>
      </c>
      <c r="J9">
        <v>0.03</v>
      </c>
      <c r="K9">
        <f>G9*I9*J9</f>
        <v>6.2606677030827798E-2</v>
      </c>
      <c r="L9" t="s">
        <v>68</v>
      </c>
      <c r="M9">
        <f t="shared" si="0"/>
        <v>6.2606677030827798E-2</v>
      </c>
    </row>
    <row r="10" spans="1:13" x14ac:dyDescent="0.25">
      <c r="A10" t="s">
        <v>169</v>
      </c>
      <c r="B10" t="s">
        <v>63</v>
      </c>
      <c r="C10" t="s">
        <v>15</v>
      </c>
      <c r="D10" t="s">
        <v>170</v>
      </c>
      <c r="E10" t="s">
        <v>81</v>
      </c>
      <c r="F10" t="s">
        <v>82</v>
      </c>
      <c r="G10">
        <v>14.35482947800995</v>
      </c>
      <c r="I10">
        <v>0.7</v>
      </c>
      <c r="J10">
        <v>0.03</v>
      </c>
      <c r="K10">
        <f>G10*I10*J10</f>
        <v>0.30145141903820893</v>
      </c>
      <c r="L10" t="s">
        <v>68</v>
      </c>
      <c r="M10">
        <f t="shared" si="0"/>
        <v>0.30145141903820893</v>
      </c>
    </row>
    <row r="11" spans="1:13" x14ac:dyDescent="0.25">
      <c r="A11" t="s">
        <v>169</v>
      </c>
      <c r="B11" t="s">
        <v>63</v>
      </c>
      <c r="C11" t="s">
        <v>15</v>
      </c>
      <c r="D11" t="s">
        <v>146</v>
      </c>
      <c r="E11" t="s">
        <v>81</v>
      </c>
      <c r="F11" t="s">
        <v>141</v>
      </c>
      <c r="H11">
        <v>2.9377811018996367E-3</v>
      </c>
      <c r="K11">
        <f>H11</f>
        <v>2.9377811018996367E-3</v>
      </c>
      <c r="L11" t="s">
        <v>68</v>
      </c>
      <c r="M11">
        <f t="shared" si="0"/>
        <v>2.9377811018996367E-3</v>
      </c>
    </row>
    <row r="12" spans="1:13" x14ac:dyDescent="0.25">
      <c r="A12" t="s">
        <v>169</v>
      </c>
      <c r="B12" t="s">
        <v>63</v>
      </c>
      <c r="C12" t="s">
        <v>15</v>
      </c>
      <c r="D12" t="s">
        <v>146</v>
      </c>
      <c r="E12" t="s">
        <v>145</v>
      </c>
      <c r="F12" t="s">
        <v>141</v>
      </c>
      <c r="H12">
        <v>9.6332862519649433E-3</v>
      </c>
      <c r="K12">
        <f>H12</f>
        <v>9.6332862519649433E-3</v>
      </c>
      <c r="L12" t="s">
        <v>68</v>
      </c>
      <c r="M12">
        <f t="shared" si="0"/>
        <v>9.6332862519649433E-3</v>
      </c>
    </row>
    <row r="13" spans="1:13" x14ac:dyDescent="0.25">
      <c r="A13" t="s">
        <v>169</v>
      </c>
      <c r="B13" t="s">
        <v>63</v>
      </c>
      <c r="C13" t="s">
        <v>15</v>
      </c>
      <c r="D13" t="s">
        <v>128</v>
      </c>
      <c r="E13" t="s">
        <v>145</v>
      </c>
      <c r="F13" t="s">
        <v>141</v>
      </c>
      <c r="H13">
        <v>4.1560460057639276E-3</v>
      </c>
      <c r="K13">
        <f>H13</f>
        <v>4.1560460057639276E-3</v>
      </c>
      <c r="L13" t="s">
        <v>68</v>
      </c>
      <c r="M13">
        <f t="shared" si="0"/>
        <v>4.1560460057639276E-3</v>
      </c>
    </row>
    <row r="14" spans="1:13" x14ac:dyDescent="0.25">
      <c r="A14" t="s">
        <v>169</v>
      </c>
      <c r="B14" t="s">
        <v>63</v>
      </c>
      <c r="C14" t="s">
        <v>15</v>
      </c>
      <c r="D14" t="s">
        <v>128</v>
      </c>
      <c r="E14" t="s">
        <v>145</v>
      </c>
      <c r="F14" t="s">
        <v>82</v>
      </c>
      <c r="G14">
        <v>0.19949020827666852</v>
      </c>
      <c r="I14">
        <v>0.7</v>
      </c>
      <c r="J14">
        <v>0.03</v>
      </c>
      <c r="K14">
        <f>G14*I14*J14</f>
        <v>4.189294373810039E-3</v>
      </c>
      <c r="L14" t="s">
        <v>68</v>
      </c>
      <c r="M14">
        <f t="shared" si="0"/>
        <v>4.189294373810039E-3</v>
      </c>
    </row>
    <row r="15" spans="1:13" x14ac:dyDescent="0.25">
      <c r="A15" t="s">
        <v>169</v>
      </c>
      <c r="B15" t="s">
        <v>63</v>
      </c>
      <c r="C15" t="s">
        <v>15</v>
      </c>
      <c r="D15" t="s">
        <v>128</v>
      </c>
      <c r="E15" t="s">
        <v>81</v>
      </c>
      <c r="F15" t="s">
        <v>141</v>
      </c>
      <c r="H15">
        <v>1.1336897462956019E-2</v>
      </c>
      <c r="K15">
        <f>H15</f>
        <v>1.1336897462956019E-2</v>
      </c>
      <c r="L15" t="s">
        <v>68</v>
      </c>
      <c r="M15">
        <f t="shared" si="0"/>
        <v>1.1336897462956019E-2</v>
      </c>
    </row>
    <row r="16" spans="1:13" x14ac:dyDescent="0.25">
      <c r="A16" t="s">
        <v>169</v>
      </c>
      <c r="B16" t="s">
        <v>63</v>
      </c>
      <c r="C16" t="s">
        <v>15</v>
      </c>
      <c r="D16" t="s">
        <v>128</v>
      </c>
      <c r="E16" t="s">
        <v>81</v>
      </c>
      <c r="F16" t="s">
        <v>82</v>
      </c>
      <c r="G16">
        <v>3.1117421682176158</v>
      </c>
      <c r="I16">
        <v>0.7</v>
      </c>
      <c r="J16">
        <v>0.03</v>
      </c>
      <c r="K16">
        <f>G16*I16*J16</f>
        <v>6.5346585532569931E-2</v>
      </c>
      <c r="L16" t="s">
        <v>68</v>
      </c>
      <c r="M16">
        <f t="shared" si="0"/>
        <v>6.5346585532569931E-2</v>
      </c>
    </row>
    <row r="17" spans="1:13" x14ac:dyDescent="0.25">
      <c r="A17" t="s">
        <v>169</v>
      </c>
      <c r="B17" t="s">
        <v>63</v>
      </c>
      <c r="C17" t="s">
        <v>15</v>
      </c>
      <c r="D17" t="s">
        <v>147</v>
      </c>
      <c r="E17" t="s">
        <v>81</v>
      </c>
      <c r="F17" t="s">
        <v>141</v>
      </c>
      <c r="H17">
        <v>0.11681177238505697</v>
      </c>
      <c r="K17">
        <f>H17</f>
        <v>0.11681177238505697</v>
      </c>
      <c r="L17" t="s">
        <v>68</v>
      </c>
      <c r="M17">
        <f t="shared" si="0"/>
        <v>0.11681177238505697</v>
      </c>
    </row>
    <row r="18" spans="1:13" x14ac:dyDescent="0.25">
      <c r="A18" t="s">
        <v>169</v>
      </c>
      <c r="B18" t="s">
        <v>63</v>
      </c>
      <c r="C18" t="s">
        <v>15</v>
      </c>
      <c r="D18" t="s">
        <v>147</v>
      </c>
      <c r="E18" t="s">
        <v>145</v>
      </c>
      <c r="F18" t="s">
        <v>82</v>
      </c>
      <c r="G18">
        <v>7.1412600260016532</v>
      </c>
      <c r="I18">
        <v>0.7</v>
      </c>
      <c r="J18">
        <v>0.03</v>
      </c>
      <c r="K18">
        <f>G18*I18*J18</f>
        <v>0.14996646054603471</v>
      </c>
      <c r="L18" t="s">
        <v>68</v>
      </c>
      <c r="M18">
        <f t="shared" si="0"/>
        <v>0.14996646054603471</v>
      </c>
    </row>
    <row r="19" spans="1:13" x14ac:dyDescent="0.25">
      <c r="A19" t="s">
        <v>169</v>
      </c>
      <c r="B19" t="s">
        <v>63</v>
      </c>
      <c r="C19" t="s">
        <v>15</v>
      </c>
      <c r="D19" t="s">
        <v>147</v>
      </c>
      <c r="E19" t="s">
        <v>145</v>
      </c>
      <c r="F19" t="s">
        <v>141</v>
      </c>
      <c r="H19">
        <v>0.18716099003817599</v>
      </c>
      <c r="K19">
        <f>H19</f>
        <v>0.18716099003817599</v>
      </c>
      <c r="L19" t="s">
        <v>68</v>
      </c>
      <c r="M19">
        <f t="shared" si="0"/>
        <v>0.18716099003817599</v>
      </c>
    </row>
    <row r="20" spans="1:13" x14ac:dyDescent="0.25">
      <c r="A20" t="s">
        <v>169</v>
      </c>
      <c r="B20" t="s">
        <v>63</v>
      </c>
      <c r="C20" t="s">
        <v>15</v>
      </c>
      <c r="D20" t="s">
        <v>147</v>
      </c>
      <c r="E20" t="s">
        <v>81</v>
      </c>
      <c r="F20" t="s">
        <v>82</v>
      </c>
      <c r="G20">
        <v>19.599127180642917</v>
      </c>
      <c r="I20">
        <v>0.7</v>
      </c>
      <c r="J20">
        <v>0.03</v>
      </c>
      <c r="K20">
        <f>G20*I20*J20</f>
        <v>0.41158167079350122</v>
      </c>
      <c r="L20" t="s">
        <v>68</v>
      </c>
      <c r="M20">
        <f t="shared" si="0"/>
        <v>0.41158167079350122</v>
      </c>
    </row>
    <row r="21" spans="1:13" x14ac:dyDescent="0.25">
      <c r="A21" t="s">
        <v>169</v>
      </c>
      <c r="B21" t="s">
        <v>63</v>
      </c>
      <c r="C21" t="s">
        <v>15</v>
      </c>
      <c r="D21" t="s">
        <v>149</v>
      </c>
      <c r="E21" t="s">
        <v>81</v>
      </c>
      <c r="F21" t="s">
        <v>141</v>
      </c>
      <c r="H21">
        <v>1.4129328156755393E-2</v>
      </c>
      <c r="K21">
        <f>H21</f>
        <v>1.4129328156755393E-2</v>
      </c>
      <c r="L21" t="s">
        <v>68</v>
      </c>
      <c r="M21">
        <f t="shared" si="0"/>
        <v>1.4129328156755393E-2</v>
      </c>
    </row>
    <row r="22" spans="1:13" x14ac:dyDescent="0.25">
      <c r="A22" t="s">
        <v>169</v>
      </c>
      <c r="B22" t="s">
        <v>63</v>
      </c>
      <c r="C22" t="s">
        <v>15</v>
      </c>
      <c r="D22" t="s">
        <v>149</v>
      </c>
      <c r="E22" t="s">
        <v>145</v>
      </c>
      <c r="F22" t="s">
        <v>141</v>
      </c>
      <c r="H22">
        <v>3.7156961257579064E-2</v>
      </c>
      <c r="K22">
        <f>H22</f>
        <v>3.7156961257579064E-2</v>
      </c>
      <c r="L22" t="s">
        <v>68</v>
      </c>
      <c r="M22">
        <f t="shared" si="0"/>
        <v>3.7156961257579064E-2</v>
      </c>
    </row>
    <row r="23" spans="1:13" x14ac:dyDescent="0.25">
      <c r="A23" t="s">
        <v>169</v>
      </c>
      <c r="B23" t="s">
        <v>63</v>
      </c>
      <c r="C23" t="s">
        <v>15</v>
      </c>
      <c r="D23" t="s">
        <v>149</v>
      </c>
      <c r="E23" t="s">
        <v>145</v>
      </c>
      <c r="F23" t="s">
        <v>82</v>
      </c>
      <c r="G23">
        <v>8.4100118072709815</v>
      </c>
      <c r="I23">
        <v>0.7</v>
      </c>
      <c r="J23">
        <v>0.03</v>
      </c>
      <c r="K23">
        <f>G23*I23*J23</f>
        <v>0.17661024795269059</v>
      </c>
      <c r="L23" t="s">
        <v>68</v>
      </c>
      <c r="M23">
        <f t="shared" si="0"/>
        <v>0.17661024795269059</v>
      </c>
    </row>
    <row r="24" spans="1:13" x14ac:dyDescent="0.25">
      <c r="A24" t="s">
        <v>169</v>
      </c>
      <c r="B24" t="s">
        <v>63</v>
      </c>
      <c r="C24" t="s">
        <v>15</v>
      </c>
      <c r="D24" t="s">
        <v>149</v>
      </c>
      <c r="E24" t="s">
        <v>81</v>
      </c>
      <c r="F24" t="s">
        <v>82</v>
      </c>
      <c r="G24">
        <v>8.4884891646632159</v>
      </c>
      <c r="I24">
        <v>0.7</v>
      </c>
      <c r="J24">
        <v>0.03</v>
      </c>
      <c r="K24">
        <f>G24*I24*J24</f>
        <v>0.17825827245792752</v>
      </c>
      <c r="L24" t="s">
        <v>68</v>
      </c>
      <c r="M24">
        <f t="shared" si="0"/>
        <v>0.17825827245792752</v>
      </c>
    </row>
    <row r="25" spans="1:13" x14ac:dyDescent="0.25">
      <c r="A25" t="s">
        <v>169</v>
      </c>
      <c r="B25" t="s">
        <v>63</v>
      </c>
      <c r="C25" t="s">
        <v>15</v>
      </c>
      <c r="D25" t="s">
        <v>172</v>
      </c>
      <c r="E25" t="s">
        <v>145</v>
      </c>
      <c r="F25" t="s">
        <v>141</v>
      </c>
      <c r="H25">
        <v>1.0331264504621679E-2</v>
      </c>
      <c r="K25">
        <f>H25</f>
        <v>1.0331264504621679E-2</v>
      </c>
      <c r="L25" t="s">
        <v>68</v>
      </c>
      <c r="M25">
        <f t="shared" si="0"/>
        <v>1.0331264504621679E-2</v>
      </c>
    </row>
    <row r="26" spans="1:13" x14ac:dyDescent="0.25">
      <c r="A26" t="s">
        <v>169</v>
      </c>
      <c r="B26" t="s">
        <v>63</v>
      </c>
      <c r="C26" t="s">
        <v>15</v>
      </c>
      <c r="D26" t="s">
        <v>172</v>
      </c>
      <c r="E26" t="s">
        <v>81</v>
      </c>
      <c r="F26" t="s">
        <v>141</v>
      </c>
      <c r="H26">
        <v>3.5599977105464677E-2</v>
      </c>
      <c r="K26">
        <f>H26</f>
        <v>3.5599977105464677E-2</v>
      </c>
      <c r="L26" t="s">
        <v>68</v>
      </c>
      <c r="M26">
        <f t="shared" si="0"/>
        <v>3.5599977105464677E-2</v>
      </c>
    </row>
    <row r="27" spans="1:13" x14ac:dyDescent="0.25">
      <c r="A27" t="s">
        <v>169</v>
      </c>
      <c r="B27" t="s">
        <v>63</v>
      </c>
      <c r="C27" t="s">
        <v>15</v>
      </c>
      <c r="D27" t="s">
        <v>172</v>
      </c>
      <c r="E27" t="s">
        <v>81</v>
      </c>
      <c r="F27" t="s">
        <v>82</v>
      </c>
      <c r="G27">
        <v>15.059460207653864</v>
      </c>
      <c r="I27">
        <v>0.7</v>
      </c>
      <c r="J27">
        <v>0.03</v>
      </c>
      <c r="K27">
        <f>G27*I27*J27</f>
        <v>0.31624866436073107</v>
      </c>
      <c r="L27" t="s">
        <v>68</v>
      </c>
      <c r="M27">
        <f t="shared" si="0"/>
        <v>0.31624866436073107</v>
      </c>
    </row>
    <row r="28" spans="1:13" x14ac:dyDescent="0.25">
      <c r="A28" t="s">
        <v>169</v>
      </c>
      <c r="B28" t="s">
        <v>63</v>
      </c>
      <c r="C28" t="s">
        <v>15</v>
      </c>
      <c r="D28" t="s">
        <v>172</v>
      </c>
      <c r="E28" t="s">
        <v>145</v>
      </c>
      <c r="F28" t="s">
        <v>82</v>
      </c>
      <c r="G28">
        <v>16.309622897962761</v>
      </c>
      <c r="I28">
        <v>0.7</v>
      </c>
      <c r="J28">
        <v>0.03</v>
      </c>
      <c r="K28">
        <f>G28*I28*J28</f>
        <v>0.34250208085721795</v>
      </c>
      <c r="L28" t="s">
        <v>68</v>
      </c>
      <c r="M28">
        <f t="shared" si="0"/>
        <v>0.34250208085721795</v>
      </c>
    </row>
    <row r="29" spans="1:13" x14ac:dyDescent="0.25">
      <c r="A29" t="s">
        <v>169</v>
      </c>
      <c r="B29" t="s">
        <v>63</v>
      </c>
      <c r="C29" t="s">
        <v>15</v>
      </c>
      <c r="D29" t="s">
        <v>84</v>
      </c>
      <c r="E29" t="s">
        <v>145</v>
      </c>
      <c r="F29" t="s">
        <v>82</v>
      </c>
      <c r="G29">
        <v>0.19937527991375176</v>
      </c>
      <c r="I29">
        <v>0.7</v>
      </c>
      <c r="J29">
        <v>0.03</v>
      </c>
      <c r="K29">
        <f>G29*I29*J29</f>
        <v>4.1868808781887869E-3</v>
      </c>
      <c r="L29" t="s">
        <v>68</v>
      </c>
      <c r="M29">
        <f t="shared" si="0"/>
        <v>4.1868808781887869E-3</v>
      </c>
    </row>
    <row r="30" spans="1:13" x14ac:dyDescent="0.25">
      <c r="A30" t="s">
        <v>169</v>
      </c>
      <c r="B30" t="s">
        <v>63</v>
      </c>
      <c r="C30" t="s">
        <v>15</v>
      </c>
      <c r="D30" t="s">
        <v>84</v>
      </c>
      <c r="E30" t="s">
        <v>81</v>
      </c>
      <c r="F30" t="s">
        <v>82</v>
      </c>
      <c r="G30">
        <v>0.22707657461229108</v>
      </c>
      <c r="I30">
        <v>0.7</v>
      </c>
      <c r="J30">
        <v>0.03</v>
      </c>
      <c r="K30">
        <f>G30*I30*J30</f>
        <v>4.7686080668581125E-3</v>
      </c>
      <c r="L30" t="s">
        <v>68</v>
      </c>
      <c r="M30">
        <f t="shared" si="0"/>
        <v>4.7686080668581125E-3</v>
      </c>
    </row>
    <row r="31" spans="1:13" x14ac:dyDescent="0.25">
      <c r="A31" t="s">
        <v>169</v>
      </c>
      <c r="B31" t="s">
        <v>63</v>
      </c>
      <c r="C31" t="s">
        <v>15</v>
      </c>
      <c r="D31" t="s">
        <v>84</v>
      </c>
      <c r="E31" t="s">
        <v>81</v>
      </c>
      <c r="F31" t="s">
        <v>141</v>
      </c>
      <c r="H31">
        <v>2.3863473061349824E-2</v>
      </c>
      <c r="K31">
        <f>H31</f>
        <v>2.3863473061349824E-2</v>
      </c>
      <c r="L31" t="s">
        <v>68</v>
      </c>
      <c r="M31">
        <f t="shared" si="0"/>
        <v>2.3863473061349824E-2</v>
      </c>
    </row>
    <row r="32" spans="1:13" x14ac:dyDescent="0.25">
      <c r="A32" t="s">
        <v>169</v>
      </c>
      <c r="B32" t="s">
        <v>63</v>
      </c>
      <c r="C32" t="s">
        <v>15</v>
      </c>
      <c r="D32" t="s">
        <v>84</v>
      </c>
      <c r="E32" t="s">
        <v>145</v>
      </c>
      <c r="F32" t="s">
        <v>141</v>
      </c>
      <c r="H32">
        <v>3.0360447300324132E-2</v>
      </c>
      <c r="K32">
        <f>H32</f>
        <v>3.0360447300324132E-2</v>
      </c>
      <c r="L32" t="s">
        <v>68</v>
      </c>
      <c r="M32">
        <f t="shared" si="0"/>
        <v>3.0360447300324132E-2</v>
      </c>
    </row>
    <row r="33" spans="1:13" x14ac:dyDescent="0.25">
      <c r="A33" t="s">
        <v>169</v>
      </c>
      <c r="B33" t="s">
        <v>63</v>
      </c>
      <c r="C33" t="s">
        <v>15</v>
      </c>
      <c r="D33" t="s">
        <v>136</v>
      </c>
      <c r="E33" t="s">
        <v>145</v>
      </c>
      <c r="F33" t="s">
        <v>141</v>
      </c>
      <c r="H33">
        <v>1.4505833714237876E-2</v>
      </c>
      <c r="K33">
        <f>H33</f>
        <v>1.4505833714237876E-2</v>
      </c>
      <c r="L33" t="s">
        <v>68</v>
      </c>
      <c r="M33">
        <f t="shared" si="0"/>
        <v>1.4505833714237876E-2</v>
      </c>
    </row>
    <row r="34" spans="1:13" x14ac:dyDescent="0.25">
      <c r="A34" t="s">
        <v>169</v>
      </c>
      <c r="B34" t="s">
        <v>63</v>
      </c>
      <c r="C34" t="s">
        <v>15</v>
      </c>
      <c r="D34" t="s">
        <v>136</v>
      </c>
      <c r="E34" t="s">
        <v>145</v>
      </c>
      <c r="F34" t="s">
        <v>82</v>
      </c>
      <c r="G34">
        <v>1.3611113936192583</v>
      </c>
      <c r="I34">
        <v>0.7</v>
      </c>
      <c r="J34">
        <v>0.03</v>
      </c>
      <c r="K34">
        <f>G34*I34*J34</f>
        <v>2.8583339266004423E-2</v>
      </c>
      <c r="L34" t="s">
        <v>68</v>
      </c>
      <c r="M34">
        <f t="shared" si="0"/>
        <v>2.8583339266004423E-2</v>
      </c>
    </row>
    <row r="35" spans="1:13" x14ac:dyDescent="0.25">
      <c r="A35" t="s">
        <v>169</v>
      </c>
      <c r="B35" t="s">
        <v>63</v>
      </c>
      <c r="C35" t="s">
        <v>15</v>
      </c>
      <c r="D35" t="s">
        <v>136</v>
      </c>
      <c r="E35" t="s">
        <v>81</v>
      </c>
      <c r="F35" t="s">
        <v>141</v>
      </c>
      <c r="H35">
        <v>0.11710307336228788</v>
      </c>
      <c r="K35">
        <f>H35</f>
        <v>0.11710307336228788</v>
      </c>
      <c r="L35" t="s">
        <v>68</v>
      </c>
      <c r="M35">
        <f t="shared" si="0"/>
        <v>0.11710307336228788</v>
      </c>
    </row>
    <row r="36" spans="1:13" x14ac:dyDescent="0.25">
      <c r="A36" t="s">
        <v>169</v>
      </c>
      <c r="B36" t="s">
        <v>63</v>
      </c>
      <c r="C36" t="s">
        <v>15</v>
      </c>
      <c r="D36" t="s">
        <v>136</v>
      </c>
      <c r="E36" t="s">
        <v>81</v>
      </c>
      <c r="F36" t="s">
        <v>82</v>
      </c>
      <c r="G36">
        <v>32.84596865814293</v>
      </c>
      <c r="I36">
        <v>0.7</v>
      </c>
      <c r="J36">
        <v>0.03</v>
      </c>
      <c r="K36">
        <f>G36*I36*J36</f>
        <v>0.68976534182100147</v>
      </c>
      <c r="L36" t="s">
        <v>68</v>
      </c>
      <c r="M36">
        <f t="shared" si="0"/>
        <v>0.68976534182100147</v>
      </c>
    </row>
    <row r="37" spans="1:13" x14ac:dyDescent="0.25">
      <c r="A37" t="s">
        <v>169</v>
      </c>
      <c r="B37" t="s">
        <v>63</v>
      </c>
      <c r="C37" t="s">
        <v>15</v>
      </c>
      <c r="D37" t="s">
        <v>104</v>
      </c>
      <c r="E37" t="s">
        <v>145</v>
      </c>
      <c r="F37" t="s">
        <v>141</v>
      </c>
      <c r="H37">
        <v>4.2982465061660782E-3</v>
      </c>
      <c r="K37">
        <f>H37</f>
        <v>4.2982465061660782E-3</v>
      </c>
      <c r="L37" t="s">
        <v>68</v>
      </c>
      <c r="M37">
        <f t="shared" si="0"/>
        <v>4.2982465061660782E-3</v>
      </c>
    </row>
    <row r="38" spans="1:13" x14ac:dyDescent="0.25">
      <c r="A38" t="s">
        <v>169</v>
      </c>
      <c r="B38" t="s">
        <v>63</v>
      </c>
      <c r="C38" t="s">
        <v>15</v>
      </c>
      <c r="D38" t="s">
        <v>104</v>
      </c>
      <c r="E38" t="s">
        <v>145</v>
      </c>
      <c r="F38" t="s">
        <v>82</v>
      </c>
      <c r="G38">
        <v>0.78801185946378116</v>
      </c>
      <c r="I38">
        <v>0.7</v>
      </c>
      <c r="J38">
        <v>0.03</v>
      </c>
      <c r="K38">
        <f>G38*I38*J38</f>
        <v>1.6548249048739402E-2</v>
      </c>
      <c r="L38" t="s">
        <v>68</v>
      </c>
      <c r="M38">
        <f t="shared" si="0"/>
        <v>1.6548249048739402E-2</v>
      </c>
    </row>
    <row r="39" spans="1:13" x14ac:dyDescent="0.25">
      <c r="A39" t="s">
        <v>169</v>
      </c>
      <c r="B39" t="s">
        <v>63</v>
      </c>
      <c r="C39" t="s">
        <v>15</v>
      </c>
      <c r="D39" t="s">
        <v>104</v>
      </c>
      <c r="E39" t="s">
        <v>81</v>
      </c>
      <c r="F39" t="s">
        <v>141</v>
      </c>
      <c r="H39">
        <v>2.1668588449572028E-2</v>
      </c>
      <c r="K39">
        <f>H39</f>
        <v>2.1668588449572028E-2</v>
      </c>
      <c r="L39" t="s">
        <v>68</v>
      </c>
      <c r="M39">
        <f t="shared" si="0"/>
        <v>2.1668588449572028E-2</v>
      </c>
    </row>
    <row r="40" spans="1:13" x14ac:dyDescent="0.25">
      <c r="A40" t="s">
        <v>169</v>
      </c>
      <c r="B40" t="s">
        <v>63</v>
      </c>
      <c r="C40" t="s">
        <v>15</v>
      </c>
      <c r="D40" t="s">
        <v>104</v>
      </c>
      <c r="E40" t="s">
        <v>81</v>
      </c>
      <c r="F40" t="s">
        <v>82</v>
      </c>
      <c r="G40">
        <v>4.225374747666546</v>
      </c>
      <c r="I40">
        <v>0.7</v>
      </c>
      <c r="J40">
        <v>0.03</v>
      </c>
      <c r="K40">
        <f>G40*I40*J40</f>
        <v>8.873286970099746E-2</v>
      </c>
      <c r="L40" t="s">
        <v>68</v>
      </c>
      <c r="M40">
        <f t="shared" si="0"/>
        <v>8.873286970099746E-2</v>
      </c>
    </row>
    <row r="41" spans="1:13" x14ac:dyDescent="0.25">
      <c r="A41" t="s">
        <v>169</v>
      </c>
      <c r="B41" t="s">
        <v>63</v>
      </c>
      <c r="C41" t="s">
        <v>15</v>
      </c>
      <c r="D41" t="s">
        <v>105</v>
      </c>
      <c r="E41" t="s">
        <v>145</v>
      </c>
      <c r="F41" t="s">
        <v>141</v>
      </c>
      <c r="H41">
        <v>2.8555986788237911E-2</v>
      </c>
      <c r="K41">
        <f>H41</f>
        <v>2.8555986788237911E-2</v>
      </c>
      <c r="L41" t="s">
        <v>68</v>
      </c>
      <c r="M41">
        <f t="shared" si="0"/>
        <v>2.8555986788237911E-2</v>
      </c>
    </row>
    <row r="42" spans="1:13" x14ac:dyDescent="0.25">
      <c r="A42" t="s">
        <v>169</v>
      </c>
      <c r="B42" t="s">
        <v>63</v>
      </c>
      <c r="C42" t="s">
        <v>15</v>
      </c>
      <c r="D42" t="s">
        <v>105</v>
      </c>
      <c r="E42" t="s">
        <v>81</v>
      </c>
      <c r="F42" t="s">
        <v>141</v>
      </c>
      <c r="H42">
        <v>3.7614699676779814E-2</v>
      </c>
      <c r="K42">
        <f>H42</f>
        <v>3.7614699676779814E-2</v>
      </c>
      <c r="L42" t="s">
        <v>68</v>
      </c>
      <c r="M42">
        <f t="shared" si="0"/>
        <v>3.7614699676779814E-2</v>
      </c>
    </row>
    <row r="43" spans="1:13" x14ac:dyDescent="0.25">
      <c r="A43" t="s">
        <v>169</v>
      </c>
      <c r="B43" t="s">
        <v>63</v>
      </c>
      <c r="C43" t="s">
        <v>15</v>
      </c>
      <c r="D43" t="s">
        <v>105</v>
      </c>
      <c r="E43" t="s">
        <v>145</v>
      </c>
      <c r="F43" t="s">
        <v>82</v>
      </c>
      <c r="G43">
        <v>9.3845048717959383</v>
      </c>
      <c r="I43">
        <v>0.7</v>
      </c>
      <c r="J43">
        <v>0.03</v>
      </c>
      <c r="K43">
        <f>G43*I43*J43</f>
        <v>0.19707460230771467</v>
      </c>
      <c r="L43" t="s">
        <v>68</v>
      </c>
      <c r="M43">
        <f t="shared" si="0"/>
        <v>0.19707460230771467</v>
      </c>
    </row>
    <row r="44" spans="1:13" x14ac:dyDescent="0.25">
      <c r="A44" t="s">
        <v>169</v>
      </c>
      <c r="B44" t="s">
        <v>63</v>
      </c>
      <c r="C44" t="s">
        <v>15</v>
      </c>
      <c r="D44" t="s">
        <v>105</v>
      </c>
      <c r="E44" t="s">
        <v>81</v>
      </c>
      <c r="F44" t="s">
        <v>82</v>
      </c>
      <c r="G44">
        <v>11.457266142711211</v>
      </c>
      <c r="I44">
        <v>0.7</v>
      </c>
      <c r="J44">
        <v>0.03</v>
      </c>
      <c r="K44">
        <f>G44*I44*J44</f>
        <v>0.24060258899693537</v>
      </c>
      <c r="L44" t="s">
        <v>68</v>
      </c>
      <c r="M44">
        <f t="shared" si="0"/>
        <v>0.24060258899693537</v>
      </c>
    </row>
    <row r="45" spans="1:13" x14ac:dyDescent="0.25">
      <c r="A45" t="s">
        <v>169</v>
      </c>
      <c r="B45" t="s">
        <v>63</v>
      </c>
      <c r="C45" t="s">
        <v>15</v>
      </c>
      <c r="D45" t="s">
        <v>106</v>
      </c>
      <c r="E45" t="s">
        <v>145</v>
      </c>
      <c r="F45" t="s">
        <v>141</v>
      </c>
      <c r="H45">
        <v>1.5629987295149372E-2</v>
      </c>
      <c r="K45">
        <f>H45</f>
        <v>1.5629987295149372E-2</v>
      </c>
      <c r="L45" t="s">
        <v>68</v>
      </c>
      <c r="M45">
        <f t="shared" si="0"/>
        <v>1.5629987295149372E-2</v>
      </c>
    </row>
    <row r="46" spans="1:13" x14ac:dyDescent="0.25">
      <c r="A46" t="s">
        <v>169</v>
      </c>
      <c r="B46" t="s">
        <v>63</v>
      </c>
      <c r="C46" t="s">
        <v>15</v>
      </c>
      <c r="D46" t="s">
        <v>106</v>
      </c>
      <c r="E46" t="s">
        <v>81</v>
      </c>
      <c r="F46" t="s">
        <v>141</v>
      </c>
      <c r="H46">
        <v>4.5504035744101265E-2</v>
      </c>
      <c r="K46">
        <f>H46</f>
        <v>4.5504035744101265E-2</v>
      </c>
      <c r="L46" t="s">
        <v>68</v>
      </c>
      <c r="M46">
        <f t="shared" si="0"/>
        <v>4.5504035744101265E-2</v>
      </c>
    </row>
    <row r="47" spans="1:13" x14ac:dyDescent="0.25">
      <c r="A47" t="s">
        <v>169</v>
      </c>
      <c r="B47" t="s">
        <v>63</v>
      </c>
      <c r="C47" t="s">
        <v>15</v>
      </c>
      <c r="D47" t="s">
        <v>106</v>
      </c>
      <c r="E47" t="s">
        <v>145</v>
      </c>
      <c r="F47" t="s">
        <v>82</v>
      </c>
      <c r="G47">
        <v>3.4385972049328628</v>
      </c>
      <c r="I47">
        <v>0.7</v>
      </c>
      <c r="J47">
        <v>0.03</v>
      </c>
      <c r="K47">
        <f>G47*I47*J47</f>
        <v>7.2210541303590114E-2</v>
      </c>
      <c r="L47" t="s">
        <v>68</v>
      </c>
      <c r="M47">
        <f t="shared" si="0"/>
        <v>7.2210541303590114E-2</v>
      </c>
    </row>
    <row r="48" spans="1:13" x14ac:dyDescent="0.25">
      <c r="A48" t="s">
        <v>169</v>
      </c>
      <c r="B48" t="s">
        <v>63</v>
      </c>
      <c r="C48" t="s">
        <v>15</v>
      </c>
      <c r="D48" t="s">
        <v>106</v>
      </c>
      <c r="E48" t="s">
        <v>81</v>
      </c>
      <c r="F48" t="s">
        <v>82</v>
      </c>
      <c r="G48">
        <v>8.0444634619036162</v>
      </c>
      <c r="I48">
        <v>0.7</v>
      </c>
      <c r="J48">
        <v>0.03</v>
      </c>
      <c r="K48">
        <f>G48*I48*J48</f>
        <v>0.16893373269997591</v>
      </c>
      <c r="L48" t="s">
        <v>68</v>
      </c>
      <c r="M48">
        <f t="shared" si="0"/>
        <v>0.16893373269997591</v>
      </c>
    </row>
    <row r="49" spans="1:13" x14ac:dyDescent="0.25">
      <c r="A49" t="s">
        <v>169</v>
      </c>
      <c r="B49" t="s">
        <v>63</v>
      </c>
      <c r="C49" t="s">
        <v>15</v>
      </c>
      <c r="D49" t="s">
        <v>117</v>
      </c>
      <c r="E49" t="s">
        <v>145</v>
      </c>
      <c r="F49" t="s">
        <v>141</v>
      </c>
      <c r="H49">
        <v>5.5519017371311848E-3</v>
      </c>
      <c r="K49">
        <f>H49</f>
        <v>5.5519017371311848E-3</v>
      </c>
      <c r="L49" t="s">
        <v>68</v>
      </c>
      <c r="M49">
        <f t="shared" si="0"/>
        <v>5.5519017371311848E-3</v>
      </c>
    </row>
    <row r="50" spans="1:13" x14ac:dyDescent="0.25">
      <c r="A50" t="s">
        <v>169</v>
      </c>
      <c r="B50" t="s">
        <v>63</v>
      </c>
      <c r="C50" t="s">
        <v>15</v>
      </c>
      <c r="D50" t="s">
        <v>117</v>
      </c>
      <c r="E50" t="s">
        <v>81</v>
      </c>
      <c r="F50" t="s">
        <v>141</v>
      </c>
      <c r="H50">
        <v>2.0404587456680324E-2</v>
      </c>
      <c r="K50">
        <f>H50</f>
        <v>2.0404587456680324E-2</v>
      </c>
      <c r="L50" t="s">
        <v>68</v>
      </c>
      <c r="M50">
        <f t="shared" si="0"/>
        <v>2.0404587456680324E-2</v>
      </c>
    </row>
    <row r="51" spans="1:13" x14ac:dyDescent="0.25">
      <c r="A51" t="s">
        <v>169</v>
      </c>
      <c r="B51" t="s">
        <v>63</v>
      </c>
      <c r="C51" t="s">
        <v>15</v>
      </c>
      <c r="D51" t="s">
        <v>117</v>
      </c>
      <c r="E51" t="s">
        <v>145</v>
      </c>
      <c r="F51" t="s">
        <v>82</v>
      </c>
      <c r="G51">
        <v>1.8348139773196448</v>
      </c>
      <c r="I51">
        <v>0.7</v>
      </c>
      <c r="J51">
        <v>0.03</v>
      </c>
      <c r="K51">
        <f>G51*I51*J51</f>
        <v>3.8531093523712541E-2</v>
      </c>
      <c r="L51" t="s">
        <v>68</v>
      </c>
      <c r="M51">
        <f t="shared" si="0"/>
        <v>3.8531093523712541E-2</v>
      </c>
    </row>
    <row r="52" spans="1:13" x14ac:dyDescent="0.25">
      <c r="A52" t="s">
        <v>169</v>
      </c>
      <c r="B52" t="s">
        <v>63</v>
      </c>
      <c r="C52" t="s">
        <v>15</v>
      </c>
      <c r="D52" t="s">
        <v>117</v>
      </c>
      <c r="E52" t="s">
        <v>81</v>
      </c>
      <c r="F52" t="s">
        <v>82</v>
      </c>
      <c r="G52">
        <v>5.9279840850916683</v>
      </c>
      <c r="I52">
        <v>0.7</v>
      </c>
      <c r="J52">
        <v>0.03</v>
      </c>
      <c r="K52">
        <f>G52*I52*J52</f>
        <v>0.12448766578692504</v>
      </c>
      <c r="L52" t="s">
        <v>68</v>
      </c>
      <c r="M52">
        <f t="shared" si="0"/>
        <v>0.12448766578692504</v>
      </c>
    </row>
    <row r="53" spans="1:13" x14ac:dyDescent="0.25">
      <c r="A53" t="s">
        <v>169</v>
      </c>
      <c r="B53" t="s">
        <v>63</v>
      </c>
      <c r="C53" t="s">
        <v>15</v>
      </c>
      <c r="D53" t="s">
        <v>87</v>
      </c>
      <c r="E53" t="s">
        <v>81</v>
      </c>
      <c r="F53" t="s">
        <v>141</v>
      </c>
      <c r="H53">
        <v>1.7676723441748487E-2</v>
      </c>
      <c r="K53">
        <f>H53</f>
        <v>1.7676723441748487E-2</v>
      </c>
      <c r="L53" t="s">
        <v>68</v>
      </c>
      <c r="M53">
        <f t="shared" si="0"/>
        <v>1.7676723441748487E-2</v>
      </c>
    </row>
    <row r="54" spans="1:13" x14ac:dyDescent="0.25">
      <c r="A54" t="s">
        <v>169</v>
      </c>
      <c r="B54" t="s">
        <v>63</v>
      </c>
      <c r="C54" t="s">
        <v>15</v>
      </c>
      <c r="D54" t="s">
        <v>87</v>
      </c>
      <c r="E54" t="s">
        <v>145</v>
      </c>
      <c r="F54" t="s">
        <v>141</v>
      </c>
      <c r="H54">
        <v>1.856602712449559E-2</v>
      </c>
      <c r="K54">
        <f>H54</f>
        <v>1.856602712449559E-2</v>
      </c>
      <c r="L54" t="s">
        <v>68</v>
      </c>
      <c r="M54">
        <f t="shared" si="0"/>
        <v>1.856602712449559E-2</v>
      </c>
    </row>
    <row r="55" spans="1:13" x14ac:dyDescent="0.25">
      <c r="A55" t="s">
        <v>169</v>
      </c>
      <c r="B55" t="s">
        <v>63</v>
      </c>
      <c r="C55" t="s">
        <v>15</v>
      </c>
      <c r="D55" t="s">
        <v>87</v>
      </c>
      <c r="E55" t="s">
        <v>145</v>
      </c>
      <c r="F55" t="s">
        <v>82</v>
      </c>
      <c r="G55">
        <v>4.9429834820909901</v>
      </c>
      <c r="I55">
        <v>0.7</v>
      </c>
      <c r="J55">
        <v>0.03</v>
      </c>
      <c r="K55">
        <f>G55*I55*J55</f>
        <v>0.10380265312391079</v>
      </c>
      <c r="L55" t="s">
        <v>68</v>
      </c>
      <c r="M55">
        <f t="shared" si="0"/>
        <v>0.10380265312391079</v>
      </c>
    </row>
    <row r="56" spans="1:13" x14ac:dyDescent="0.25">
      <c r="A56" t="s">
        <v>169</v>
      </c>
      <c r="B56" t="s">
        <v>63</v>
      </c>
      <c r="C56" t="s">
        <v>15</v>
      </c>
      <c r="D56" t="s">
        <v>87</v>
      </c>
      <c r="E56" t="s">
        <v>81</v>
      </c>
      <c r="F56" t="s">
        <v>82</v>
      </c>
      <c r="G56">
        <v>8.1889207182340957</v>
      </c>
      <c r="I56">
        <v>0.7</v>
      </c>
      <c r="J56">
        <v>0.03</v>
      </c>
      <c r="K56">
        <f>G56*I56*J56</f>
        <v>0.17196733508291601</v>
      </c>
      <c r="L56" t="s">
        <v>68</v>
      </c>
      <c r="M56">
        <f t="shared" si="0"/>
        <v>0.17196733508291601</v>
      </c>
    </row>
    <row r="57" spans="1:13" x14ac:dyDescent="0.25">
      <c r="A57" t="s">
        <v>169</v>
      </c>
      <c r="B57" t="s">
        <v>63</v>
      </c>
      <c r="C57" t="s">
        <v>15</v>
      </c>
      <c r="D57" t="s">
        <v>122</v>
      </c>
      <c r="E57" t="s">
        <v>81</v>
      </c>
      <c r="F57" t="s">
        <v>141</v>
      </c>
      <c r="H57">
        <v>1.1149788872611782E-2</v>
      </c>
      <c r="K57">
        <f>H57</f>
        <v>1.1149788872611782E-2</v>
      </c>
      <c r="L57" t="s">
        <v>68</v>
      </c>
      <c r="M57">
        <f t="shared" si="0"/>
        <v>1.1149788872611782E-2</v>
      </c>
    </row>
    <row r="58" spans="1:13" x14ac:dyDescent="0.25">
      <c r="A58" t="s">
        <v>169</v>
      </c>
      <c r="B58" t="s">
        <v>63</v>
      </c>
      <c r="C58" t="s">
        <v>15</v>
      </c>
      <c r="D58" t="s">
        <v>122</v>
      </c>
      <c r="E58" t="s">
        <v>81</v>
      </c>
      <c r="F58" t="s">
        <v>82</v>
      </c>
      <c r="G58">
        <v>0.6229719179251958</v>
      </c>
      <c r="I58">
        <v>0.7</v>
      </c>
      <c r="J58">
        <v>0.03</v>
      </c>
      <c r="K58">
        <f>G58*I58*J58</f>
        <v>1.3082410276429111E-2</v>
      </c>
      <c r="L58" t="s">
        <v>68</v>
      </c>
      <c r="M58">
        <f t="shared" si="0"/>
        <v>1.3082410276429111E-2</v>
      </c>
    </row>
    <row r="59" spans="1:13" x14ac:dyDescent="0.25">
      <c r="A59" t="s">
        <v>169</v>
      </c>
      <c r="B59" t="s">
        <v>63</v>
      </c>
      <c r="C59" t="s">
        <v>15</v>
      </c>
      <c r="D59" t="s">
        <v>122</v>
      </c>
      <c r="E59" t="s">
        <v>145</v>
      </c>
      <c r="F59" t="s">
        <v>141</v>
      </c>
      <c r="H59">
        <v>1.5664998466690512E-2</v>
      </c>
      <c r="K59">
        <f>H59</f>
        <v>1.5664998466690512E-2</v>
      </c>
      <c r="L59" t="s">
        <v>68</v>
      </c>
      <c r="M59">
        <f t="shared" si="0"/>
        <v>1.5664998466690512E-2</v>
      </c>
    </row>
    <row r="60" spans="1:13" x14ac:dyDescent="0.25">
      <c r="A60" t="s">
        <v>169</v>
      </c>
      <c r="B60" t="s">
        <v>63</v>
      </c>
      <c r="C60" t="s">
        <v>15</v>
      </c>
      <c r="D60" t="s">
        <v>122</v>
      </c>
      <c r="E60" t="s">
        <v>145</v>
      </c>
      <c r="F60" t="s">
        <v>82</v>
      </c>
      <c r="G60">
        <v>1.8804828464476595</v>
      </c>
      <c r="I60">
        <v>0.7</v>
      </c>
      <c r="J60">
        <v>0.03</v>
      </c>
      <c r="K60">
        <f>G60*I60*J60</f>
        <v>3.9490139775400848E-2</v>
      </c>
      <c r="L60" t="s">
        <v>68</v>
      </c>
      <c r="M60">
        <f t="shared" si="0"/>
        <v>3.9490139775400848E-2</v>
      </c>
    </row>
    <row r="61" spans="1:13" x14ac:dyDescent="0.25">
      <c r="A61" t="s">
        <v>169</v>
      </c>
      <c r="B61" t="s">
        <v>63</v>
      </c>
      <c r="C61" t="s">
        <v>15</v>
      </c>
      <c r="D61" t="s">
        <v>74</v>
      </c>
      <c r="E61" t="s">
        <v>81</v>
      </c>
      <c r="F61" t="s">
        <v>141</v>
      </c>
      <c r="H61">
        <v>2.1692127575839121E-3</v>
      </c>
      <c r="K61">
        <f>H61</f>
        <v>2.1692127575839121E-3</v>
      </c>
      <c r="L61" t="s">
        <v>68</v>
      </c>
      <c r="M61">
        <f t="shared" si="0"/>
        <v>2.1692127575839121E-3</v>
      </c>
    </row>
    <row r="62" spans="1:13" x14ac:dyDescent="0.25">
      <c r="A62" t="s">
        <v>169</v>
      </c>
      <c r="B62" t="s">
        <v>63</v>
      </c>
      <c r="C62" t="s">
        <v>15</v>
      </c>
      <c r="D62" t="s">
        <v>74</v>
      </c>
      <c r="E62" t="s">
        <v>81</v>
      </c>
      <c r="F62" t="s">
        <v>82</v>
      </c>
      <c r="G62">
        <v>0.28922836767785493</v>
      </c>
      <c r="I62">
        <v>0.7</v>
      </c>
      <c r="J62">
        <v>0.03</v>
      </c>
      <c r="K62">
        <f>G62*I62*J62</f>
        <v>6.0737957212349527E-3</v>
      </c>
      <c r="L62" t="s">
        <v>68</v>
      </c>
      <c r="M62">
        <f t="shared" si="0"/>
        <v>6.0737957212349527E-3</v>
      </c>
    </row>
    <row r="63" spans="1:13" x14ac:dyDescent="0.25">
      <c r="A63" t="s">
        <v>169</v>
      </c>
      <c r="B63" t="s">
        <v>63</v>
      </c>
      <c r="C63" t="s">
        <v>15</v>
      </c>
      <c r="D63" t="s">
        <v>74</v>
      </c>
      <c r="E63" t="s">
        <v>145</v>
      </c>
      <c r="F63" t="s">
        <v>141</v>
      </c>
      <c r="H63">
        <v>7.7222229339641863E-3</v>
      </c>
      <c r="K63">
        <f>H63</f>
        <v>7.7222229339641863E-3</v>
      </c>
      <c r="L63" t="s">
        <v>68</v>
      </c>
      <c r="M63">
        <f t="shared" si="0"/>
        <v>7.7222229339641863E-3</v>
      </c>
    </row>
    <row r="64" spans="1:13" x14ac:dyDescent="0.25">
      <c r="A64" t="s">
        <v>169</v>
      </c>
      <c r="B64" t="s">
        <v>63</v>
      </c>
      <c r="C64" t="s">
        <v>15</v>
      </c>
      <c r="D64" t="s">
        <v>74</v>
      </c>
      <c r="E64" t="s">
        <v>145</v>
      </c>
      <c r="F64" t="s">
        <v>82</v>
      </c>
      <c r="G64">
        <v>1.093981582311593</v>
      </c>
      <c r="I64">
        <v>0.7</v>
      </c>
      <c r="J64">
        <v>0.03</v>
      </c>
      <c r="K64">
        <f>G64*I64*J64</f>
        <v>2.2973613228543452E-2</v>
      </c>
      <c r="L64" t="s">
        <v>68</v>
      </c>
      <c r="M64">
        <f t="shared" si="0"/>
        <v>2.2973613228543452E-2</v>
      </c>
    </row>
    <row r="65" spans="1:13" x14ac:dyDescent="0.25">
      <c r="A65" t="s">
        <v>169</v>
      </c>
      <c r="B65" t="s">
        <v>63</v>
      </c>
      <c r="C65" t="s">
        <v>15</v>
      </c>
      <c r="D65" t="s">
        <v>123</v>
      </c>
      <c r="E65" t="s">
        <v>81</v>
      </c>
      <c r="F65" t="s">
        <v>82</v>
      </c>
      <c r="G65">
        <v>0.10834294224786015</v>
      </c>
      <c r="I65">
        <v>0.7</v>
      </c>
      <c r="J65">
        <v>0.03</v>
      </c>
      <c r="K65">
        <f>G65*I65*J65</f>
        <v>2.2752017872050626E-3</v>
      </c>
      <c r="L65" t="s">
        <v>68</v>
      </c>
      <c r="M65">
        <f t="shared" si="0"/>
        <v>2.2752017872050626E-3</v>
      </c>
    </row>
    <row r="66" spans="1:13" x14ac:dyDescent="0.25">
      <c r="A66" t="s">
        <v>169</v>
      </c>
      <c r="B66" t="s">
        <v>63</v>
      </c>
      <c r="C66" t="s">
        <v>15</v>
      </c>
      <c r="D66" t="s">
        <v>123</v>
      </c>
      <c r="E66" t="s">
        <v>145</v>
      </c>
      <c r="F66" t="s">
        <v>82</v>
      </c>
      <c r="G66">
        <v>0.16118424398122794</v>
      </c>
      <c r="I66">
        <v>0.7</v>
      </c>
      <c r="J66">
        <v>0.03</v>
      </c>
      <c r="K66">
        <f>G66*I66*J66</f>
        <v>3.3848691236057862E-3</v>
      </c>
      <c r="L66" t="s">
        <v>68</v>
      </c>
      <c r="M66">
        <f t="shared" ref="M66:M129" si="1">IF(L66="Y",0,K66)</f>
        <v>3.3848691236057862E-3</v>
      </c>
    </row>
    <row r="67" spans="1:13" x14ac:dyDescent="0.25">
      <c r="A67" t="s">
        <v>169</v>
      </c>
      <c r="B67" t="s">
        <v>63</v>
      </c>
      <c r="C67" t="s">
        <v>15</v>
      </c>
      <c r="D67" t="s">
        <v>154</v>
      </c>
      <c r="E67" t="s">
        <v>145</v>
      </c>
      <c r="F67" t="s">
        <v>141</v>
      </c>
      <c r="H67">
        <v>5.1409163085198795E-3</v>
      </c>
      <c r="K67">
        <f>H67</f>
        <v>5.1409163085198795E-3</v>
      </c>
      <c r="L67" t="s">
        <v>68</v>
      </c>
      <c r="M67">
        <f t="shared" si="1"/>
        <v>5.1409163085198795E-3</v>
      </c>
    </row>
    <row r="68" spans="1:13" x14ac:dyDescent="0.25">
      <c r="A68" t="s">
        <v>169</v>
      </c>
      <c r="B68" t="s">
        <v>63</v>
      </c>
      <c r="C68" t="s">
        <v>15</v>
      </c>
      <c r="D68" t="s">
        <v>154</v>
      </c>
      <c r="E68" t="s">
        <v>81</v>
      </c>
      <c r="F68" t="s">
        <v>141</v>
      </c>
      <c r="H68">
        <v>1.0305147822405063E-2</v>
      </c>
      <c r="K68">
        <f>H68</f>
        <v>1.0305147822405063E-2</v>
      </c>
      <c r="L68" t="s">
        <v>68</v>
      </c>
      <c r="M68">
        <f t="shared" si="1"/>
        <v>1.0305147822405063E-2</v>
      </c>
    </row>
    <row r="69" spans="1:13" x14ac:dyDescent="0.25">
      <c r="A69" t="s">
        <v>169</v>
      </c>
      <c r="B69" t="s">
        <v>63</v>
      </c>
      <c r="C69" t="s">
        <v>15</v>
      </c>
      <c r="D69" t="s">
        <v>154</v>
      </c>
      <c r="E69" t="s">
        <v>81</v>
      </c>
      <c r="F69" t="s">
        <v>82</v>
      </c>
      <c r="G69">
        <v>7.1756197577483984</v>
      </c>
      <c r="I69">
        <v>0.7</v>
      </c>
      <c r="J69">
        <v>0.03</v>
      </c>
      <c r="K69">
        <f>G69*I69*J69</f>
        <v>0.15068801491271633</v>
      </c>
      <c r="L69" t="s">
        <v>68</v>
      </c>
      <c r="M69">
        <f t="shared" si="1"/>
        <v>0.15068801491271633</v>
      </c>
    </row>
    <row r="70" spans="1:13" x14ac:dyDescent="0.25">
      <c r="A70" t="s">
        <v>169</v>
      </c>
      <c r="B70" t="s">
        <v>63</v>
      </c>
      <c r="C70" t="s">
        <v>15</v>
      </c>
      <c r="D70" t="s">
        <v>154</v>
      </c>
      <c r="E70" t="s">
        <v>145</v>
      </c>
      <c r="F70" t="s">
        <v>82</v>
      </c>
      <c r="G70">
        <v>7.268135204128586</v>
      </c>
      <c r="I70">
        <v>0.7</v>
      </c>
      <c r="J70">
        <v>0.03</v>
      </c>
      <c r="K70">
        <f>G70*I70*J70</f>
        <v>0.15263083928670029</v>
      </c>
      <c r="L70" t="s">
        <v>68</v>
      </c>
      <c r="M70">
        <f t="shared" si="1"/>
        <v>0.15263083928670029</v>
      </c>
    </row>
    <row r="71" spans="1:13" x14ac:dyDescent="0.25">
      <c r="A71" t="s">
        <v>169</v>
      </c>
      <c r="B71" t="s">
        <v>63</v>
      </c>
      <c r="C71" t="s">
        <v>15</v>
      </c>
      <c r="D71" t="s">
        <v>155</v>
      </c>
      <c r="E71" t="s">
        <v>81</v>
      </c>
      <c r="F71" t="s">
        <v>141</v>
      </c>
      <c r="H71">
        <v>9.6565720853306197E-3</v>
      </c>
      <c r="K71">
        <f>H71</f>
        <v>9.6565720853306197E-3</v>
      </c>
      <c r="L71" t="s">
        <v>68</v>
      </c>
      <c r="M71">
        <f t="shared" si="1"/>
        <v>9.6565720853306197E-3</v>
      </c>
    </row>
    <row r="72" spans="1:13" x14ac:dyDescent="0.25">
      <c r="A72" t="s">
        <v>169</v>
      </c>
      <c r="B72" t="s">
        <v>63</v>
      </c>
      <c r="C72" t="s">
        <v>15</v>
      </c>
      <c r="D72" t="s">
        <v>155</v>
      </c>
      <c r="E72" t="s">
        <v>145</v>
      </c>
      <c r="F72" t="s">
        <v>141</v>
      </c>
      <c r="H72">
        <v>1.7593258171202206E-2</v>
      </c>
      <c r="K72">
        <f>H72</f>
        <v>1.7593258171202206E-2</v>
      </c>
      <c r="L72" t="s">
        <v>68</v>
      </c>
      <c r="M72">
        <f t="shared" si="1"/>
        <v>1.7593258171202206E-2</v>
      </c>
    </row>
    <row r="73" spans="1:13" x14ac:dyDescent="0.25">
      <c r="A73" t="s">
        <v>169</v>
      </c>
      <c r="B73" t="s">
        <v>63</v>
      </c>
      <c r="C73" t="s">
        <v>15</v>
      </c>
      <c r="D73" t="s">
        <v>155</v>
      </c>
      <c r="E73" t="s">
        <v>145</v>
      </c>
      <c r="F73" t="s">
        <v>82</v>
      </c>
      <c r="G73">
        <v>4.5312563616761752</v>
      </c>
      <c r="I73">
        <v>0.7</v>
      </c>
      <c r="J73">
        <v>0.03</v>
      </c>
      <c r="K73">
        <f>G73*I73*J73</f>
        <v>9.5156383595199678E-2</v>
      </c>
      <c r="L73" t="s">
        <v>68</v>
      </c>
      <c r="M73">
        <f t="shared" si="1"/>
        <v>9.5156383595199678E-2</v>
      </c>
    </row>
    <row r="74" spans="1:13" x14ac:dyDescent="0.25">
      <c r="A74" t="s">
        <v>169</v>
      </c>
      <c r="B74" t="s">
        <v>63</v>
      </c>
      <c r="C74" t="s">
        <v>15</v>
      </c>
      <c r="D74" t="s">
        <v>155</v>
      </c>
      <c r="E74" t="s">
        <v>81</v>
      </c>
      <c r="F74" t="s">
        <v>82</v>
      </c>
      <c r="G74">
        <v>6.3036457112372002</v>
      </c>
      <c r="I74">
        <v>0.7</v>
      </c>
      <c r="J74">
        <v>0.03</v>
      </c>
      <c r="K74">
        <f>G74*I74*J74</f>
        <v>0.13237655993598119</v>
      </c>
      <c r="L74" t="s">
        <v>68</v>
      </c>
      <c r="M74">
        <f t="shared" si="1"/>
        <v>0.13237655993598119</v>
      </c>
    </row>
    <row r="75" spans="1:13" x14ac:dyDescent="0.25">
      <c r="A75" t="s">
        <v>169</v>
      </c>
      <c r="B75" t="s">
        <v>63</v>
      </c>
      <c r="C75" t="s">
        <v>15</v>
      </c>
      <c r="D75" t="s">
        <v>156</v>
      </c>
      <c r="E75" t="s">
        <v>81</v>
      </c>
      <c r="F75" t="s">
        <v>141</v>
      </c>
      <c r="H75">
        <v>8.9377339767397757E-3</v>
      </c>
      <c r="K75">
        <f>H75</f>
        <v>8.9377339767397757E-3</v>
      </c>
      <c r="L75" t="s">
        <v>68</v>
      </c>
      <c r="M75">
        <f t="shared" si="1"/>
        <v>8.9377339767397757E-3</v>
      </c>
    </row>
    <row r="76" spans="1:13" x14ac:dyDescent="0.25">
      <c r="A76" t="s">
        <v>169</v>
      </c>
      <c r="B76" t="s">
        <v>63</v>
      </c>
      <c r="C76" t="s">
        <v>15</v>
      </c>
      <c r="D76" t="s">
        <v>156</v>
      </c>
      <c r="E76" t="s">
        <v>145</v>
      </c>
      <c r="F76" t="s">
        <v>141</v>
      </c>
      <c r="H76">
        <v>1.9476163707277235E-2</v>
      </c>
      <c r="K76">
        <f>H76</f>
        <v>1.9476163707277235E-2</v>
      </c>
      <c r="L76" t="s">
        <v>68</v>
      </c>
      <c r="M76">
        <f t="shared" si="1"/>
        <v>1.9476163707277235E-2</v>
      </c>
    </row>
    <row r="77" spans="1:13" x14ac:dyDescent="0.25">
      <c r="A77" t="s">
        <v>169</v>
      </c>
      <c r="B77" t="s">
        <v>63</v>
      </c>
      <c r="C77" t="s">
        <v>15</v>
      </c>
      <c r="D77" t="s">
        <v>156</v>
      </c>
      <c r="E77" t="s">
        <v>81</v>
      </c>
      <c r="F77" t="s">
        <v>82</v>
      </c>
      <c r="G77">
        <v>8.9377339767397768</v>
      </c>
      <c r="I77">
        <v>0.7</v>
      </c>
      <c r="J77">
        <v>0.03</v>
      </c>
      <c r="K77">
        <f>G77*I77*J77</f>
        <v>0.18769241351153532</v>
      </c>
      <c r="L77" t="s">
        <v>68</v>
      </c>
      <c r="M77">
        <f t="shared" si="1"/>
        <v>0.18769241351153532</v>
      </c>
    </row>
    <row r="78" spans="1:13" x14ac:dyDescent="0.25">
      <c r="A78" t="s">
        <v>169</v>
      </c>
      <c r="B78" t="s">
        <v>63</v>
      </c>
      <c r="C78" t="s">
        <v>15</v>
      </c>
      <c r="D78" t="s">
        <v>156</v>
      </c>
      <c r="E78" t="s">
        <v>145</v>
      </c>
      <c r="F78" t="s">
        <v>82</v>
      </c>
      <c r="G78">
        <v>9.4975133340732647</v>
      </c>
      <c r="I78">
        <v>0.7</v>
      </c>
      <c r="J78">
        <v>0.03</v>
      </c>
      <c r="K78">
        <f>G78*I78*J78</f>
        <v>0.19944778001553853</v>
      </c>
      <c r="L78" t="s">
        <v>68</v>
      </c>
      <c r="M78">
        <f t="shared" si="1"/>
        <v>0.19944778001553853</v>
      </c>
    </row>
    <row r="79" spans="1:13" x14ac:dyDescent="0.25">
      <c r="A79" t="s">
        <v>169</v>
      </c>
      <c r="B79" t="s">
        <v>63</v>
      </c>
      <c r="C79" t="s">
        <v>15</v>
      </c>
      <c r="D79" t="s">
        <v>157</v>
      </c>
      <c r="E79" t="s">
        <v>81</v>
      </c>
      <c r="F79" t="s">
        <v>141</v>
      </c>
      <c r="H79">
        <v>1.8588901264261444E-2</v>
      </c>
      <c r="K79">
        <f>H79</f>
        <v>1.8588901264261444E-2</v>
      </c>
      <c r="L79" t="s">
        <v>68</v>
      </c>
      <c r="M79">
        <f t="shared" si="1"/>
        <v>1.8588901264261444E-2</v>
      </c>
    </row>
    <row r="80" spans="1:13" x14ac:dyDescent="0.25">
      <c r="A80" t="s">
        <v>169</v>
      </c>
      <c r="B80" t="s">
        <v>63</v>
      </c>
      <c r="C80" t="s">
        <v>15</v>
      </c>
      <c r="D80" t="s">
        <v>157</v>
      </c>
      <c r="E80" t="s">
        <v>145</v>
      </c>
      <c r="F80" t="s">
        <v>141</v>
      </c>
      <c r="H80">
        <v>2.0642756254210595E-2</v>
      </c>
      <c r="K80">
        <f>H80</f>
        <v>2.0642756254210595E-2</v>
      </c>
      <c r="L80" t="s">
        <v>68</v>
      </c>
      <c r="M80">
        <f t="shared" si="1"/>
        <v>2.0642756254210595E-2</v>
      </c>
    </row>
    <row r="81" spans="1:13" x14ac:dyDescent="0.25">
      <c r="A81" t="s">
        <v>169</v>
      </c>
      <c r="B81" t="s">
        <v>63</v>
      </c>
      <c r="C81" t="s">
        <v>15</v>
      </c>
      <c r="D81" t="s">
        <v>157</v>
      </c>
      <c r="E81" t="s">
        <v>145</v>
      </c>
      <c r="F81" t="s">
        <v>82</v>
      </c>
      <c r="G81">
        <v>2.2475031553913833</v>
      </c>
      <c r="I81">
        <v>0.7</v>
      </c>
      <c r="J81">
        <v>0.03</v>
      </c>
      <c r="K81">
        <f>G81*I81*J81</f>
        <v>4.7197566263219047E-2</v>
      </c>
      <c r="L81" t="s">
        <v>68</v>
      </c>
      <c r="M81">
        <f t="shared" si="1"/>
        <v>4.7197566263219047E-2</v>
      </c>
    </row>
    <row r="82" spans="1:13" x14ac:dyDescent="0.25">
      <c r="A82" t="s">
        <v>169</v>
      </c>
      <c r="B82" t="s">
        <v>63</v>
      </c>
      <c r="C82" t="s">
        <v>15</v>
      </c>
      <c r="D82" t="s">
        <v>157</v>
      </c>
      <c r="E82" t="s">
        <v>81</v>
      </c>
      <c r="F82" t="s">
        <v>82</v>
      </c>
      <c r="G82">
        <v>10.354691802320472</v>
      </c>
      <c r="I82">
        <v>0.7</v>
      </c>
      <c r="J82">
        <v>0.03</v>
      </c>
      <c r="K82">
        <f>G82*I82*J82</f>
        <v>0.21744852784872989</v>
      </c>
      <c r="L82" t="s">
        <v>68</v>
      </c>
      <c r="M82">
        <f t="shared" si="1"/>
        <v>0.21744852784872989</v>
      </c>
    </row>
    <row r="83" spans="1:13" x14ac:dyDescent="0.25">
      <c r="A83" t="s">
        <v>169</v>
      </c>
      <c r="B83" t="s">
        <v>63</v>
      </c>
      <c r="C83" t="s">
        <v>15</v>
      </c>
      <c r="D83" t="s">
        <v>89</v>
      </c>
      <c r="E83" t="s">
        <v>81</v>
      </c>
      <c r="F83" t="s">
        <v>141</v>
      </c>
      <c r="H83">
        <v>7.1404985808750331E-4</v>
      </c>
      <c r="K83">
        <f>H83</f>
        <v>7.1404985808750331E-4</v>
      </c>
      <c r="L83" t="s">
        <v>68</v>
      </c>
      <c r="M83">
        <f t="shared" si="1"/>
        <v>7.1404985808750331E-4</v>
      </c>
    </row>
    <row r="84" spans="1:13" x14ac:dyDescent="0.25">
      <c r="A84" t="s">
        <v>169</v>
      </c>
      <c r="B84" t="s">
        <v>63</v>
      </c>
      <c r="C84" t="s">
        <v>15</v>
      </c>
      <c r="D84" t="s">
        <v>89</v>
      </c>
      <c r="E84" t="s">
        <v>145</v>
      </c>
      <c r="F84" t="s">
        <v>141</v>
      </c>
      <c r="H84">
        <v>2.5230035421812944E-3</v>
      </c>
      <c r="K84">
        <f>H84</f>
        <v>2.5230035421812944E-3</v>
      </c>
      <c r="L84" t="s">
        <v>68</v>
      </c>
      <c r="M84">
        <f t="shared" si="1"/>
        <v>2.5230035421812944E-3</v>
      </c>
    </row>
    <row r="85" spans="1:13" x14ac:dyDescent="0.25">
      <c r="A85" t="s">
        <v>169</v>
      </c>
      <c r="B85" t="s">
        <v>63</v>
      </c>
      <c r="C85" t="s">
        <v>15</v>
      </c>
      <c r="D85" t="s">
        <v>71</v>
      </c>
      <c r="E85" t="s">
        <v>145</v>
      </c>
      <c r="F85" t="s">
        <v>82</v>
      </c>
      <c r="G85">
        <v>4.4331157394815232E-2</v>
      </c>
      <c r="I85">
        <v>0.7</v>
      </c>
      <c r="J85">
        <v>0.03</v>
      </c>
      <c r="K85">
        <f>G85*I85*J85</f>
        <v>9.3095430529111975E-4</v>
      </c>
      <c r="L85" t="s">
        <v>68</v>
      </c>
      <c r="M85">
        <f t="shared" si="1"/>
        <v>9.3095430529111975E-4</v>
      </c>
    </row>
    <row r="86" spans="1:13" x14ac:dyDescent="0.25">
      <c r="A86" t="s">
        <v>169</v>
      </c>
      <c r="B86" t="s">
        <v>63</v>
      </c>
      <c r="C86" t="s">
        <v>15</v>
      </c>
      <c r="D86" t="s">
        <v>71</v>
      </c>
      <c r="E86" t="s">
        <v>81</v>
      </c>
      <c r="F86" t="s">
        <v>141</v>
      </c>
      <c r="H86">
        <v>1.3810402363964606E-3</v>
      </c>
      <c r="K86">
        <f>H86</f>
        <v>1.3810402363964606E-3</v>
      </c>
      <c r="L86" t="s">
        <v>68</v>
      </c>
      <c r="M86">
        <f t="shared" si="1"/>
        <v>1.3810402363964606E-3</v>
      </c>
    </row>
    <row r="87" spans="1:13" x14ac:dyDescent="0.25">
      <c r="A87" t="s">
        <v>169</v>
      </c>
      <c r="B87" t="s">
        <v>63</v>
      </c>
      <c r="C87" t="s">
        <v>15</v>
      </c>
      <c r="D87" t="s">
        <v>71</v>
      </c>
      <c r="E87" t="s">
        <v>145</v>
      </c>
      <c r="F87" t="s">
        <v>141</v>
      </c>
      <c r="H87">
        <v>1.682971938915895E-3</v>
      </c>
      <c r="K87">
        <f>H87</f>
        <v>1.682971938915895E-3</v>
      </c>
      <c r="L87" t="s">
        <v>68</v>
      </c>
      <c r="M87">
        <f t="shared" si="1"/>
        <v>1.682971938915895E-3</v>
      </c>
    </row>
    <row r="88" spans="1:13" x14ac:dyDescent="0.25">
      <c r="A88" t="s">
        <v>169</v>
      </c>
      <c r="B88" t="s">
        <v>63</v>
      </c>
      <c r="C88" t="s">
        <v>15</v>
      </c>
      <c r="D88" t="s">
        <v>64</v>
      </c>
      <c r="E88" t="s">
        <v>145</v>
      </c>
      <c r="F88" t="s">
        <v>141</v>
      </c>
      <c r="H88">
        <v>9.6722525225051391E-3</v>
      </c>
      <c r="K88">
        <f>H88</f>
        <v>9.6722525225051391E-3</v>
      </c>
      <c r="L88" t="s">
        <v>68</v>
      </c>
      <c r="M88">
        <f t="shared" si="1"/>
        <v>9.6722525225051391E-3</v>
      </c>
    </row>
    <row r="89" spans="1:13" x14ac:dyDescent="0.25">
      <c r="A89" t="s">
        <v>169</v>
      </c>
      <c r="B89" t="s">
        <v>63</v>
      </c>
      <c r="C89" t="s">
        <v>15</v>
      </c>
      <c r="D89" t="s">
        <v>64</v>
      </c>
      <c r="E89" t="s">
        <v>81</v>
      </c>
      <c r="F89" t="s">
        <v>141</v>
      </c>
      <c r="H89">
        <v>1.2882838026086387E-2</v>
      </c>
      <c r="K89">
        <f>H89</f>
        <v>1.2882838026086387E-2</v>
      </c>
      <c r="L89" t="s">
        <v>68</v>
      </c>
      <c r="M89">
        <f t="shared" si="1"/>
        <v>1.2882838026086387E-2</v>
      </c>
    </row>
    <row r="90" spans="1:13" x14ac:dyDescent="0.25">
      <c r="A90" t="s">
        <v>169</v>
      </c>
      <c r="B90" t="s">
        <v>63</v>
      </c>
      <c r="C90" t="s">
        <v>15</v>
      </c>
      <c r="D90" t="s">
        <v>64</v>
      </c>
      <c r="E90" t="s">
        <v>145</v>
      </c>
      <c r="F90" t="s">
        <v>82</v>
      </c>
      <c r="G90">
        <v>2.3495513419252072</v>
      </c>
      <c r="I90">
        <v>0.7</v>
      </c>
      <c r="J90">
        <v>0.03</v>
      </c>
      <c r="K90">
        <f>G90*I90*J90</f>
        <v>4.9340578180429348E-2</v>
      </c>
      <c r="L90" t="s">
        <v>68</v>
      </c>
      <c r="M90">
        <f t="shared" si="1"/>
        <v>4.9340578180429348E-2</v>
      </c>
    </row>
    <row r="91" spans="1:13" x14ac:dyDescent="0.25">
      <c r="A91" t="s">
        <v>169</v>
      </c>
      <c r="B91" t="s">
        <v>63</v>
      </c>
      <c r="C91" t="s">
        <v>15</v>
      </c>
      <c r="D91" t="s">
        <v>64</v>
      </c>
      <c r="E91" t="s">
        <v>81</v>
      </c>
      <c r="F91" t="s">
        <v>82</v>
      </c>
      <c r="G91">
        <v>8.3019155379771679</v>
      </c>
      <c r="I91">
        <v>0.7</v>
      </c>
      <c r="J91">
        <v>0.03</v>
      </c>
      <c r="K91">
        <f>G91*I91*J91</f>
        <v>0.17434022629752052</v>
      </c>
      <c r="L91" t="s">
        <v>68</v>
      </c>
      <c r="M91">
        <f t="shared" si="1"/>
        <v>0.17434022629752052</v>
      </c>
    </row>
    <row r="92" spans="1:13" x14ac:dyDescent="0.25">
      <c r="A92" t="s">
        <v>169</v>
      </c>
      <c r="B92" t="s">
        <v>63</v>
      </c>
      <c r="C92" t="s">
        <v>15</v>
      </c>
      <c r="D92" t="s">
        <v>158</v>
      </c>
      <c r="E92" t="s">
        <v>81</v>
      </c>
      <c r="F92" t="s">
        <v>141</v>
      </c>
      <c r="H92">
        <v>3.9594420712399797E-3</v>
      </c>
      <c r="K92">
        <f>H92</f>
        <v>3.9594420712399797E-3</v>
      </c>
      <c r="L92" t="s">
        <v>68</v>
      </c>
      <c r="M92">
        <f t="shared" si="1"/>
        <v>3.9594420712399797E-3</v>
      </c>
    </row>
    <row r="93" spans="1:13" x14ac:dyDescent="0.25">
      <c r="A93" t="s">
        <v>169</v>
      </c>
      <c r="B93" t="s">
        <v>63</v>
      </c>
      <c r="C93" t="s">
        <v>15</v>
      </c>
      <c r="D93" t="s">
        <v>158</v>
      </c>
      <c r="E93" t="s">
        <v>145</v>
      </c>
      <c r="F93" t="s">
        <v>141</v>
      </c>
      <c r="H93">
        <v>1.4023029226366831E-2</v>
      </c>
      <c r="K93">
        <f>H93</f>
        <v>1.4023029226366831E-2</v>
      </c>
      <c r="L93" t="s">
        <v>68</v>
      </c>
      <c r="M93">
        <f t="shared" si="1"/>
        <v>1.4023029226366831E-2</v>
      </c>
    </row>
    <row r="94" spans="1:13" x14ac:dyDescent="0.25">
      <c r="A94" t="s">
        <v>169</v>
      </c>
      <c r="B94" t="s">
        <v>63</v>
      </c>
      <c r="C94" t="s">
        <v>15</v>
      </c>
      <c r="D94" t="s">
        <v>159</v>
      </c>
      <c r="E94" t="s">
        <v>81</v>
      </c>
      <c r="F94" t="s">
        <v>82</v>
      </c>
      <c r="G94">
        <v>0.11737152076851515</v>
      </c>
      <c r="I94">
        <v>0.7</v>
      </c>
      <c r="J94">
        <v>0.03</v>
      </c>
      <c r="K94">
        <f>G94*I94*J94</f>
        <v>2.4648019361388179E-3</v>
      </c>
      <c r="L94" t="s">
        <v>68</v>
      </c>
      <c r="M94">
        <f t="shared" si="1"/>
        <v>2.4648019361388179E-3</v>
      </c>
    </row>
    <row r="95" spans="1:13" x14ac:dyDescent="0.25">
      <c r="A95" t="s">
        <v>169</v>
      </c>
      <c r="B95" t="s">
        <v>63</v>
      </c>
      <c r="C95" t="s">
        <v>15</v>
      </c>
      <c r="D95" t="s">
        <v>160</v>
      </c>
      <c r="E95" t="s">
        <v>81</v>
      </c>
      <c r="F95" t="s">
        <v>141</v>
      </c>
      <c r="H95">
        <v>5.7191941029021932E-3</v>
      </c>
      <c r="K95">
        <f t="shared" ref="K95:K100" si="2">H95</f>
        <v>5.7191941029021932E-3</v>
      </c>
      <c r="L95" t="s">
        <v>68</v>
      </c>
      <c r="M95">
        <f t="shared" si="1"/>
        <v>5.7191941029021932E-3</v>
      </c>
    </row>
    <row r="96" spans="1:13" x14ac:dyDescent="0.25">
      <c r="A96" t="s">
        <v>169</v>
      </c>
      <c r="B96" t="s">
        <v>63</v>
      </c>
      <c r="C96" t="s">
        <v>15</v>
      </c>
      <c r="D96" t="s">
        <v>160</v>
      </c>
      <c r="E96" t="s">
        <v>145</v>
      </c>
      <c r="F96" t="s">
        <v>141</v>
      </c>
      <c r="H96">
        <v>2.6487944094248459E-2</v>
      </c>
      <c r="K96">
        <f t="shared" si="2"/>
        <v>2.6487944094248459E-2</v>
      </c>
      <c r="L96" t="s">
        <v>68</v>
      </c>
      <c r="M96">
        <f t="shared" si="1"/>
        <v>2.6487944094248459E-2</v>
      </c>
    </row>
    <row r="97" spans="1:13" x14ac:dyDescent="0.25">
      <c r="A97" t="s">
        <v>169</v>
      </c>
      <c r="B97" t="s">
        <v>63</v>
      </c>
      <c r="C97" t="s">
        <v>15</v>
      </c>
      <c r="D97" t="s">
        <v>161</v>
      </c>
      <c r="E97" t="s">
        <v>81</v>
      </c>
      <c r="F97" t="s">
        <v>141</v>
      </c>
      <c r="H97">
        <v>2.4636528443270985E-3</v>
      </c>
      <c r="K97">
        <f t="shared" si="2"/>
        <v>2.4636528443270985E-3</v>
      </c>
      <c r="L97" t="s">
        <v>68</v>
      </c>
      <c r="M97">
        <f t="shared" si="1"/>
        <v>2.4636528443270985E-3</v>
      </c>
    </row>
    <row r="98" spans="1:13" x14ac:dyDescent="0.25">
      <c r="A98" t="s">
        <v>169</v>
      </c>
      <c r="B98" t="s">
        <v>63</v>
      </c>
      <c r="C98" t="s">
        <v>15</v>
      </c>
      <c r="D98" t="s">
        <v>161</v>
      </c>
      <c r="E98" t="s">
        <v>145</v>
      </c>
      <c r="F98" t="s">
        <v>141</v>
      </c>
      <c r="H98">
        <v>1.1218423381093466E-2</v>
      </c>
      <c r="K98">
        <f t="shared" si="2"/>
        <v>1.1218423381093466E-2</v>
      </c>
      <c r="L98" t="s">
        <v>68</v>
      </c>
      <c r="M98">
        <f t="shared" si="1"/>
        <v>1.1218423381093466E-2</v>
      </c>
    </row>
    <row r="99" spans="1:13" x14ac:dyDescent="0.25">
      <c r="A99" t="s">
        <v>169</v>
      </c>
      <c r="B99" t="s">
        <v>63</v>
      </c>
      <c r="C99" t="s">
        <v>15</v>
      </c>
      <c r="D99" t="s">
        <v>181</v>
      </c>
      <c r="E99" t="s">
        <v>81</v>
      </c>
      <c r="F99" t="s">
        <v>141</v>
      </c>
      <c r="H99">
        <v>6.0491476088388586E-4</v>
      </c>
      <c r="K99">
        <f t="shared" si="2"/>
        <v>6.0491476088388586E-4</v>
      </c>
      <c r="L99" t="s">
        <v>68</v>
      </c>
      <c r="M99">
        <f t="shared" si="1"/>
        <v>6.0491476088388586E-4</v>
      </c>
    </row>
    <row r="100" spans="1:13" x14ac:dyDescent="0.25">
      <c r="A100" t="s">
        <v>169</v>
      </c>
      <c r="B100" t="s">
        <v>63</v>
      </c>
      <c r="C100" t="s">
        <v>15</v>
      </c>
      <c r="D100" t="s">
        <v>181</v>
      </c>
      <c r="E100" t="s">
        <v>145</v>
      </c>
      <c r="F100" t="s">
        <v>141</v>
      </c>
      <c r="H100">
        <v>3.1162287169704075E-3</v>
      </c>
      <c r="K100">
        <f t="shared" si="2"/>
        <v>3.1162287169704075E-3</v>
      </c>
      <c r="L100" t="s">
        <v>68</v>
      </c>
      <c r="M100">
        <f t="shared" si="1"/>
        <v>3.1162287169704075E-3</v>
      </c>
    </row>
    <row r="101" spans="1:13" x14ac:dyDescent="0.25">
      <c r="A101" t="s">
        <v>169</v>
      </c>
      <c r="B101" t="s">
        <v>63</v>
      </c>
      <c r="C101" t="s">
        <v>15</v>
      </c>
      <c r="D101" t="s">
        <v>92</v>
      </c>
      <c r="E101" t="s">
        <v>145</v>
      </c>
      <c r="F101" t="s">
        <v>82</v>
      </c>
      <c r="G101">
        <v>0.28958336002365698</v>
      </c>
      <c r="I101">
        <v>0.7</v>
      </c>
      <c r="J101">
        <v>0.03</v>
      </c>
      <c r="K101">
        <f>G101*I101*J101</f>
        <v>6.0812505604967964E-3</v>
      </c>
      <c r="L101" t="s">
        <v>68</v>
      </c>
      <c r="M101">
        <f t="shared" si="1"/>
        <v>6.0812505604967964E-3</v>
      </c>
    </row>
    <row r="102" spans="1:13" x14ac:dyDescent="0.25">
      <c r="A102" t="s">
        <v>169</v>
      </c>
      <c r="B102" t="s">
        <v>63</v>
      </c>
      <c r="C102" t="s">
        <v>15</v>
      </c>
      <c r="D102" t="s">
        <v>92</v>
      </c>
      <c r="E102" t="s">
        <v>145</v>
      </c>
      <c r="F102" t="s">
        <v>141</v>
      </c>
      <c r="H102">
        <v>1.8119143084146874E-2</v>
      </c>
      <c r="K102">
        <f>H102</f>
        <v>1.8119143084146874E-2</v>
      </c>
      <c r="L102" t="s">
        <v>68</v>
      </c>
      <c r="M102">
        <f t="shared" si="1"/>
        <v>1.8119143084146874E-2</v>
      </c>
    </row>
    <row r="103" spans="1:13" x14ac:dyDescent="0.25">
      <c r="A103" t="s">
        <v>169</v>
      </c>
      <c r="B103" t="s">
        <v>63</v>
      </c>
      <c r="C103" t="s">
        <v>15</v>
      </c>
      <c r="D103" t="s">
        <v>92</v>
      </c>
      <c r="E103" t="s">
        <v>81</v>
      </c>
      <c r="F103" t="s">
        <v>141</v>
      </c>
      <c r="H103">
        <v>6.2362894768939657E-2</v>
      </c>
      <c r="K103">
        <f>H103</f>
        <v>6.2362894768939657E-2</v>
      </c>
      <c r="L103" t="s">
        <v>68</v>
      </c>
      <c r="M103">
        <f t="shared" si="1"/>
        <v>6.2362894768939657E-2</v>
      </c>
    </row>
    <row r="104" spans="1:13" x14ac:dyDescent="0.25">
      <c r="A104" t="s">
        <v>169</v>
      </c>
      <c r="B104" t="s">
        <v>63</v>
      </c>
      <c r="C104" t="s">
        <v>15</v>
      </c>
      <c r="D104" t="s">
        <v>92</v>
      </c>
      <c r="E104" t="s">
        <v>81</v>
      </c>
      <c r="F104" t="s">
        <v>82</v>
      </c>
      <c r="G104">
        <v>3.5189451400805685</v>
      </c>
      <c r="I104">
        <v>0.7</v>
      </c>
      <c r="J104">
        <v>0.03</v>
      </c>
      <c r="K104">
        <f>G104*I104*J104</f>
        <v>7.3897847941691935E-2</v>
      </c>
      <c r="L104" t="s">
        <v>68</v>
      </c>
      <c r="M104">
        <f t="shared" si="1"/>
        <v>7.3897847941691935E-2</v>
      </c>
    </row>
    <row r="105" spans="1:13" x14ac:dyDescent="0.25">
      <c r="A105" t="s">
        <v>169</v>
      </c>
      <c r="B105" t="s">
        <v>63</v>
      </c>
      <c r="C105" t="s">
        <v>15</v>
      </c>
      <c r="D105" t="s">
        <v>72</v>
      </c>
      <c r="E105" t="s">
        <v>145</v>
      </c>
      <c r="F105" t="s">
        <v>141</v>
      </c>
      <c r="H105">
        <v>1.6380472890227058E-3</v>
      </c>
      <c r="K105">
        <f>H105</f>
        <v>1.6380472890227058E-3</v>
      </c>
      <c r="L105" t="s">
        <v>68</v>
      </c>
      <c r="M105">
        <f t="shared" si="1"/>
        <v>1.6380472890227058E-3</v>
      </c>
    </row>
    <row r="106" spans="1:13" x14ac:dyDescent="0.25">
      <c r="A106" t="s">
        <v>169</v>
      </c>
      <c r="B106" t="s">
        <v>63</v>
      </c>
      <c r="C106" t="s">
        <v>15</v>
      </c>
      <c r="D106" t="s">
        <v>72</v>
      </c>
      <c r="E106" t="s">
        <v>81</v>
      </c>
      <c r="F106" t="s">
        <v>141</v>
      </c>
      <c r="H106">
        <v>3.9440231956071126E-3</v>
      </c>
      <c r="K106">
        <f>H106</f>
        <v>3.9440231956071126E-3</v>
      </c>
      <c r="L106" t="s">
        <v>68</v>
      </c>
      <c r="M106">
        <f t="shared" si="1"/>
        <v>3.9440231956071126E-3</v>
      </c>
    </row>
    <row r="107" spans="1:13" x14ac:dyDescent="0.25">
      <c r="A107" t="s">
        <v>169</v>
      </c>
      <c r="B107" t="s">
        <v>63</v>
      </c>
      <c r="C107" t="s">
        <v>15</v>
      </c>
      <c r="D107" t="s">
        <v>72</v>
      </c>
      <c r="E107" t="s">
        <v>145</v>
      </c>
      <c r="F107" t="s">
        <v>82</v>
      </c>
      <c r="G107">
        <v>1.5444445867928371</v>
      </c>
      <c r="I107">
        <v>0.7</v>
      </c>
      <c r="J107">
        <v>0.03</v>
      </c>
      <c r="K107">
        <f>G107*I107*J107</f>
        <v>3.2433336322649574E-2</v>
      </c>
      <c r="L107" t="s">
        <v>68</v>
      </c>
      <c r="M107">
        <f t="shared" si="1"/>
        <v>3.2433336322649574E-2</v>
      </c>
    </row>
    <row r="108" spans="1:13" x14ac:dyDescent="0.25">
      <c r="A108" t="s">
        <v>169</v>
      </c>
      <c r="B108" t="s">
        <v>63</v>
      </c>
      <c r="C108" t="s">
        <v>15</v>
      </c>
      <c r="D108" t="s">
        <v>72</v>
      </c>
      <c r="E108" t="s">
        <v>81</v>
      </c>
      <c r="F108" t="s">
        <v>82</v>
      </c>
      <c r="G108">
        <v>5.2904688921074294</v>
      </c>
      <c r="I108">
        <v>0.7</v>
      </c>
      <c r="J108">
        <v>0.03</v>
      </c>
      <c r="K108">
        <f>G108*I108*J108</f>
        <v>0.11109984673425601</v>
      </c>
      <c r="L108" t="s">
        <v>68</v>
      </c>
      <c r="M108">
        <f t="shared" si="1"/>
        <v>0.11109984673425601</v>
      </c>
    </row>
    <row r="109" spans="1:13" x14ac:dyDescent="0.25">
      <c r="A109" t="s">
        <v>169</v>
      </c>
      <c r="B109" t="s">
        <v>63</v>
      </c>
      <c r="C109" t="s">
        <v>15</v>
      </c>
      <c r="D109" t="s">
        <v>69</v>
      </c>
      <c r="E109" t="s">
        <v>145</v>
      </c>
      <c r="F109" t="s">
        <v>141</v>
      </c>
      <c r="H109">
        <v>1.6926441914383996E-2</v>
      </c>
      <c r="K109">
        <f>H109</f>
        <v>1.6926441914383996E-2</v>
      </c>
      <c r="L109" t="s">
        <v>68</v>
      </c>
      <c r="M109">
        <f t="shared" si="1"/>
        <v>1.6926441914383996E-2</v>
      </c>
    </row>
    <row r="110" spans="1:13" x14ac:dyDescent="0.25">
      <c r="A110" t="s">
        <v>169</v>
      </c>
      <c r="B110" t="s">
        <v>63</v>
      </c>
      <c r="C110" t="s">
        <v>15</v>
      </c>
      <c r="D110" t="s">
        <v>69</v>
      </c>
      <c r="E110" t="s">
        <v>81</v>
      </c>
      <c r="F110" t="s">
        <v>141</v>
      </c>
      <c r="H110">
        <v>1.8035973236520939E-2</v>
      </c>
      <c r="K110">
        <f>H110</f>
        <v>1.8035973236520939E-2</v>
      </c>
      <c r="L110" t="s">
        <v>68</v>
      </c>
      <c r="M110">
        <f t="shared" si="1"/>
        <v>1.8035973236520939E-2</v>
      </c>
    </row>
    <row r="111" spans="1:13" x14ac:dyDescent="0.25">
      <c r="A111" t="s">
        <v>169</v>
      </c>
      <c r="B111" t="s">
        <v>63</v>
      </c>
      <c r="C111" t="s">
        <v>15</v>
      </c>
      <c r="D111" t="s">
        <v>69</v>
      </c>
      <c r="E111" t="s">
        <v>145</v>
      </c>
      <c r="F111" t="s">
        <v>82</v>
      </c>
      <c r="G111">
        <v>3.11426380698577</v>
      </c>
      <c r="I111">
        <v>0.7</v>
      </c>
      <c r="J111">
        <v>0.03</v>
      </c>
      <c r="K111">
        <f>G111*I111*J111</f>
        <v>6.5399539946701155E-2</v>
      </c>
      <c r="L111" t="s">
        <v>68</v>
      </c>
      <c r="M111">
        <f t="shared" si="1"/>
        <v>6.5399539946701155E-2</v>
      </c>
    </row>
    <row r="112" spans="1:13" x14ac:dyDescent="0.25">
      <c r="A112" t="s">
        <v>169</v>
      </c>
      <c r="B112" t="s">
        <v>63</v>
      </c>
      <c r="C112" t="s">
        <v>15</v>
      </c>
      <c r="D112" t="s">
        <v>69</v>
      </c>
      <c r="E112" t="s">
        <v>81</v>
      </c>
      <c r="F112" t="s">
        <v>82</v>
      </c>
      <c r="G112">
        <v>6.5187160411997116</v>
      </c>
      <c r="I112">
        <v>0.7</v>
      </c>
      <c r="J112">
        <v>0.03</v>
      </c>
      <c r="K112">
        <f>G112*I112*J112</f>
        <v>0.13689303686519391</v>
      </c>
      <c r="L112" t="s">
        <v>68</v>
      </c>
      <c r="M112">
        <f t="shared" si="1"/>
        <v>0.13689303686519391</v>
      </c>
    </row>
    <row r="113" spans="1:13" x14ac:dyDescent="0.25">
      <c r="A113" t="s">
        <v>169</v>
      </c>
      <c r="B113" t="s">
        <v>63</v>
      </c>
      <c r="C113" t="s">
        <v>15</v>
      </c>
      <c r="D113" t="s">
        <v>108</v>
      </c>
      <c r="E113" t="s">
        <v>145</v>
      </c>
      <c r="F113" t="s">
        <v>141</v>
      </c>
      <c r="H113">
        <v>1.5239237612770644E-2</v>
      </c>
      <c r="K113">
        <f>H113</f>
        <v>1.5239237612770644E-2</v>
      </c>
      <c r="L113" t="s">
        <v>68</v>
      </c>
      <c r="M113">
        <f t="shared" si="1"/>
        <v>1.5239237612770644E-2</v>
      </c>
    </row>
    <row r="114" spans="1:13" x14ac:dyDescent="0.25">
      <c r="A114" t="s">
        <v>169</v>
      </c>
      <c r="B114" t="s">
        <v>63</v>
      </c>
      <c r="C114" t="s">
        <v>15</v>
      </c>
      <c r="D114" t="s">
        <v>108</v>
      </c>
      <c r="E114" t="s">
        <v>81</v>
      </c>
      <c r="F114" t="s">
        <v>141</v>
      </c>
      <c r="H114">
        <v>2.5017370300869514E-2</v>
      </c>
      <c r="K114">
        <f>H114</f>
        <v>2.5017370300869514E-2</v>
      </c>
      <c r="L114" t="s">
        <v>68</v>
      </c>
      <c r="M114">
        <f t="shared" si="1"/>
        <v>2.5017370300869514E-2</v>
      </c>
    </row>
    <row r="115" spans="1:13" x14ac:dyDescent="0.25">
      <c r="A115" t="s">
        <v>169</v>
      </c>
      <c r="B115" t="s">
        <v>63</v>
      </c>
      <c r="C115" t="s">
        <v>15</v>
      </c>
      <c r="D115" t="s">
        <v>108</v>
      </c>
      <c r="E115" t="s">
        <v>145</v>
      </c>
      <c r="F115" t="s">
        <v>82</v>
      </c>
      <c r="G115">
        <v>9.4203235926806546</v>
      </c>
      <c r="I115">
        <v>0.7</v>
      </c>
      <c r="J115">
        <v>0.03</v>
      </c>
      <c r="K115">
        <f>G115*I115*J115</f>
        <v>0.19782679544629372</v>
      </c>
      <c r="L115" t="s">
        <v>68</v>
      </c>
      <c r="M115">
        <f t="shared" si="1"/>
        <v>0.19782679544629372</v>
      </c>
    </row>
    <row r="116" spans="1:13" x14ac:dyDescent="0.25">
      <c r="A116" t="s">
        <v>169</v>
      </c>
      <c r="B116" t="s">
        <v>63</v>
      </c>
      <c r="C116" t="s">
        <v>15</v>
      </c>
      <c r="D116" t="s">
        <v>108</v>
      </c>
      <c r="E116" t="s">
        <v>81</v>
      </c>
      <c r="F116" t="s">
        <v>82</v>
      </c>
      <c r="G116">
        <v>15.556240791088586</v>
      </c>
      <c r="I116">
        <v>0.7</v>
      </c>
      <c r="J116">
        <v>0.03</v>
      </c>
      <c r="K116">
        <f>G116*I116*J116</f>
        <v>0.32668105661286029</v>
      </c>
      <c r="L116" t="s">
        <v>68</v>
      </c>
      <c r="M116">
        <f t="shared" si="1"/>
        <v>0.32668105661286029</v>
      </c>
    </row>
    <row r="117" spans="1:13" x14ac:dyDescent="0.25">
      <c r="A117" t="s">
        <v>169</v>
      </c>
      <c r="B117" t="s">
        <v>63</v>
      </c>
      <c r="C117" t="s">
        <v>15</v>
      </c>
      <c r="D117" t="s">
        <v>109</v>
      </c>
      <c r="E117" t="s">
        <v>145</v>
      </c>
      <c r="F117" t="s">
        <v>141</v>
      </c>
      <c r="H117">
        <v>2.0709733166072924E-2</v>
      </c>
      <c r="K117">
        <f>H117</f>
        <v>2.0709733166072924E-2</v>
      </c>
      <c r="L117" t="s">
        <v>68</v>
      </c>
      <c r="M117">
        <f t="shared" si="1"/>
        <v>2.0709733166072924E-2</v>
      </c>
    </row>
    <row r="118" spans="1:13" x14ac:dyDescent="0.25">
      <c r="A118" t="s">
        <v>169</v>
      </c>
      <c r="B118" t="s">
        <v>63</v>
      </c>
      <c r="C118" t="s">
        <v>15</v>
      </c>
      <c r="D118" t="s">
        <v>109</v>
      </c>
      <c r="E118" t="s">
        <v>81</v>
      </c>
      <c r="F118" t="s">
        <v>141</v>
      </c>
      <c r="H118">
        <v>3.663961319654907E-2</v>
      </c>
      <c r="K118">
        <f>H118</f>
        <v>3.663961319654907E-2</v>
      </c>
      <c r="L118" t="s">
        <v>68</v>
      </c>
      <c r="M118">
        <f t="shared" si="1"/>
        <v>3.663961319654907E-2</v>
      </c>
    </row>
    <row r="119" spans="1:13" x14ac:dyDescent="0.25">
      <c r="A119" t="s">
        <v>169</v>
      </c>
      <c r="B119" t="s">
        <v>63</v>
      </c>
      <c r="C119" t="s">
        <v>15</v>
      </c>
      <c r="D119" t="s">
        <v>109</v>
      </c>
      <c r="E119" t="s">
        <v>145</v>
      </c>
      <c r="F119" t="s">
        <v>82</v>
      </c>
      <c r="G119">
        <v>7.8263905133107352</v>
      </c>
      <c r="I119">
        <v>0.7</v>
      </c>
      <c r="J119">
        <v>0.03</v>
      </c>
      <c r="K119">
        <f>G119*I119*J119</f>
        <v>0.16435420077952542</v>
      </c>
      <c r="L119" t="s">
        <v>68</v>
      </c>
      <c r="M119">
        <f t="shared" si="1"/>
        <v>0.16435420077952542</v>
      </c>
    </row>
    <row r="120" spans="1:13" x14ac:dyDescent="0.25">
      <c r="A120" t="s">
        <v>169</v>
      </c>
      <c r="B120" t="s">
        <v>63</v>
      </c>
      <c r="C120" t="s">
        <v>15</v>
      </c>
      <c r="D120" t="s">
        <v>109</v>
      </c>
      <c r="E120" t="s">
        <v>81</v>
      </c>
      <c r="F120" t="s">
        <v>82</v>
      </c>
      <c r="G120">
        <v>22.147103111166743</v>
      </c>
      <c r="I120">
        <v>0.7</v>
      </c>
      <c r="J120">
        <v>0.03</v>
      </c>
      <c r="K120">
        <f>G120*I120*J120</f>
        <v>0.46508916533450156</v>
      </c>
      <c r="L120" t="s">
        <v>68</v>
      </c>
      <c r="M120">
        <f t="shared" si="1"/>
        <v>0.46508916533450156</v>
      </c>
    </row>
    <row r="121" spans="1:13" x14ac:dyDescent="0.25">
      <c r="A121" t="s">
        <v>169</v>
      </c>
      <c r="B121" t="s">
        <v>63</v>
      </c>
      <c r="C121" t="s">
        <v>15</v>
      </c>
      <c r="D121" t="s">
        <v>118</v>
      </c>
      <c r="E121" t="s">
        <v>81</v>
      </c>
      <c r="F121" t="s">
        <v>141</v>
      </c>
      <c r="H121">
        <v>8.0354348833829616E-3</v>
      </c>
      <c r="K121">
        <f>H121</f>
        <v>8.0354348833829616E-3</v>
      </c>
      <c r="L121" t="s">
        <v>68</v>
      </c>
      <c r="M121">
        <f t="shared" si="1"/>
        <v>8.0354348833829616E-3</v>
      </c>
    </row>
    <row r="122" spans="1:13" x14ac:dyDescent="0.25">
      <c r="A122" t="s">
        <v>169</v>
      </c>
      <c r="B122" t="s">
        <v>63</v>
      </c>
      <c r="C122" t="s">
        <v>15</v>
      </c>
      <c r="D122" t="s">
        <v>118</v>
      </c>
      <c r="E122" t="s">
        <v>145</v>
      </c>
      <c r="F122" t="s">
        <v>141</v>
      </c>
      <c r="H122">
        <v>1.217836510080389E-2</v>
      </c>
      <c r="K122">
        <f>H122</f>
        <v>1.217836510080389E-2</v>
      </c>
      <c r="L122" t="s">
        <v>68</v>
      </c>
      <c r="M122">
        <f t="shared" si="1"/>
        <v>1.217836510080389E-2</v>
      </c>
    </row>
    <row r="123" spans="1:13" x14ac:dyDescent="0.25">
      <c r="A123" t="s">
        <v>169</v>
      </c>
      <c r="B123" t="s">
        <v>63</v>
      </c>
      <c r="C123" t="s">
        <v>15</v>
      </c>
      <c r="D123" t="s">
        <v>164</v>
      </c>
      <c r="E123" t="s">
        <v>81</v>
      </c>
      <c r="F123" t="s">
        <v>82</v>
      </c>
      <c r="G123">
        <v>2.5912020354279885</v>
      </c>
      <c r="I123">
        <v>0.7</v>
      </c>
      <c r="J123">
        <v>0.03</v>
      </c>
      <c r="K123">
        <f>G123*I123*J123</f>
        <v>5.4415242743987749E-2</v>
      </c>
      <c r="L123" t="s">
        <v>68</v>
      </c>
      <c r="M123">
        <f t="shared" si="1"/>
        <v>5.4415242743987749E-2</v>
      </c>
    </row>
    <row r="124" spans="1:13" x14ac:dyDescent="0.25">
      <c r="A124" t="s">
        <v>169</v>
      </c>
      <c r="B124" t="s">
        <v>63</v>
      </c>
      <c r="C124" t="s">
        <v>15</v>
      </c>
      <c r="D124" t="s">
        <v>164</v>
      </c>
      <c r="E124" t="s">
        <v>145</v>
      </c>
      <c r="F124" t="s">
        <v>82</v>
      </c>
      <c r="G124">
        <v>3.5102346467022976</v>
      </c>
      <c r="I124">
        <v>0.7</v>
      </c>
      <c r="J124">
        <v>0.03</v>
      </c>
      <c r="K124">
        <f>G124*I124*J124</f>
        <v>7.3714927580748241E-2</v>
      </c>
      <c r="L124" t="s">
        <v>68</v>
      </c>
      <c r="M124">
        <f t="shared" si="1"/>
        <v>7.3714927580748241E-2</v>
      </c>
    </row>
    <row r="125" spans="1:13" x14ac:dyDescent="0.25">
      <c r="A125" t="s">
        <v>169</v>
      </c>
      <c r="B125" t="s">
        <v>63</v>
      </c>
      <c r="C125" t="s">
        <v>15</v>
      </c>
      <c r="D125" t="s">
        <v>116</v>
      </c>
      <c r="E125" t="s">
        <v>145</v>
      </c>
      <c r="F125" t="s">
        <v>141</v>
      </c>
      <c r="H125">
        <v>2.5375035625386589E-3</v>
      </c>
      <c r="K125">
        <f>H125</f>
        <v>2.5375035625386589E-3</v>
      </c>
      <c r="L125" t="s">
        <v>68</v>
      </c>
      <c r="M125">
        <f t="shared" si="1"/>
        <v>2.5375035625386589E-3</v>
      </c>
    </row>
    <row r="126" spans="1:13" x14ac:dyDescent="0.25">
      <c r="A126" t="s">
        <v>169</v>
      </c>
      <c r="B126" t="s">
        <v>63</v>
      </c>
      <c r="C126" t="s">
        <v>15</v>
      </c>
      <c r="D126" t="s">
        <v>116</v>
      </c>
      <c r="E126" t="s">
        <v>81</v>
      </c>
      <c r="F126" t="s">
        <v>141</v>
      </c>
      <c r="H126">
        <v>3.8148864534864901E-3</v>
      </c>
      <c r="K126">
        <f>H126</f>
        <v>3.8148864534864901E-3</v>
      </c>
      <c r="L126" t="s">
        <v>68</v>
      </c>
      <c r="M126">
        <f t="shared" si="1"/>
        <v>3.8148864534864901E-3</v>
      </c>
    </row>
    <row r="127" spans="1:13" x14ac:dyDescent="0.25">
      <c r="A127" t="s">
        <v>169</v>
      </c>
      <c r="B127" t="s">
        <v>63</v>
      </c>
      <c r="C127" t="s">
        <v>15</v>
      </c>
      <c r="D127" t="s">
        <v>116</v>
      </c>
      <c r="E127" t="s">
        <v>81</v>
      </c>
      <c r="F127" t="s">
        <v>82</v>
      </c>
      <c r="G127">
        <v>4.5051992403078547</v>
      </c>
      <c r="I127">
        <v>0.7</v>
      </c>
      <c r="J127">
        <v>0.03</v>
      </c>
      <c r="K127">
        <f>G127*I127*J127</f>
        <v>9.4609184046464942E-2</v>
      </c>
      <c r="L127" t="s">
        <v>68</v>
      </c>
      <c r="M127">
        <f t="shared" si="1"/>
        <v>9.4609184046464942E-2</v>
      </c>
    </row>
    <row r="128" spans="1:13" x14ac:dyDescent="0.25">
      <c r="A128" t="s">
        <v>169</v>
      </c>
      <c r="B128" t="s">
        <v>63</v>
      </c>
      <c r="C128" t="s">
        <v>15</v>
      </c>
      <c r="D128" t="s">
        <v>116</v>
      </c>
      <c r="E128" t="s">
        <v>145</v>
      </c>
      <c r="F128" t="s">
        <v>82</v>
      </c>
      <c r="G128">
        <v>5.1203196886940781</v>
      </c>
      <c r="I128">
        <v>0.7</v>
      </c>
      <c r="J128">
        <v>0.03</v>
      </c>
      <c r="K128">
        <f>G128*I128*J128</f>
        <v>0.10752671346257563</v>
      </c>
      <c r="L128" t="s">
        <v>68</v>
      </c>
      <c r="M128">
        <f t="shared" si="1"/>
        <v>0.10752671346257563</v>
      </c>
    </row>
    <row r="129" spans="1:13" x14ac:dyDescent="0.25">
      <c r="A129" t="s">
        <v>169</v>
      </c>
      <c r="B129" t="s">
        <v>63</v>
      </c>
      <c r="C129" t="s">
        <v>15</v>
      </c>
      <c r="D129" t="s">
        <v>113</v>
      </c>
      <c r="E129" t="s">
        <v>145</v>
      </c>
      <c r="F129" t="s">
        <v>82</v>
      </c>
      <c r="G129">
        <v>8.5802477044046518E-2</v>
      </c>
      <c r="I129">
        <v>0.7</v>
      </c>
      <c r="J129">
        <v>0.03</v>
      </c>
      <c r="K129">
        <f>G129*I129*J129</f>
        <v>1.8018520179249767E-3</v>
      </c>
      <c r="L129" t="s">
        <v>68</v>
      </c>
      <c r="M129">
        <f t="shared" si="1"/>
        <v>1.8018520179249767E-3</v>
      </c>
    </row>
    <row r="130" spans="1:13" x14ac:dyDescent="0.25">
      <c r="A130" t="s">
        <v>169</v>
      </c>
      <c r="B130" t="s">
        <v>63</v>
      </c>
      <c r="C130" t="s">
        <v>15</v>
      </c>
      <c r="D130" t="s">
        <v>113</v>
      </c>
      <c r="E130" t="s">
        <v>81</v>
      </c>
      <c r="F130" t="s">
        <v>82</v>
      </c>
      <c r="G130">
        <v>0.28922836767785493</v>
      </c>
      <c r="I130">
        <v>0.7</v>
      </c>
      <c r="J130">
        <v>0.03</v>
      </c>
      <c r="K130">
        <f>G130*I130*J130</f>
        <v>6.0737957212349527E-3</v>
      </c>
      <c r="L130" t="s">
        <v>68</v>
      </c>
      <c r="M130">
        <f t="shared" ref="M130:M193" si="3">IF(L130="Y",0,K130)</f>
        <v>6.0737957212349527E-3</v>
      </c>
    </row>
    <row r="131" spans="1:13" x14ac:dyDescent="0.25">
      <c r="A131" t="s">
        <v>169</v>
      </c>
      <c r="B131" t="s">
        <v>63</v>
      </c>
      <c r="C131" t="s">
        <v>15</v>
      </c>
      <c r="D131" t="s">
        <v>93</v>
      </c>
      <c r="E131" t="s">
        <v>81</v>
      </c>
      <c r="F131" t="s">
        <v>82</v>
      </c>
      <c r="G131">
        <v>0.2906580155037326</v>
      </c>
      <c r="I131">
        <v>0.7</v>
      </c>
      <c r="J131">
        <v>0.03</v>
      </c>
      <c r="K131">
        <f>G131*I131*J131</f>
        <v>6.1038183255783841E-3</v>
      </c>
      <c r="L131" t="s">
        <v>68</v>
      </c>
      <c r="M131">
        <f t="shared" si="3"/>
        <v>6.1038183255783841E-3</v>
      </c>
    </row>
    <row r="132" spans="1:13" x14ac:dyDescent="0.25">
      <c r="A132" t="s">
        <v>169</v>
      </c>
      <c r="B132" t="s">
        <v>63</v>
      </c>
      <c r="C132" t="s">
        <v>15</v>
      </c>
      <c r="D132" t="s">
        <v>93</v>
      </c>
      <c r="E132" t="s">
        <v>145</v>
      </c>
      <c r="F132" t="s">
        <v>141</v>
      </c>
      <c r="H132">
        <v>7.5231378348678581E-3</v>
      </c>
      <c r="K132">
        <f>H132</f>
        <v>7.5231378348678581E-3</v>
      </c>
      <c r="L132" t="s">
        <v>68</v>
      </c>
      <c r="M132">
        <f t="shared" si="3"/>
        <v>7.5231378348678581E-3</v>
      </c>
    </row>
    <row r="133" spans="1:13" x14ac:dyDescent="0.25">
      <c r="A133" t="s">
        <v>169</v>
      </c>
      <c r="B133" t="s">
        <v>63</v>
      </c>
      <c r="C133" t="s">
        <v>15</v>
      </c>
      <c r="D133" t="s">
        <v>93</v>
      </c>
      <c r="E133" t="s">
        <v>81</v>
      </c>
      <c r="F133" t="s">
        <v>141</v>
      </c>
      <c r="H133">
        <v>8.2853388492136713E-3</v>
      </c>
      <c r="K133">
        <f>H133</f>
        <v>8.2853388492136713E-3</v>
      </c>
      <c r="L133" t="s">
        <v>68</v>
      </c>
      <c r="M133">
        <f t="shared" si="3"/>
        <v>8.2853388492136713E-3</v>
      </c>
    </row>
    <row r="134" spans="1:13" x14ac:dyDescent="0.25">
      <c r="A134" t="s">
        <v>169</v>
      </c>
      <c r="B134" t="s">
        <v>63</v>
      </c>
      <c r="C134" t="s">
        <v>15</v>
      </c>
      <c r="D134" t="s">
        <v>93</v>
      </c>
      <c r="E134" t="s">
        <v>145</v>
      </c>
      <c r="F134" t="s">
        <v>82</v>
      </c>
      <c r="G134">
        <v>0.52562573795443635</v>
      </c>
      <c r="I134">
        <v>0.7</v>
      </c>
      <c r="J134">
        <v>0.03</v>
      </c>
      <c r="K134">
        <f>G134*I134*J134</f>
        <v>1.1038140497043162E-2</v>
      </c>
      <c r="L134" t="s">
        <v>68</v>
      </c>
      <c r="M134">
        <f t="shared" si="3"/>
        <v>1.1038140497043162E-2</v>
      </c>
    </row>
    <row r="135" spans="1:13" x14ac:dyDescent="0.25">
      <c r="A135" t="s">
        <v>169</v>
      </c>
      <c r="B135" t="s">
        <v>63</v>
      </c>
      <c r="C135" t="s">
        <v>15</v>
      </c>
      <c r="D135" t="s">
        <v>94</v>
      </c>
      <c r="E135" t="s">
        <v>145</v>
      </c>
      <c r="F135" t="s">
        <v>141</v>
      </c>
      <c r="H135">
        <v>4.9369878926619586E-3</v>
      </c>
      <c r="K135">
        <f>H135</f>
        <v>4.9369878926619586E-3</v>
      </c>
      <c r="L135" t="s">
        <v>68</v>
      </c>
      <c r="M135">
        <f t="shared" si="3"/>
        <v>4.9369878926619586E-3</v>
      </c>
    </row>
    <row r="136" spans="1:13" x14ac:dyDescent="0.25">
      <c r="A136" t="s">
        <v>169</v>
      </c>
      <c r="B136" t="s">
        <v>63</v>
      </c>
      <c r="C136" t="s">
        <v>15</v>
      </c>
      <c r="D136" t="s">
        <v>94</v>
      </c>
      <c r="E136" t="s">
        <v>81</v>
      </c>
      <c r="F136" t="s">
        <v>141</v>
      </c>
      <c r="H136">
        <v>5.7957727031012478E-2</v>
      </c>
      <c r="K136">
        <f>H136</f>
        <v>5.7957727031012478E-2</v>
      </c>
      <c r="L136" t="s">
        <v>68</v>
      </c>
      <c r="M136">
        <f t="shared" si="3"/>
        <v>5.7957727031012478E-2</v>
      </c>
    </row>
    <row r="137" spans="1:13" x14ac:dyDescent="0.25">
      <c r="A137" t="s">
        <v>169</v>
      </c>
      <c r="B137" t="s">
        <v>63</v>
      </c>
      <c r="C137" t="s">
        <v>15</v>
      </c>
      <c r="D137" t="s">
        <v>94</v>
      </c>
      <c r="E137" t="s">
        <v>81</v>
      </c>
      <c r="F137" t="s">
        <v>82</v>
      </c>
      <c r="G137">
        <v>5.3268613271864567</v>
      </c>
      <c r="I137">
        <v>0.7</v>
      </c>
      <c r="J137">
        <v>0.03</v>
      </c>
      <c r="K137">
        <f>G137*I137*J137</f>
        <v>0.11186408787091558</v>
      </c>
      <c r="L137" t="s">
        <v>68</v>
      </c>
      <c r="M137">
        <f t="shared" si="3"/>
        <v>0.11186408787091558</v>
      </c>
    </row>
    <row r="138" spans="1:13" x14ac:dyDescent="0.25">
      <c r="A138" t="s">
        <v>169</v>
      </c>
      <c r="B138" t="s">
        <v>63</v>
      </c>
      <c r="C138" t="s">
        <v>15</v>
      </c>
      <c r="D138" t="s">
        <v>182</v>
      </c>
      <c r="E138" t="s">
        <v>145</v>
      </c>
      <c r="F138" t="s">
        <v>141</v>
      </c>
      <c r="H138">
        <v>1.0924709869838784E-2</v>
      </c>
      <c r="K138">
        <f>H138</f>
        <v>1.0924709869838784E-2</v>
      </c>
      <c r="L138" t="s">
        <v>68</v>
      </c>
      <c r="M138">
        <f t="shared" si="3"/>
        <v>1.0924709869838784E-2</v>
      </c>
    </row>
    <row r="139" spans="1:13" x14ac:dyDescent="0.25">
      <c r="A139" t="s">
        <v>169</v>
      </c>
      <c r="B139" t="s">
        <v>63</v>
      </c>
      <c r="C139" t="s">
        <v>15</v>
      </c>
      <c r="D139" t="s">
        <v>182</v>
      </c>
      <c r="E139" t="s">
        <v>81</v>
      </c>
      <c r="F139" t="s">
        <v>141</v>
      </c>
      <c r="H139">
        <v>1.2730295714123565E-2</v>
      </c>
      <c r="K139">
        <f>H139</f>
        <v>1.2730295714123565E-2</v>
      </c>
      <c r="L139" t="s">
        <v>68</v>
      </c>
      <c r="M139">
        <f t="shared" si="3"/>
        <v>1.2730295714123565E-2</v>
      </c>
    </row>
    <row r="140" spans="1:13" x14ac:dyDescent="0.25">
      <c r="A140" t="s">
        <v>169</v>
      </c>
      <c r="B140" t="s">
        <v>63</v>
      </c>
      <c r="C140" t="s">
        <v>15</v>
      </c>
      <c r="D140" t="s">
        <v>182</v>
      </c>
      <c r="E140" t="s">
        <v>81</v>
      </c>
      <c r="F140" t="s">
        <v>82</v>
      </c>
      <c r="G140">
        <v>0.92091500910681123</v>
      </c>
      <c r="I140">
        <v>0.7</v>
      </c>
      <c r="J140">
        <v>0.03</v>
      </c>
      <c r="K140">
        <f>G140*I140*J140</f>
        <v>1.9339215191243032E-2</v>
      </c>
      <c r="L140" t="s">
        <v>68</v>
      </c>
      <c r="M140">
        <f t="shared" si="3"/>
        <v>1.9339215191243032E-2</v>
      </c>
    </row>
    <row r="141" spans="1:13" x14ac:dyDescent="0.25">
      <c r="A141" t="s">
        <v>169</v>
      </c>
      <c r="B141" t="s">
        <v>63</v>
      </c>
      <c r="C141" t="s">
        <v>15</v>
      </c>
      <c r="D141" t="s">
        <v>182</v>
      </c>
      <c r="E141" t="s">
        <v>145</v>
      </c>
      <c r="F141" t="s">
        <v>82</v>
      </c>
      <c r="G141">
        <v>2.2028513344101155</v>
      </c>
      <c r="I141">
        <v>0.7</v>
      </c>
      <c r="J141">
        <v>0.03</v>
      </c>
      <c r="K141">
        <f>G141*I141*J141</f>
        <v>4.6259878022612423E-2</v>
      </c>
      <c r="L141" t="s">
        <v>68</v>
      </c>
      <c r="M141">
        <f t="shared" si="3"/>
        <v>4.6259878022612423E-2</v>
      </c>
    </row>
    <row r="142" spans="1:13" x14ac:dyDescent="0.25">
      <c r="A142" t="s">
        <v>169</v>
      </c>
      <c r="B142" t="s">
        <v>63</v>
      </c>
      <c r="C142" t="s">
        <v>15</v>
      </c>
      <c r="D142" t="s">
        <v>75</v>
      </c>
      <c r="E142" t="s">
        <v>145</v>
      </c>
      <c r="F142" t="s">
        <v>141</v>
      </c>
      <c r="H142">
        <v>1.6624184023055707E-3</v>
      </c>
      <c r="K142">
        <f>H142</f>
        <v>1.6624184023055707E-3</v>
      </c>
      <c r="L142" t="s">
        <v>68</v>
      </c>
      <c r="M142">
        <f t="shared" si="3"/>
        <v>1.6624184023055707E-3</v>
      </c>
    </row>
    <row r="143" spans="1:13" x14ac:dyDescent="0.25">
      <c r="A143" t="s">
        <v>169</v>
      </c>
      <c r="B143" t="s">
        <v>63</v>
      </c>
      <c r="C143" t="s">
        <v>15</v>
      </c>
      <c r="D143" t="s">
        <v>75</v>
      </c>
      <c r="E143" t="s">
        <v>145</v>
      </c>
      <c r="F143" t="s">
        <v>82</v>
      </c>
      <c r="G143">
        <v>9.4203709463982377E-2</v>
      </c>
      <c r="I143">
        <v>0.7</v>
      </c>
      <c r="J143">
        <v>0.03</v>
      </c>
      <c r="K143">
        <f>G143*I143*J143</f>
        <v>1.9782778987436295E-3</v>
      </c>
      <c r="L143" t="s">
        <v>68</v>
      </c>
      <c r="M143">
        <f t="shared" si="3"/>
        <v>1.9782778987436295E-3</v>
      </c>
    </row>
    <row r="144" spans="1:13" x14ac:dyDescent="0.25">
      <c r="A144" t="s">
        <v>169</v>
      </c>
      <c r="B144" t="s">
        <v>63</v>
      </c>
      <c r="C144" t="s">
        <v>15</v>
      </c>
      <c r="D144" t="s">
        <v>75</v>
      </c>
      <c r="E144" t="s">
        <v>81</v>
      </c>
      <c r="F144" t="s">
        <v>141</v>
      </c>
      <c r="H144">
        <v>7.0855609143475112E-3</v>
      </c>
      <c r="K144">
        <f>H144</f>
        <v>7.0855609143475112E-3</v>
      </c>
      <c r="L144" t="s">
        <v>68</v>
      </c>
      <c r="M144">
        <f t="shared" si="3"/>
        <v>7.0855609143475112E-3</v>
      </c>
    </row>
    <row r="145" spans="1:13" x14ac:dyDescent="0.25">
      <c r="A145" t="s">
        <v>169</v>
      </c>
      <c r="B145" t="s">
        <v>63</v>
      </c>
      <c r="C145" t="s">
        <v>15</v>
      </c>
      <c r="D145" t="s">
        <v>75</v>
      </c>
      <c r="E145" t="s">
        <v>81</v>
      </c>
      <c r="F145" t="s">
        <v>82</v>
      </c>
      <c r="G145">
        <v>4.2808597190849556</v>
      </c>
      <c r="I145">
        <v>0.7</v>
      </c>
      <c r="J145">
        <v>0.03</v>
      </c>
      <c r="K145">
        <f>G145*I145*J145</f>
        <v>8.9898054100784067E-2</v>
      </c>
      <c r="L145" t="s">
        <v>68</v>
      </c>
      <c r="M145">
        <f t="shared" si="3"/>
        <v>8.9898054100784067E-2</v>
      </c>
    </row>
    <row r="146" spans="1:13" x14ac:dyDescent="0.25">
      <c r="A146" t="s">
        <v>169</v>
      </c>
      <c r="B146" t="s">
        <v>63</v>
      </c>
      <c r="C146" t="s">
        <v>15</v>
      </c>
      <c r="D146" t="s">
        <v>166</v>
      </c>
      <c r="E146" t="s">
        <v>81</v>
      </c>
      <c r="F146" t="s">
        <v>141</v>
      </c>
      <c r="H146">
        <v>3.6458431613824477E-2</v>
      </c>
      <c r="K146">
        <f>H146</f>
        <v>3.6458431613824477E-2</v>
      </c>
      <c r="L146" t="s">
        <v>68</v>
      </c>
      <c r="M146">
        <f t="shared" si="3"/>
        <v>3.6458431613824477E-2</v>
      </c>
    </row>
    <row r="147" spans="1:13" x14ac:dyDescent="0.25">
      <c r="A147" t="s">
        <v>169</v>
      </c>
      <c r="B147" t="s">
        <v>63</v>
      </c>
      <c r="C147" t="s">
        <v>15</v>
      </c>
      <c r="D147" t="s">
        <v>166</v>
      </c>
      <c r="E147" t="s">
        <v>145</v>
      </c>
      <c r="F147" t="s">
        <v>141</v>
      </c>
      <c r="H147">
        <v>3.9341887135289653E-2</v>
      </c>
      <c r="K147">
        <f>H147</f>
        <v>3.9341887135289653E-2</v>
      </c>
      <c r="L147" t="s">
        <v>68</v>
      </c>
      <c r="M147">
        <f t="shared" si="3"/>
        <v>3.9341887135289653E-2</v>
      </c>
    </row>
    <row r="148" spans="1:13" x14ac:dyDescent="0.25">
      <c r="A148" t="s">
        <v>169</v>
      </c>
      <c r="B148" t="s">
        <v>63</v>
      </c>
      <c r="C148" t="s">
        <v>15</v>
      </c>
      <c r="D148" t="s">
        <v>166</v>
      </c>
      <c r="E148" t="s">
        <v>145</v>
      </c>
      <c r="F148" t="s">
        <v>82</v>
      </c>
      <c r="G148">
        <v>3.6794860637696645</v>
      </c>
      <c r="I148">
        <v>0.7</v>
      </c>
      <c r="J148">
        <v>0.03</v>
      </c>
      <c r="K148">
        <f>G148*I148*J148</f>
        <v>7.7269207339162954E-2</v>
      </c>
      <c r="L148" t="s">
        <v>68</v>
      </c>
      <c r="M148">
        <f t="shared" si="3"/>
        <v>7.7269207339162954E-2</v>
      </c>
    </row>
    <row r="149" spans="1:13" x14ac:dyDescent="0.25">
      <c r="A149" t="s">
        <v>169</v>
      </c>
      <c r="B149" t="s">
        <v>63</v>
      </c>
      <c r="C149" t="s">
        <v>15</v>
      </c>
      <c r="D149" t="s">
        <v>166</v>
      </c>
      <c r="E149" t="s">
        <v>81</v>
      </c>
      <c r="F149" t="s">
        <v>82</v>
      </c>
      <c r="G149">
        <v>7.8413540785445806</v>
      </c>
      <c r="I149">
        <v>0.7</v>
      </c>
      <c r="J149">
        <v>0.03</v>
      </c>
      <c r="K149">
        <f>G149*I149*J149</f>
        <v>0.16466843564943617</v>
      </c>
      <c r="L149" t="s">
        <v>68</v>
      </c>
      <c r="M149">
        <f t="shared" si="3"/>
        <v>0.16466843564943617</v>
      </c>
    </row>
    <row r="150" spans="1:13" x14ac:dyDescent="0.25">
      <c r="A150" t="s">
        <v>169</v>
      </c>
      <c r="B150" t="s">
        <v>63</v>
      </c>
      <c r="C150" t="s">
        <v>15</v>
      </c>
      <c r="D150" t="s">
        <v>167</v>
      </c>
      <c r="E150" t="s">
        <v>81</v>
      </c>
      <c r="F150" t="s">
        <v>141</v>
      </c>
      <c r="H150">
        <v>5.449837790694986E-3</v>
      </c>
      <c r="K150">
        <f>H150</f>
        <v>5.449837790694986E-3</v>
      </c>
      <c r="L150" t="s">
        <v>68</v>
      </c>
      <c r="M150">
        <f t="shared" si="3"/>
        <v>5.449837790694986E-3</v>
      </c>
    </row>
    <row r="151" spans="1:13" x14ac:dyDescent="0.25">
      <c r="A151" t="s">
        <v>169</v>
      </c>
      <c r="B151" t="s">
        <v>63</v>
      </c>
      <c r="C151" t="s">
        <v>15</v>
      </c>
      <c r="D151" t="s">
        <v>167</v>
      </c>
      <c r="E151" t="s">
        <v>145</v>
      </c>
      <c r="F151" t="s">
        <v>82</v>
      </c>
      <c r="G151">
        <v>1.033126450462168</v>
      </c>
      <c r="I151">
        <v>0.7</v>
      </c>
      <c r="J151">
        <v>0.03</v>
      </c>
      <c r="K151">
        <f>G151*I151*J151</f>
        <v>2.1695655459705525E-2</v>
      </c>
      <c r="L151" t="s">
        <v>68</v>
      </c>
      <c r="M151">
        <f t="shared" si="3"/>
        <v>2.1695655459705525E-2</v>
      </c>
    </row>
    <row r="152" spans="1:13" x14ac:dyDescent="0.25">
      <c r="A152" t="s">
        <v>169</v>
      </c>
      <c r="B152" t="s">
        <v>63</v>
      </c>
      <c r="C152" t="s">
        <v>15</v>
      </c>
      <c r="D152" t="s">
        <v>167</v>
      </c>
      <c r="E152" t="s">
        <v>81</v>
      </c>
      <c r="F152" t="s">
        <v>82</v>
      </c>
      <c r="G152">
        <v>5.7949941841056685</v>
      </c>
      <c r="I152">
        <v>0.7</v>
      </c>
      <c r="J152">
        <v>0.03</v>
      </c>
      <c r="K152">
        <f>G152*I152*J152</f>
        <v>0.12169487786621903</v>
      </c>
      <c r="L152" t="s">
        <v>68</v>
      </c>
      <c r="M152">
        <f t="shared" si="3"/>
        <v>0.12169487786621903</v>
      </c>
    </row>
    <row r="153" spans="1:13" x14ac:dyDescent="0.25">
      <c r="A153" t="s">
        <v>169</v>
      </c>
      <c r="B153" t="s">
        <v>63</v>
      </c>
      <c r="C153" t="s">
        <v>15</v>
      </c>
      <c r="D153" t="s">
        <v>95</v>
      </c>
      <c r="E153" t="s">
        <v>145</v>
      </c>
      <c r="F153" t="s">
        <v>82</v>
      </c>
      <c r="G153">
        <v>3.6250050893409408E-2</v>
      </c>
      <c r="I153">
        <v>0.7</v>
      </c>
      <c r="J153">
        <v>0.03</v>
      </c>
      <c r="K153">
        <f>G153*I153*J153</f>
        <v>7.6125106876159744E-4</v>
      </c>
      <c r="L153" t="s">
        <v>68</v>
      </c>
      <c r="M153">
        <f t="shared" si="3"/>
        <v>7.6125106876159744E-4</v>
      </c>
    </row>
    <row r="154" spans="1:13" x14ac:dyDescent="0.25">
      <c r="A154" t="s">
        <v>169</v>
      </c>
      <c r="B154" t="s">
        <v>63</v>
      </c>
      <c r="C154" t="s">
        <v>15</v>
      </c>
      <c r="D154" t="s">
        <v>95</v>
      </c>
      <c r="E154" t="s">
        <v>81</v>
      </c>
      <c r="F154" t="s">
        <v>82</v>
      </c>
      <c r="G154">
        <v>0.28157495251924092</v>
      </c>
      <c r="I154">
        <v>0.7</v>
      </c>
      <c r="J154">
        <v>0.03</v>
      </c>
      <c r="K154">
        <f>G154*I154*J154</f>
        <v>5.9130740029040589E-3</v>
      </c>
      <c r="L154" t="s">
        <v>68</v>
      </c>
      <c r="M154">
        <f t="shared" si="3"/>
        <v>5.9130740029040589E-3</v>
      </c>
    </row>
    <row r="155" spans="1:13" x14ac:dyDescent="0.25">
      <c r="A155" t="s">
        <v>169</v>
      </c>
      <c r="B155" t="s">
        <v>63</v>
      </c>
      <c r="C155" t="s">
        <v>15</v>
      </c>
      <c r="D155" t="s">
        <v>95</v>
      </c>
      <c r="E155" t="s">
        <v>81</v>
      </c>
      <c r="F155" t="s">
        <v>141</v>
      </c>
      <c r="H155">
        <v>1.9968546279968347E-2</v>
      </c>
      <c r="K155">
        <f>H155</f>
        <v>1.9968546279968347E-2</v>
      </c>
      <c r="L155" t="s">
        <v>68</v>
      </c>
      <c r="M155">
        <f t="shared" si="3"/>
        <v>1.9968546279968347E-2</v>
      </c>
    </row>
    <row r="156" spans="1:13" x14ac:dyDescent="0.25">
      <c r="A156" t="s">
        <v>169</v>
      </c>
      <c r="B156" t="s">
        <v>63</v>
      </c>
      <c r="C156" t="s">
        <v>15</v>
      </c>
      <c r="D156" t="s">
        <v>96</v>
      </c>
      <c r="E156" t="s">
        <v>81</v>
      </c>
      <c r="F156" t="s">
        <v>141</v>
      </c>
      <c r="H156">
        <v>1.5973010255531065E-3</v>
      </c>
      <c r="K156">
        <f>H156</f>
        <v>1.5973010255531065E-3</v>
      </c>
      <c r="L156" t="s">
        <v>68</v>
      </c>
      <c r="M156">
        <f t="shared" si="3"/>
        <v>1.5973010255531065E-3</v>
      </c>
    </row>
    <row r="157" spans="1:13" x14ac:dyDescent="0.25">
      <c r="A157" t="s">
        <v>169</v>
      </c>
      <c r="B157" t="s">
        <v>63</v>
      </c>
      <c r="C157" t="s">
        <v>15</v>
      </c>
      <c r="D157" t="s">
        <v>101</v>
      </c>
      <c r="E157" t="s">
        <v>81</v>
      </c>
      <c r="F157" t="s">
        <v>82</v>
      </c>
      <c r="G157">
        <v>0.13624594476737464</v>
      </c>
      <c r="I157">
        <v>0.7</v>
      </c>
      <c r="J157">
        <v>0.03</v>
      </c>
      <c r="K157">
        <f>G157*I157*J157</f>
        <v>2.8611648401148672E-3</v>
      </c>
      <c r="L157" t="s">
        <v>68</v>
      </c>
      <c r="M157">
        <f t="shared" si="3"/>
        <v>2.8611648401148672E-3</v>
      </c>
    </row>
    <row r="158" spans="1:13" x14ac:dyDescent="0.25">
      <c r="A158" t="s">
        <v>169</v>
      </c>
      <c r="B158" t="s">
        <v>63</v>
      </c>
      <c r="C158" t="s">
        <v>15</v>
      </c>
      <c r="D158" t="s">
        <v>101</v>
      </c>
      <c r="E158" t="s">
        <v>145</v>
      </c>
      <c r="F158" t="s">
        <v>82</v>
      </c>
      <c r="G158">
        <v>0.43500061072091289</v>
      </c>
      <c r="I158">
        <v>0.7</v>
      </c>
      <c r="J158">
        <v>0.03</v>
      </c>
      <c r="K158">
        <f>G158*I158*J158</f>
        <v>9.1350128251391702E-3</v>
      </c>
      <c r="L158" t="s">
        <v>68</v>
      </c>
      <c r="M158">
        <f t="shared" si="3"/>
        <v>9.1350128251391702E-3</v>
      </c>
    </row>
    <row r="159" spans="1:13" x14ac:dyDescent="0.25">
      <c r="A159" t="s">
        <v>169</v>
      </c>
      <c r="B159" t="s">
        <v>63</v>
      </c>
      <c r="C159" t="s">
        <v>15</v>
      </c>
      <c r="D159" t="s">
        <v>101</v>
      </c>
      <c r="E159" t="s">
        <v>81</v>
      </c>
      <c r="F159" t="s">
        <v>141</v>
      </c>
      <c r="H159">
        <v>2.9823883950448826E-2</v>
      </c>
      <c r="K159">
        <f>H159</f>
        <v>2.9823883950448826E-2</v>
      </c>
      <c r="L159" t="s">
        <v>68</v>
      </c>
      <c r="M159">
        <f t="shared" si="3"/>
        <v>2.9823883950448826E-2</v>
      </c>
    </row>
    <row r="160" spans="1:13" x14ac:dyDescent="0.25">
      <c r="A160" t="s">
        <v>169</v>
      </c>
      <c r="B160" t="s">
        <v>63</v>
      </c>
      <c r="C160" t="s">
        <v>15</v>
      </c>
      <c r="D160" t="s">
        <v>101</v>
      </c>
      <c r="E160" t="s">
        <v>145</v>
      </c>
      <c r="F160" t="s">
        <v>141</v>
      </c>
      <c r="H160">
        <v>3.6288032013600181E-2</v>
      </c>
      <c r="K160">
        <f>H160</f>
        <v>3.6288032013600181E-2</v>
      </c>
      <c r="L160" t="s">
        <v>68</v>
      </c>
      <c r="M160">
        <f t="shared" si="3"/>
        <v>3.6288032013600181E-2</v>
      </c>
    </row>
    <row r="161" spans="1:13" x14ac:dyDescent="0.25">
      <c r="A161" t="s">
        <v>169</v>
      </c>
      <c r="B161" t="s">
        <v>63</v>
      </c>
      <c r="C161" t="s">
        <v>15</v>
      </c>
      <c r="D161" t="s">
        <v>114</v>
      </c>
      <c r="E161" t="s">
        <v>145</v>
      </c>
      <c r="F161" t="s">
        <v>141</v>
      </c>
      <c r="H161">
        <v>6.5638894938695579E-3</v>
      </c>
      <c r="K161">
        <f>H161</f>
        <v>6.5638894938695579E-3</v>
      </c>
      <c r="L161" t="s">
        <v>67</v>
      </c>
      <c r="M161">
        <f t="shared" si="3"/>
        <v>0</v>
      </c>
    </row>
    <row r="162" spans="1:13" x14ac:dyDescent="0.25">
      <c r="A162" t="s">
        <v>169</v>
      </c>
      <c r="B162" t="s">
        <v>63</v>
      </c>
      <c r="C162" t="s">
        <v>15</v>
      </c>
      <c r="D162" t="s">
        <v>114</v>
      </c>
      <c r="E162" t="s">
        <v>81</v>
      </c>
      <c r="F162" t="s">
        <v>141</v>
      </c>
      <c r="H162">
        <v>2.7946691026872729E-2</v>
      </c>
      <c r="K162">
        <f>H162</f>
        <v>2.7946691026872729E-2</v>
      </c>
      <c r="L162" t="s">
        <v>67</v>
      </c>
      <c r="M162">
        <f t="shared" si="3"/>
        <v>0</v>
      </c>
    </row>
    <row r="163" spans="1:13" x14ac:dyDescent="0.25">
      <c r="A163" t="s">
        <v>169</v>
      </c>
      <c r="B163" t="s">
        <v>63</v>
      </c>
      <c r="C163" t="s">
        <v>15</v>
      </c>
      <c r="D163" t="s">
        <v>114</v>
      </c>
      <c r="E163" t="s">
        <v>145</v>
      </c>
      <c r="F163" t="s">
        <v>82</v>
      </c>
      <c r="G163">
        <v>1.4966097058407812</v>
      </c>
      <c r="I163">
        <v>0.7</v>
      </c>
      <c r="J163">
        <v>0.03</v>
      </c>
      <c r="K163">
        <f>G163*I163*J163</f>
        <v>3.1428803822656406E-2</v>
      </c>
      <c r="L163" t="s">
        <v>67</v>
      </c>
      <c r="M163">
        <f t="shared" si="3"/>
        <v>0</v>
      </c>
    </row>
    <row r="164" spans="1:13" x14ac:dyDescent="0.25">
      <c r="A164" t="s">
        <v>169</v>
      </c>
      <c r="B164" t="s">
        <v>63</v>
      </c>
      <c r="C164" t="s">
        <v>15</v>
      </c>
      <c r="D164" t="s">
        <v>114</v>
      </c>
      <c r="E164" t="s">
        <v>81</v>
      </c>
      <c r="F164" t="s">
        <v>82</v>
      </c>
      <c r="G164">
        <v>14.110246940803883</v>
      </c>
      <c r="I164">
        <v>0.7</v>
      </c>
      <c r="J164">
        <v>0.03</v>
      </c>
      <c r="K164">
        <f>G164*I164*J164</f>
        <v>0.29631518575688154</v>
      </c>
      <c r="L164" t="s">
        <v>67</v>
      </c>
      <c r="M164">
        <f t="shared" si="3"/>
        <v>0</v>
      </c>
    </row>
    <row r="165" spans="1:13" x14ac:dyDescent="0.25">
      <c r="A165" t="s">
        <v>169</v>
      </c>
      <c r="B165" t="s">
        <v>63</v>
      </c>
      <c r="C165" t="s">
        <v>15</v>
      </c>
      <c r="D165" t="s">
        <v>97</v>
      </c>
      <c r="E165" t="s">
        <v>81</v>
      </c>
      <c r="F165" t="s">
        <v>141</v>
      </c>
      <c r="H165">
        <v>1.0622229293863682E-4</v>
      </c>
      <c r="K165">
        <f>H165</f>
        <v>1.0622229293863682E-4</v>
      </c>
      <c r="L165" t="s">
        <v>68</v>
      </c>
      <c r="M165">
        <f t="shared" si="3"/>
        <v>1.0622229293863682E-4</v>
      </c>
    </row>
    <row r="166" spans="1:13" x14ac:dyDescent="0.25">
      <c r="A166" t="s">
        <v>169</v>
      </c>
      <c r="B166" t="s">
        <v>63</v>
      </c>
      <c r="C166" t="s">
        <v>15</v>
      </c>
      <c r="D166" t="s">
        <v>97</v>
      </c>
      <c r="E166" t="s">
        <v>145</v>
      </c>
      <c r="F166" t="s">
        <v>141</v>
      </c>
      <c r="H166">
        <v>5.5047350011228253E-4</v>
      </c>
      <c r="K166">
        <f>H166</f>
        <v>5.5047350011228253E-4</v>
      </c>
      <c r="L166" t="s">
        <v>68</v>
      </c>
      <c r="M166">
        <f t="shared" si="3"/>
        <v>5.5047350011228253E-4</v>
      </c>
    </row>
    <row r="167" spans="1:13" x14ac:dyDescent="0.25">
      <c r="A167" t="s">
        <v>169</v>
      </c>
      <c r="B167" t="s">
        <v>63</v>
      </c>
      <c r="C167" t="s">
        <v>36</v>
      </c>
      <c r="D167" t="s">
        <v>131</v>
      </c>
      <c r="E167" t="s">
        <v>145</v>
      </c>
      <c r="F167" t="s">
        <v>141</v>
      </c>
      <c r="H167">
        <v>5.3652459559255924E-4</v>
      </c>
      <c r="K167">
        <f>H167</f>
        <v>5.3652459559255924E-4</v>
      </c>
      <c r="L167" t="s">
        <v>68</v>
      </c>
      <c r="M167">
        <f t="shared" si="3"/>
        <v>5.3652459559255924E-4</v>
      </c>
    </row>
    <row r="168" spans="1:13" x14ac:dyDescent="0.25">
      <c r="A168" t="s">
        <v>169</v>
      </c>
      <c r="B168" t="s">
        <v>63</v>
      </c>
      <c r="C168" t="s">
        <v>36</v>
      </c>
      <c r="D168" t="s">
        <v>131</v>
      </c>
      <c r="E168" t="s">
        <v>81</v>
      </c>
      <c r="F168" t="s">
        <v>82</v>
      </c>
      <c r="G168">
        <v>9.2803557566839986E-2</v>
      </c>
      <c r="I168">
        <v>0.7</v>
      </c>
      <c r="J168">
        <v>0.03</v>
      </c>
      <c r="K168">
        <f>G168*I168*J168</f>
        <v>1.9488747089036393E-3</v>
      </c>
      <c r="L168" t="s">
        <v>68</v>
      </c>
      <c r="M168">
        <f t="shared" si="3"/>
        <v>1.9488747089036393E-3</v>
      </c>
    </row>
    <row r="169" spans="1:13" x14ac:dyDescent="0.25">
      <c r="A169" t="s">
        <v>169</v>
      </c>
      <c r="B169" t="s">
        <v>63</v>
      </c>
      <c r="C169" t="s">
        <v>36</v>
      </c>
      <c r="D169" t="s">
        <v>131</v>
      </c>
      <c r="E169" t="s">
        <v>81</v>
      </c>
      <c r="F169" t="s">
        <v>141</v>
      </c>
      <c r="H169">
        <v>1.1456868611309656E-2</v>
      </c>
      <c r="K169">
        <f>H169</f>
        <v>1.1456868611309656E-2</v>
      </c>
      <c r="L169" t="s">
        <v>68</v>
      </c>
      <c r="M169">
        <f t="shared" si="3"/>
        <v>1.1456868611309656E-2</v>
      </c>
    </row>
    <row r="170" spans="1:13" x14ac:dyDescent="0.25">
      <c r="A170" t="s">
        <v>169</v>
      </c>
      <c r="B170" t="s">
        <v>63</v>
      </c>
      <c r="C170" t="s">
        <v>36</v>
      </c>
      <c r="D170" t="s">
        <v>76</v>
      </c>
      <c r="E170" t="s">
        <v>145</v>
      </c>
      <c r="F170" t="s">
        <v>141</v>
      </c>
      <c r="H170">
        <v>3.6168493455831792E-2</v>
      </c>
      <c r="K170">
        <f>H170</f>
        <v>3.6168493455831792E-2</v>
      </c>
      <c r="L170" t="s">
        <v>68</v>
      </c>
      <c r="M170">
        <f t="shared" si="3"/>
        <v>3.6168493455831792E-2</v>
      </c>
    </row>
    <row r="171" spans="1:13" x14ac:dyDescent="0.25">
      <c r="A171" t="s">
        <v>169</v>
      </c>
      <c r="B171" t="s">
        <v>63</v>
      </c>
      <c r="C171" t="s">
        <v>36</v>
      </c>
      <c r="D171" t="s">
        <v>76</v>
      </c>
      <c r="E171" t="s">
        <v>81</v>
      </c>
      <c r="F171" t="s">
        <v>141</v>
      </c>
      <c r="H171">
        <v>8.0384441091015696E-2</v>
      </c>
      <c r="K171">
        <f>H171</f>
        <v>8.0384441091015696E-2</v>
      </c>
      <c r="L171" t="s">
        <v>68</v>
      </c>
      <c r="M171">
        <f t="shared" si="3"/>
        <v>8.0384441091015696E-2</v>
      </c>
    </row>
    <row r="172" spans="1:13" x14ac:dyDescent="0.25">
      <c r="A172" t="s">
        <v>169</v>
      </c>
      <c r="B172" t="s">
        <v>63</v>
      </c>
      <c r="C172" t="s">
        <v>36</v>
      </c>
      <c r="D172" t="s">
        <v>73</v>
      </c>
      <c r="E172" t="s">
        <v>145</v>
      </c>
      <c r="F172" t="s">
        <v>141</v>
      </c>
      <c r="H172">
        <v>2.2345180201570985E-2</v>
      </c>
      <c r="K172">
        <f>H172</f>
        <v>2.2345180201570985E-2</v>
      </c>
      <c r="L172" t="s">
        <v>68</v>
      </c>
      <c r="M172">
        <f t="shared" si="3"/>
        <v>2.2345180201570985E-2</v>
      </c>
    </row>
    <row r="173" spans="1:13" x14ac:dyDescent="0.25">
      <c r="A173" t="s">
        <v>169</v>
      </c>
      <c r="B173" t="s">
        <v>63</v>
      </c>
      <c r="C173" t="s">
        <v>36</v>
      </c>
      <c r="D173" t="s">
        <v>73</v>
      </c>
      <c r="E173" t="s">
        <v>81</v>
      </c>
      <c r="F173" t="s">
        <v>141</v>
      </c>
      <c r="H173">
        <v>5.7884570635905873E-2</v>
      </c>
      <c r="K173">
        <f>H173</f>
        <v>5.7884570635905873E-2</v>
      </c>
      <c r="L173" t="s">
        <v>68</v>
      </c>
      <c r="M173">
        <f t="shared" si="3"/>
        <v>5.7884570635905873E-2</v>
      </c>
    </row>
    <row r="174" spans="1:13" x14ac:dyDescent="0.25">
      <c r="A174" t="s">
        <v>169</v>
      </c>
      <c r="B174" t="s">
        <v>63</v>
      </c>
      <c r="C174" t="s">
        <v>36</v>
      </c>
      <c r="D174" t="s">
        <v>170</v>
      </c>
      <c r="E174" t="s">
        <v>145</v>
      </c>
      <c r="F174" t="s">
        <v>82</v>
      </c>
      <c r="G174">
        <v>9.1832483633956326</v>
      </c>
      <c r="I174">
        <v>0.7</v>
      </c>
      <c r="J174">
        <v>0.03</v>
      </c>
      <c r="K174">
        <f>G174*I174*J174</f>
        <v>0.19284821563130827</v>
      </c>
      <c r="L174" t="s">
        <v>68</v>
      </c>
      <c r="M174">
        <f t="shared" si="3"/>
        <v>0.19284821563130827</v>
      </c>
    </row>
    <row r="175" spans="1:13" x14ac:dyDescent="0.25">
      <c r="A175" t="s">
        <v>169</v>
      </c>
      <c r="B175" t="s">
        <v>63</v>
      </c>
      <c r="C175" t="s">
        <v>36</v>
      </c>
      <c r="D175" t="s">
        <v>170</v>
      </c>
      <c r="E175" t="s">
        <v>81</v>
      </c>
      <c r="F175" t="s">
        <v>82</v>
      </c>
      <c r="G175">
        <v>22.10869017343628</v>
      </c>
      <c r="I175">
        <v>0.7</v>
      </c>
      <c r="J175">
        <v>0.03</v>
      </c>
      <c r="K175">
        <f>G175*I175*J175</f>
        <v>0.46428249364216184</v>
      </c>
      <c r="L175" t="s">
        <v>68</v>
      </c>
      <c r="M175">
        <f t="shared" si="3"/>
        <v>0.46428249364216184</v>
      </c>
    </row>
    <row r="176" spans="1:13" x14ac:dyDescent="0.25">
      <c r="A176" t="s">
        <v>169</v>
      </c>
      <c r="B176" t="s">
        <v>63</v>
      </c>
      <c r="C176" t="s">
        <v>36</v>
      </c>
      <c r="D176" t="s">
        <v>146</v>
      </c>
      <c r="E176" t="s">
        <v>81</v>
      </c>
      <c r="F176" t="s">
        <v>141</v>
      </c>
      <c r="H176">
        <v>4.5246439380399774E-3</v>
      </c>
      <c r="K176">
        <f>H176</f>
        <v>4.5246439380399774E-3</v>
      </c>
      <c r="L176" t="s">
        <v>68</v>
      </c>
      <c r="M176">
        <f t="shared" si="3"/>
        <v>4.5246439380399774E-3</v>
      </c>
    </row>
    <row r="177" spans="1:13" x14ac:dyDescent="0.25">
      <c r="A177" t="s">
        <v>169</v>
      </c>
      <c r="B177" t="s">
        <v>63</v>
      </c>
      <c r="C177" t="s">
        <v>36</v>
      </c>
      <c r="D177" t="s">
        <v>146</v>
      </c>
      <c r="E177" t="s">
        <v>145</v>
      </c>
      <c r="F177" t="s">
        <v>141</v>
      </c>
      <c r="H177">
        <v>2.9673545258475903E-2</v>
      </c>
      <c r="K177">
        <f>H177</f>
        <v>2.9673545258475903E-2</v>
      </c>
      <c r="L177" t="s">
        <v>68</v>
      </c>
      <c r="M177">
        <f t="shared" si="3"/>
        <v>2.9673545258475903E-2</v>
      </c>
    </row>
    <row r="178" spans="1:13" x14ac:dyDescent="0.25">
      <c r="A178" t="s">
        <v>169</v>
      </c>
      <c r="B178" t="s">
        <v>63</v>
      </c>
      <c r="C178" t="s">
        <v>36</v>
      </c>
      <c r="D178" t="s">
        <v>128</v>
      </c>
      <c r="E178" t="s">
        <v>145</v>
      </c>
      <c r="F178" t="s">
        <v>141</v>
      </c>
      <c r="H178">
        <v>1.2801926157150045E-2</v>
      </c>
      <c r="K178">
        <f>H178</f>
        <v>1.2801926157150045E-2</v>
      </c>
      <c r="L178" t="s">
        <v>68</v>
      </c>
      <c r="M178">
        <f t="shared" si="3"/>
        <v>1.2801926157150045E-2</v>
      </c>
    </row>
    <row r="179" spans="1:13" x14ac:dyDescent="0.25">
      <c r="A179" t="s">
        <v>169</v>
      </c>
      <c r="B179" t="s">
        <v>63</v>
      </c>
      <c r="C179" t="s">
        <v>36</v>
      </c>
      <c r="D179" t="s">
        <v>128</v>
      </c>
      <c r="E179" t="s">
        <v>145</v>
      </c>
      <c r="F179" t="s">
        <v>82</v>
      </c>
      <c r="G179">
        <v>0.6144924555432022</v>
      </c>
      <c r="I179">
        <v>0.7</v>
      </c>
      <c r="J179">
        <v>0.03</v>
      </c>
      <c r="K179">
        <f>G179*I179*J179</f>
        <v>1.2904341566407245E-2</v>
      </c>
      <c r="L179" t="s">
        <v>68</v>
      </c>
      <c r="M179">
        <f t="shared" si="3"/>
        <v>1.2904341566407245E-2</v>
      </c>
    </row>
    <row r="180" spans="1:13" x14ac:dyDescent="0.25">
      <c r="A180" t="s">
        <v>169</v>
      </c>
      <c r="B180" t="s">
        <v>63</v>
      </c>
      <c r="C180" t="s">
        <v>36</v>
      </c>
      <c r="D180" t="s">
        <v>128</v>
      </c>
      <c r="E180" t="s">
        <v>81</v>
      </c>
      <c r="F180" t="s">
        <v>141</v>
      </c>
      <c r="H180">
        <v>1.74606012506432E-2</v>
      </c>
      <c r="K180">
        <f>H180</f>
        <v>1.74606012506432E-2</v>
      </c>
      <c r="L180" t="s">
        <v>68</v>
      </c>
      <c r="M180">
        <f t="shared" si="3"/>
        <v>1.74606012506432E-2</v>
      </c>
    </row>
    <row r="181" spans="1:13" x14ac:dyDescent="0.25">
      <c r="A181" t="s">
        <v>169</v>
      </c>
      <c r="B181" t="s">
        <v>63</v>
      </c>
      <c r="C181" t="s">
        <v>36</v>
      </c>
      <c r="D181" t="s">
        <v>128</v>
      </c>
      <c r="E181" t="s">
        <v>81</v>
      </c>
      <c r="F181" t="s">
        <v>82</v>
      </c>
      <c r="G181">
        <v>4.7925712807755039</v>
      </c>
      <c r="I181">
        <v>0.7</v>
      </c>
      <c r="J181">
        <v>0.03</v>
      </c>
      <c r="K181">
        <f>G181*I181*J181</f>
        <v>0.10064399689628557</v>
      </c>
      <c r="L181" t="s">
        <v>68</v>
      </c>
      <c r="M181">
        <f t="shared" si="3"/>
        <v>0.10064399689628557</v>
      </c>
    </row>
    <row r="182" spans="1:13" x14ac:dyDescent="0.25">
      <c r="A182" t="s">
        <v>169</v>
      </c>
      <c r="B182" t="s">
        <v>63</v>
      </c>
      <c r="C182" t="s">
        <v>36</v>
      </c>
      <c r="D182" t="s">
        <v>147</v>
      </c>
      <c r="E182" t="s">
        <v>81</v>
      </c>
      <c r="F182" t="s">
        <v>141</v>
      </c>
      <c r="H182">
        <v>0.17990846134587529</v>
      </c>
      <c r="K182">
        <f>H182</f>
        <v>0.17990846134587529</v>
      </c>
      <c r="L182" t="s">
        <v>68</v>
      </c>
      <c r="M182">
        <f t="shared" si="3"/>
        <v>0.17990846134587529</v>
      </c>
    </row>
    <row r="183" spans="1:13" x14ac:dyDescent="0.25">
      <c r="A183" t="s">
        <v>169</v>
      </c>
      <c r="B183" t="s">
        <v>63</v>
      </c>
      <c r="C183" t="s">
        <v>36</v>
      </c>
      <c r="D183" t="s">
        <v>147</v>
      </c>
      <c r="E183" t="s">
        <v>145</v>
      </c>
      <c r="F183" t="s">
        <v>82</v>
      </c>
      <c r="G183">
        <v>21.997322309495512</v>
      </c>
      <c r="I183">
        <v>0.7</v>
      </c>
      <c r="J183">
        <v>0.03</v>
      </c>
      <c r="K183">
        <f>G183*I183*J183</f>
        <v>0.46194376849940572</v>
      </c>
      <c r="L183" t="s">
        <v>68</v>
      </c>
      <c r="M183">
        <f t="shared" si="3"/>
        <v>0.46194376849940572</v>
      </c>
    </row>
    <row r="184" spans="1:13" x14ac:dyDescent="0.25">
      <c r="A184" t="s">
        <v>169</v>
      </c>
      <c r="B184" t="s">
        <v>63</v>
      </c>
      <c r="C184" t="s">
        <v>36</v>
      </c>
      <c r="D184" t="s">
        <v>147</v>
      </c>
      <c r="E184" t="s">
        <v>145</v>
      </c>
      <c r="F184" t="s">
        <v>141</v>
      </c>
      <c r="H184">
        <v>0.57651459359324597</v>
      </c>
      <c r="K184">
        <f>H184</f>
        <v>0.57651459359324597</v>
      </c>
      <c r="L184" t="s">
        <v>68</v>
      </c>
      <c r="M184">
        <f t="shared" si="3"/>
        <v>0.57651459359324597</v>
      </c>
    </row>
    <row r="185" spans="1:13" x14ac:dyDescent="0.25">
      <c r="A185" t="s">
        <v>169</v>
      </c>
      <c r="B185" t="s">
        <v>63</v>
      </c>
      <c r="C185" t="s">
        <v>36</v>
      </c>
      <c r="D185" t="s">
        <v>147</v>
      </c>
      <c r="E185" t="s">
        <v>81</v>
      </c>
      <c r="F185" t="s">
        <v>82</v>
      </c>
      <c r="G185">
        <v>30.185731650131665</v>
      </c>
      <c r="I185">
        <v>0.7</v>
      </c>
      <c r="J185">
        <v>0.03</v>
      </c>
      <c r="K185">
        <f>G185*I185*J185</f>
        <v>0.63390036465276489</v>
      </c>
      <c r="L185" t="s">
        <v>68</v>
      </c>
      <c r="M185">
        <f t="shared" si="3"/>
        <v>0.63390036465276489</v>
      </c>
    </row>
    <row r="186" spans="1:13" x14ac:dyDescent="0.25">
      <c r="A186" t="s">
        <v>169</v>
      </c>
      <c r="B186" t="s">
        <v>63</v>
      </c>
      <c r="C186" t="s">
        <v>36</v>
      </c>
      <c r="D186" t="s">
        <v>149</v>
      </c>
      <c r="E186" t="s">
        <v>81</v>
      </c>
      <c r="F186" t="s">
        <v>141</v>
      </c>
      <c r="H186">
        <v>2.1761382749620844E-2</v>
      </c>
      <c r="K186">
        <f>H186</f>
        <v>2.1761382749620844E-2</v>
      </c>
      <c r="L186" t="s">
        <v>68</v>
      </c>
      <c r="M186">
        <f t="shared" si="3"/>
        <v>2.1761382749620844E-2</v>
      </c>
    </row>
    <row r="187" spans="1:13" x14ac:dyDescent="0.25">
      <c r="A187" t="s">
        <v>169</v>
      </c>
      <c r="B187" t="s">
        <v>63</v>
      </c>
      <c r="C187" t="s">
        <v>36</v>
      </c>
      <c r="D187" t="s">
        <v>149</v>
      </c>
      <c r="E187" t="s">
        <v>145</v>
      </c>
      <c r="F187" t="s">
        <v>141</v>
      </c>
      <c r="H187">
        <v>0.11445510313983563</v>
      </c>
      <c r="K187">
        <f>H187</f>
        <v>0.11445510313983563</v>
      </c>
      <c r="L187" t="s">
        <v>68</v>
      </c>
      <c r="M187">
        <f t="shared" si="3"/>
        <v>0.11445510313983563</v>
      </c>
    </row>
    <row r="188" spans="1:13" x14ac:dyDescent="0.25">
      <c r="A188" t="s">
        <v>169</v>
      </c>
      <c r="B188" t="s">
        <v>63</v>
      </c>
      <c r="C188" t="s">
        <v>36</v>
      </c>
      <c r="D188" t="s">
        <v>149</v>
      </c>
      <c r="E188" t="s">
        <v>81</v>
      </c>
      <c r="F188" t="s">
        <v>82</v>
      </c>
      <c r="G188">
        <v>13.073605455891984</v>
      </c>
      <c r="I188">
        <v>0.7</v>
      </c>
      <c r="J188">
        <v>0.03</v>
      </c>
      <c r="K188">
        <f>G188*I188*J188</f>
        <v>0.27454571457373167</v>
      </c>
      <c r="L188" t="s">
        <v>68</v>
      </c>
      <c r="M188">
        <f t="shared" si="3"/>
        <v>0.27454571457373167</v>
      </c>
    </row>
    <row r="189" spans="1:13" x14ac:dyDescent="0.25">
      <c r="A189" t="s">
        <v>169</v>
      </c>
      <c r="B189" t="s">
        <v>63</v>
      </c>
      <c r="C189" t="s">
        <v>36</v>
      </c>
      <c r="D189" t="s">
        <v>149</v>
      </c>
      <c r="E189" t="s">
        <v>145</v>
      </c>
      <c r="F189" t="s">
        <v>82</v>
      </c>
      <c r="G189">
        <v>25.905476019304359</v>
      </c>
      <c r="I189">
        <v>0.7</v>
      </c>
      <c r="J189">
        <v>0.03</v>
      </c>
      <c r="K189">
        <f>G189*I189*J189</f>
        <v>0.54401499640539153</v>
      </c>
      <c r="L189" t="s">
        <v>68</v>
      </c>
      <c r="M189">
        <f t="shared" si="3"/>
        <v>0.54401499640539153</v>
      </c>
    </row>
    <row r="190" spans="1:13" x14ac:dyDescent="0.25">
      <c r="A190" t="s">
        <v>169</v>
      </c>
      <c r="B190" t="s">
        <v>63</v>
      </c>
      <c r="C190" t="s">
        <v>36</v>
      </c>
      <c r="D190" t="s">
        <v>172</v>
      </c>
      <c r="E190" t="s">
        <v>145</v>
      </c>
      <c r="F190" t="s">
        <v>141</v>
      </c>
      <c r="H190">
        <v>3.1823537351300613E-2</v>
      </c>
      <c r="K190">
        <f>H190</f>
        <v>3.1823537351300613E-2</v>
      </c>
      <c r="L190" t="s">
        <v>68</v>
      </c>
      <c r="M190">
        <f t="shared" si="3"/>
        <v>3.1823537351300613E-2</v>
      </c>
    </row>
    <row r="191" spans="1:13" x14ac:dyDescent="0.25">
      <c r="A191" t="s">
        <v>169</v>
      </c>
      <c r="B191" t="s">
        <v>63</v>
      </c>
      <c r="C191" t="s">
        <v>36</v>
      </c>
      <c r="D191" t="s">
        <v>172</v>
      </c>
      <c r="E191" t="s">
        <v>81</v>
      </c>
      <c r="F191" t="s">
        <v>141</v>
      </c>
      <c r="H191">
        <v>5.4829551630121966E-2</v>
      </c>
      <c r="K191">
        <f>H191</f>
        <v>5.4829551630121966E-2</v>
      </c>
      <c r="L191" t="s">
        <v>68</v>
      </c>
      <c r="M191">
        <f t="shared" si="3"/>
        <v>5.4829551630121966E-2</v>
      </c>
    </row>
    <row r="192" spans="1:13" x14ac:dyDescent="0.25">
      <c r="A192" t="s">
        <v>169</v>
      </c>
      <c r="B192" t="s">
        <v>63</v>
      </c>
      <c r="C192" t="s">
        <v>36</v>
      </c>
      <c r="D192" t="s">
        <v>172</v>
      </c>
      <c r="E192" t="s">
        <v>81</v>
      </c>
      <c r="F192" t="s">
        <v>82</v>
      </c>
      <c r="G192">
        <v>23.193932078416353</v>
      </c>
      <c r="I192">
        <v>0.7</v>
      </c>
      <c r="J192">
        <v>0.03</v>
      </c>
      <c r="K192">
        <f>G192*I192*J192</f>
        <v>0.48707257364674339</v>
      </c>
      <c r="L192" t="s">
        <v>68</v>
      </c>
      <c r="M192">
        <f t="shared" si="3"/>
        <v>0.48707257364674339</v>
      </c>
    </row>
    <row r="193" spans="1:13" x14ac:dyDescent="0.25">
      <c r="A193" t="s">
        <v>169</v>
      </c>
      <c r="B193" t="s">
        <v>63</v>
      </c>
      <c r="C193" t="s">
        <v>36</v>
      </c>
      <c r="D193" t="s">
        <v>172</v>
      </c>
      <c r="E193" t="s">
        <v>145</v>
      </c>
      <c r="F193" t="s">
        <v>82</v>
      </c>
      <c r="G193">
        <v>50.238757631919903</v>
      </c>
      <c r="I193">
        <v>0.7</v>
      </c>
      <c r="J193">
        <v>0.03</v>
      </c>
      <c r="K193">
        <f>G193*I193*J193</f>
        <v>1.055013910270318</v>
      </c>
      <c r="L193" t="s">
        <v>68</v>
      </c>
      <c r="M193">
        <f t="shared" si="3"/>
        <v>1.055013910270318</v>
      </c>
    </row>
    <row r="194" spans="1:13" x14ac:dyDescent="0.25">
      <c r="A194" t="s">
        <v>169</v>
      </c>
      <c r="B194" t="s">
        <v>63</v>
      </c>
      <c r="C194" t="s">
        <v>36</v>
      </c>
      <c r="D194" t="s">
        <v>84</v>
      </c>
      <c r="E194" t="s">
        <v>145</v>
      </c>
      <c r="F194" t="s">
        <v>82</v>
      </c>
      <c r="G194">
        <v>0.61413844011281893</v>
      </c>
      <c r="I194">
        <v>0.7</v>
      </c>
      <c r="J194">
        <v>0.03</v>
      </c>
      <c r="K194">
        <f>G194*I194*J194</f>
        <v>1.2896907242369197E-2</v>
      </c>
      <c r="L194" t="s">
        <v>68</v>
      </c>
      <c r="M194">
        <f t="shared" ref="M194:M257" si="4">IF(L194="Y",0,K194)</f>
        <v>1.2896907242369197E-2</v>
      </c>
    </row>
    <row r="195" spans="1:13" x14ac:dyDescent="0.25">
      <c r="A195" t="s">
        <v>169</v>
      </c>
      <c r="B195" t="s">
        <v>63</v>
      </c>
      <c r="C195" t="s">
        <v>36</v>
      </c>
      <c r="D195" t="s">
        <v>84</v>
      </c>
      <c r="E195" t="s">
        <v>81</v>
      </c>
      <c r="F195" t="s">
        <v>82</v>
      </c>
      <c r="G195">
        <v>1.0492006835969012</v>
      </c>
      <c r="I195">
        <v>0.7</v>
      </c>
      <c r="J195">
        <v>0.03</v>
      </c>
      <c r="K195">
        <f>G195*I195*J195</f>
        <v>2.2033214355534923E-2</v>
      </c>
      <c r="L195" t="s">
        <v>68</v>
      </c>
      <c r="M195">
        <f t="shared" si="4"/>
        <v>2.2033214355534923E-2</v>
      </c>
    </row>
    <row r="196" spans="1:13" x14ac:dyDescent="0.25">
      <c r="A196" t="s">
        <v>169</v>
      </c>
      <c r="B196" t="s">
        <v>63</v>
      </c>
      <c r="C196" t="s">
        <v>36</v>
      </c>
      <c r="D196" t="s">
        <v>84</v>
      </c>
      <c r="E196" t="s">
        <v>145</v>
      </c>
      <c r="F196" t="s">
        <v>141</v>
      </c>
      <c r="H196">
        <v>9.3519706927631244E-2</v>
      </c>
      <c r="K196">
        <f>H196</f>
        <v>9.3519706927631244E-2</v>
      </c>
      <c r="L196" t="s">
        <v>68</v>
      </c>
      <c r="M196">
        <f t="shared" si="4"/>
        <v>9.3519706927631244E-2</v>
      </c>
    </row>
    <row r="197" spans="1:13" x14ac:dyDescent="0.25">
      <c r="A197" t="s">
        <v>169</v>
      </c>
      <c r="B197" t="s">
        <v>63</v>
      </c>
      <c r="C197" t="s">
        <v>36</v>
      </c>
      <c r="D197" t="s">
        <v>84</v>
      </c>
      <c r="E197" t="s">
        <v>81</v>
      </c>
      <c r="F197" t="s">
        <v>141</v>
      </c>
      <c r="H197">
        <v>0.11026048059652761</v>
      </c>
      <c r="K197">
        <f>H197</f>
        <v>0.11026048059652761</v>
      </c>
      <c r="L197" t="s">
        <v>68</v>
      </c>
      <c r="M197">
        <f t="shared" si="4"/>
        <v>0.11026048059652761</v>
      </c>
    </row>
    <row r="198" spans="1:13" x14ac:dyDescent="0.25">
      <c r="A198" t="s">
        <v>169</v>
      </c>
      <c r="B198" t="s">
        <v>63</v>
      </c>
      <c r="C198" t="s">
        <v>36</v>
      </c>
      <c r="D198" t="s">
        <v>136</v>
      </c>
      <c r="E198" t="s">
        <v>145</v>
      </c>
      <c r="F198" t="s">
        <v>141</v>
      </c>
      <c r="H198">
        <v>4.4682520790199159E-2</v>
      </c>
      <c r="K198">
        <f>H198</f>
        <v>4.4682520790199159E-2</v>
      </c>
      <c r="L198" t="s">
        <v>68</v>
      </c>
      <c r="M198">
        <f t="shared" si="4"/>
        <v>4.4682520790199159E-2</v>
      </c>
    </row>
    <row r="199" spans="1:13" x14ac:dyDescent="0.25">
      <c r="A199" t="s">
        <v>169</v>
      </c>
      <c r="B199" t="s">
        <v>63</v>
      </c>
      <c r="C199" t="s">
        <v>36</v>
      </c>
      <c r="D199" t="s">
        <v>136</v>
      </c>
      <c r="E199" t="s">
        <v>145</v>
      </c>
      <c r="F199" t="s">
        <v>82</v>
      </c>
      <c r="G199">
        <v>4.1926503047856549</v>
      </c>
      <c r="I199">
        <v>0.7</v>
      </c>
      <c r="J199">
        <v>0.03</v>
      </c>
      <c r="K199">
        <f>G199*I199*J199</f>
        <v>8.8045656400498745E-2</v>
      </c>
      <c r="L199" t="s">
        <v>68</v>
      </c>
      <c r="M199">
        <f t="shared" si="4"/>
        <v>8.8045656400498745E-2</v>
      </c>
    </row>
    <row r="200" spans="1:13" x14ac:dyDescent="0.25">
      <c r="A200" t="s">
        <v>169</v>
      </c>
      <c r="B200" t="s">
        <v>63</v>
      </c>
      <c r="C200" t="s">
        <v>36</v>
      </c>
      <c r="D200" t="s">
        <v>136</v>
      </c>
      <c r="E200" t="s">
        <v>81</v>
      </c>
      <c r="F200" t="s">
        <v>141</v>
      </c>
      <c r="H200">
        <v>0.54107133169851929</v>
      </c>
      <c r="K200">
        <f>H200</f>
        <v>0.54107133169851929</v>
      </c>
      <c r="L200" t="s">
        <v>68</v>
      </c>
      <c r="M200">
        <f t="shared" si="4"/>
        <v>0.54107133169851929</v>
      </c>
    </row>
    <row r="201" spans="1:13" x14ac:dyDescent="0.25">
      <c r="A201" t="s">
        <v>169</v>
      </c>
      <c r="B201" t="s">
        <v>63</v>
      </c>
      <c r="C201" t="s">
        <v>36</v>
      </c>
      <c r="D201" t="s">
        <v>136</v>
      </c>
      <c r="E201" t="s">
        <v>81</v>
      </c>
      <c r="F201" t="s">
        <v>82</v>
      </c>
      <c r="G201">
        <v>151.76383926156254</v>
      </c>
      <c r="I201">
        <v>0.7</v>
      </c>
      <c r="J201">
        <v>0.03</v>
      </c>
      <c r="K201">
        <f>G201*I201*J201</f>
        <v>3.1870406244928127</v>
      </c>
      <c r="L201" t="s">
        <v>68</v>
      </c>
      <c r="M201">
        <f t="shared" si="4"/>
        <v>3.1870406244928127</v>
      </c>
    </row>
    <row r="202" spans="1:13" x14ac:dyDescent="0.25">
      <c r="A202" t="s">
        <v>169</v>
      </c>
      <c r="B202" t="s">
        <v>63</v>
      </c>
      <c r="C202" t="s">
        <v>36</v>
      </c>
      <c r="D202" t="s">
        <v>104</v>
      </c>
      <c r="E202" t="s">
        <v>145</v>
      </c>
      <c r="F202" t="s">
        <v>141</v>
      </c>
      <c r="H202">
        <v>1.3239948330902066E-2</v>
      </c>
      <c r="K202">
        <f>H202</f>
        <v>1.3239948330902066E-2</v>
      </c>
      <c r="L202" t="s">
        <v>68</v>
      </c>
      <c r="M202">
        <f t="shared" si="4"/>
        <v>1.3239948330902066E-2</v>
      </c>
    </row>
    <row r="203" spans="1:13" x14ac:dyDescent="0.25">
      <c r="A203" t="s">
        <v>169</v>
      </c>
      <c r="B203" t="s">
        <v>63</v>
      </c>
      <c r="C203" t="s">
        <v>36</v>
      </c>
      <c r="D203" t="s">
        <v>104</v>
      </c>
      <c r="E203" t="s">
        <v>145</v>
      </c>
      <c r="F203" t="s">
        <v>82</v>
      </c>
      <c r="G203">
        <v>2.4273238606653789</v>
      </c>
      <c r="I203">
        <v>0.7</v>
      </c>
      <c r="J203">
        <v>0.03</v>
      </c>
      <c r="K203">
        <f>G203*I203*J203</f>
        <v>5.0973801073972952E-2</v>
      </c>
      <c r="L203" t="s">
        <v>68</v>
      </c>
      <c r="M203">
        <f t="shared" si="4"/>
        <v>5.0973801073972952E-2</v>
      </c>
    </row>
    <row r="204" spans="1:13" x14ac:dyDescent="0.25">
      <c r="A204" t="s">
        <v>169</v>
      </c>
      <c r="B204" t="s">
        <v>63</v>
      </c>
      <c r="C204" t="s">
        <v>36</v>
      </c>
      <c r="D204" t="s">
        <v>104</v>
      </c>
      <c r="E204" t="s">
        <v>81</v>
      </c>
      <c r="F204" t="s">
        <v>141</v>
      </c>
      <c r="H204">
        <v>0.10011908032648437</v>
      </c>
      <c r="K204">
        <f>H204</f>
        <v>0.10011908032648437</v>
      </c>
      <c r="L204" t="s">
        <v>68</v>
      </c>
      <c r="M204">
        <f t="shared" si="4"/>
        <v>0.10011908032648437</v>
      </c>
    </row>
    <row r="205" spans="1:13" x14ac:dyDescent="0.25">
      <c r="A205" t="s">
        <v>169</v>
      </c>
      <c r="B205" t="s">
        <v>63</v>
      </c>
      <c r="C205" t="s">
        <v>36</v>
      </c>
      <c r="D205" t="s">
        <v>104</v>
      </c>
      <c r="E205" t="s">
        <v>81</v>
      </c>
      <c r="F205" t="s">
        <v>82</v>
      </c>
      <c r="G205">
        <v>19.523220663664453</v>
      </c>
      <c r="I205">
        <v>0.7</v>
      </c>
      <c r="J205">
        <v>0.03</v>
      </c>
      <c r="K205">
        <f>G205*I205*J205</f>
        <v>0.40998763393695353</v>
      </c>
      <c r="L205" t="s">
        <v>68</v>
      </c>
      <c r="M205">
        <f t="shared" si="4"/>
        <v>0.40998763393695353</v>
      </c>
    </row>
    <row r="206" spans="1:13" x14ac:dyDescent="0.25">
      <c r="A206" t="s">
        <v>169</v>
      </c>
      <c r="B206" t="s">
        <v>63</v>
      </c>
      <c r="C206" t="s">
        <v>36</v>
      </c>
      <c r="D206" t="s">
        <v>105</v>
      </c>
      <c r="E206" t="s">
        <v>145</v>
      </c>
      <c r="F206" t="s">
        <v>141</v>
      </c>
      <c r="H206">
        <v>8.7961402183847556E-2</v>
      </c>
      <c r="K206">
        <f>H206</f>
        <v>8.7961402183847556E-2</v>
      </c>
      <c r="L206" t="s">
        <v>68</v>
      </c>
      <c r="M206">
        <f t="shared" si="4"/>
        <v>8.7961402183847556E-2</v>
      </c>
    </row>
    <row r="207" spans="1:13" x14ac:dyDescent="0.25">
      <c r="A207" t="s">
        <v>169</v>
      </c>
      <c r="B207" t="s">
        <v>63</v>
      </c>
      <c r="C207" t="s">
        <v>36</v>
      </c>
      <c r="D207" t="s">
        <v>105</v>
      </c>
      <c r="E207" t="s">
        <v>81</v>
      </c>
      <c r="F207" t="s">
        <v>141</v>
      </c>
      <c r="H207">
        <v>0.17379762171220173</v>
      </c>
      <c r="K207">
        <f>H207</f>
        <v>0.17379762171220173</v>
      </c>
      <c r="L207" t="s">
        <v>68</v>
      </c>
      <c r="M207">
        <f t="shared" si="4"/>
        <v>0.17379762171220173</v>
      </c>
    </row>
    <row r="208" spans="1:13" x14ac:dyDescent="0.25">
      <c r="A208" t="s">
        <v>169</v>
      </c>
      <c r="B208" t="s">
        <v>63</v>
      </c>
      <c r="C208" t="s">
        <v>36</v>
      </c>
      <c r="D208" t="s">
        <v>105</v>
      </c>
      <c r="E208" t="s">
        <v>145</v>
      </c>
      <c r="F208" t="s">
        <v>82</v>
      </c>
      <c r="G208">
        <v>28.907220522469515</v>
      </c>
      <c r="I208">
        <v>0.7</v>
      </c>
      <c r="J208">
        <v>0.03</v>
      </c>
      <c r="K208">
        <f>G208*I208*J208</f>
        <v>0.60705163097185977</v>
      </c>
      <c r="L208" t="s">
        <v>68</v>
      </c>
      <c r="M208">
        <f t="shared" si="4"/>
        <v>0.60705163097185977</v>
      </c>
    </row>
    <row r="209" spans="1:13" x14ac:dyDescent="0.25">
      <c r="A209" t="s">
        <v>169</v>
      </c>
      <c r="B209" t="s">
        <v>63</v>
      </c>
      <c r="C209" t="s">
        <v>36</v>
      </c>
      <c r="D209" t="s">
        <v>105</v>
      </c>
      <c r="E209" t="s">
        <v>81</v>
      </c>
      <c r="F209" t="s">
        <v>82</v>
      </c>
      <c r="G209">
        <v>52.937963722628609</v>
      </c>
      <c r="I209">
        <v>0.7</v>
      </c>
      <c r="J209">
        <v>0.03</v>
      </c>
      <c r="K209">
        <f>G209*I209*J209</f>
        <v>1.1116972381752008</v>
      </c>
      <c r="L209" t="s">
        <v>68</v>
      </c>
      <c r="M209">
        <f t="shared" si="4"/>
        <v>1.1116972381752008</v>
      </c>
    </row>
    <row r="210" spans="1:13" x14ac:dyDescent="0.25">
      <c r="A210" t="s">
        <v>169</v>
      </c>
      <c r="B210" t="s">
        <v>63</v>
      </c>
      <c r="C210" t="s">
        <v>36</v>
      </c>
      <c r="D210" t="s">
        <v>106</v>
      </c>
      <c r="E210" t="s">
        <v>145</v>
      </c>
      <c r="F210" t="s">
        <v>141</v>
      </c>
      <c r="H210">
        <v>4.8145266657825689E-2</v>
      </c>
      <c r="K210">
        <f>H210</f>
        <v>4.8145266657825689E-2</v>
      </c>
      <c r="L210" t="s">
        <v>68</v>
      </c>
      <c r="M210">
        <f t="shared" si="4"/>
        <v>4.8145266657825689E-2</v>
      </c>
    </row>
    <row r="211" spans="1:13" x14ac:dyDescent="0.25">
      <c r="A211" t="s">
        <v>169</v>
      </c>
      <c r="B211" t="s">
        <v>63</v>
      </c>
      <c r="C211" t="s">
        <v>36</v>
      </c>
      <c r="D211" t="s">
        <v>106</v>
      </c>
      <c r="E211" t="s">
        <v>81</v>
      </c>
      <c r="F211" t="s">
        <v>141</v>
      </c>
      <c r="H211">
        <v>0.21025006868561716</v>
      </c>
      <c r="K211">
        <f>H211</f>
        <v>0.21025006868561716</v>
      </c>
      <c r="L211" t="s">
        <v>68</v>
      </c>
      <c r="M211">
        <f t="shared" si="4"/>
        <v>0.21025006868561716</v>
      </c>
    </row>
    <row r="212" spans="1:13" x14ac:dyDescent="0.25">
      <c r="A212" t="s">
        <v>169</v>
      </c>
      <c r="B212" t="s">
        <v>63</v>
      </c>
      <c r="C212" t="s">
        <v>36</v>
      </c>
      <c r="D212" t="s">
        <v>106</v>
      </c>
      <c r="E212" t="s">
        <v>145</v>
      </c>
      <c r="F212" t="s">
        <v>82</v>
      </c>
      <c r="G212">
        <v>10.591958664721654</v>
      </c>
      <c r="I212">
        <v>0.7</v>
      </c>
      <c r="J212">
        <v>0.03</v>
      </c>
      <c r="K212">
        <f>G212*I212*J212</f>
        <v>0.2224311319591547</v>
      </c>
      <c r="L212" t="s">
        <v>68</v>
      </c>
      <c r="M212">
        <f t="shared" si="4"/>
        <v>0.2224311319591547</v>
      </c>
    </row>
    <row r="213" spans="1:13" x14ac:dyDescent="0.25">
      <c r="A213" t="s">
        <v>169</v>
      </c>
      <c r="B213" t="s">
        <v>63</v>
      </c>
      <c r="C213" t="s">
        <v>36</v>
      </c>
      <c r="D213" t="s">
        <v>106</v>
      </c>
      <c r="E213" t="s">
        <v>81</v>
      </c>
      <c r="F213" t="s">
        <v>82</v>
      </c>
      <c r="G213">
        <v>37.169208571207321</v>
      </c>
      <c r="I213">
        <v>0.7</v>
      </c>
      <c r="J213">
        <v>0.03</v>
      </c>
      <c r="K213">
        <f>G213*I213*J213</f>
        <v>0.78055337999535368</v>
      </c>
      <c r="L213" t="s">
        <v>68</v>
      </c>
      <c r="M213">
        <f t="shared" si="4"/>
        <v>0.78055337999535368</v>
      </c>
    </row>
    <row r="214" spans="1:13" x14ac:dyDescent="0.25">
      <c r="A214" t="s">
        <v>169</v>
      </c>
      <c r="B214" t="s">
        <v>63</v>
      </c>
      <c r="C214" t="s">
        <v>36</v>
      </c>
      <c r="D214" t="s">
        <v>117</v>
      </c>
      <c r="E214" t="s">
        <v>145</v>
      </c>
      <c r="F214" t="s">
        <v>141</v>
      </c>
      <c r="H214">
        <v>1.7101599927415171E-2</v>
      </c>
      <c r="K214">
        <f>H214</f>
        <v>1.7101599927415171E-2</v>
      </c>
      <c r="L214" t="s">
        <v>68</v>
      </c>
      <c r="M214">
        <f t="shared" si="4"/>
        <v>1.7101599927415171E-2</v>
      </c>
    </row>
    <row r="215" spans="1:13" x14ac:dyDescent="0.25">
      <c r="A215" t="s">
        <v>169</v>
      </c>
      <c r="B215" t="s">
        <v>63</v>
      </c>
      <c r="C215" t="s">
        <v>36</v>
      </c>
      <c r="D215" t="s">
        <v>117</v>
      </c>
      <c r="E215" t="s">
        <v>81</v>
      </c>
      <c r="F215" t="s">
        <v>141</v>
      </c>
      <c r="H215">
        <v>9.4278800640772764E-2</v>
      </c>
      <c r="K215">
        <f>H215</f>
        <v>9.4278800640772764E-2</v>
      </c>
      <c r="L215" t="s">
        <v>68</v>
      </c>
      <c r="M215">
        <f t="shared" si="4"/>
        <v>9.4278800640772764E-2</v>
      </c>
    </row>
    <row r="216" spans="1:13" x14ac:dyDescent="0.25">
      <c r="A216" t="s">
        <v>169</v>
      </c>
      <c r="B216" t="s">
        <v>63</v>
      </c>
      <c r="C216" t="s">
        <v>36</v>
      </c>
      <c r="D216" t="s">
        <v>117</v>
      </c>
      <c r="E216" t="s">
        <v>145</v>
      </c>
      <c r="F216" t="s">
        <v>82</v>
      </c>
      <c r="G216">
        <v>5.65180294375382</v>
      </c>
      <c r="I216">
        <v>0.7</v>
      </c>
      <c r="J216">
        <v>0.03</v>
      </c>
      <c r="K216">
        <f>G216*I216*J216</f>
        <v>0.1186878618188302</v>
      </c>
      <c r="L216" t="s">
        <v>68</v>
      </c>
      <c r="M216">
        <f t="shared" si="4"/>
        <v>0.1186878618188302</v>
      </c>
    </row>
    <row r="217" spans="1:13" x14ac:dyDescent="0.25">
      <c r="A217" t="s">
        <v>169</v>
      </c>
      <c r="B217" t="s">
        <v>63</v>
      </c>
      <c r="C217" t="s">
        <v>36</v>
      </c>
      <c r="D217" t="s">
        <v>117</v>
      </c>
      <c r="E217" t="s">
        <v>81</v>
      </c>
      <c r="F217" t="s">
        <v>82</v>
      </c>
      <c r="G217">
        <v>27.39007740031796</v>
      </c>
      <c r="I217">
        <v>0.7</v>
      </c>
      <c r="J217">
        <v>0.03</v>
      </c>
      <c r="K217">
        <f>G217*I217*J217</f>
        <v>0.57519162540667712</v>
      </c>
      <c r="L217" t="s">
        <v>68</v>
      </c>
      <c r="M217">
        <f t="shared" si="4"/>
        <v>0.57519162540667712</v>
      </c>
    </row>
    <row r="218" spans="1:13" x14ac:dyDescent="0.25">
      <c r="A218" t="s">
        <v>169</v>
      </c>
      <c r="B218" t="s">
        <v>63</v>
      </c>
      <c r="C218" t="s">
        <v>36</v>
      </c>
      <c r="D218" t="s">
        <v>87</v>
      </c>
      <c r="E218" t="s">
        <v>145</v>
      </c>
      <c r="F218" t="s">
        <v>141</v>
      </c>
      <c r="H218">
        <v>5.7189190867907372E-2</v>
      </c>
      <c r="K218">
        <f>H218</f>
        <v>5.7189190867907372E-2</v>
      </c>
      <c r="L218" t="s">
        <v>68</v>
      </c>
      <c r="M218">
        <f t="shared" si="4"/>
        <v>5.7189190867907372E-2</v>
      </c>
    </row>
    <row r="219" spans="1:13" x14ac:dyDescent="0.25">
      <c r="A219" t="s">
        <v>169</v>
      </c>
      <c r="B219" t="s">
        <v>63</v>
      </c>
      <c r="C219" t="s">
        <v>36</v>
      </c>
      <c r="D219" t="s">
        <v>87</v>
      </c>
      <c r="E219" t="s">
        <v>81</v>
      </c>
      <c r="F219" t="s">
        <v>141</v>
      </c>
      <c r="H219">
        <v>8.1674784598551931E-2</v>
      </c>
      <c r="K219">
        <f>H219</f>
        <v>8.1674784598551931E-2</v>
      </c>
      <c r="L219" t="s">
        <v>68</v>
      </c>
      <c r="M219">
        <f t="shared" si="4"/>
        <v>8.1674784598551931E-2</v>
      </c>
    </row>
    <row r="220" spans="1:13" x14ac:dyDescent="0.25">
      <c r="A220" t="s">
        <v>169</v>
      </c>
      <c r="B220" t="s">
        <v>63</v>
      </c>
      <c r="C220" t="s">
        <v>36</v>
      </c>
      <c r="D220" t="s">
        <v>87</v>
      </c>
      <c r="E220" t="s">
        <v>145</v>
      </c>
      <c r="F220" t="s">
        <v>82</v>
      </c>
      <c r="G220">
        <v>15.225940580537376</v>
      </c>
      <c r="I220">
        <v>0.7</v>
      </c>
      <c r="J220">
        <v>0.03</v>
      </c>
      <c r="K220">
        <f>G220*I220*J220</f>
        <v>0.3197447521912849</v>
      </c>
      <c r="L220" t="s">
        <v>68</v>
      </c>
      <c r="M220">
        <f t="shared" si="4"/>
        <v>0.3197447521912849</v>
      </c>
    </row>
    <row r="221" spans="1:13" x14ac:dyDescent="0.25">
      <c r="A221" t="s">
        <v>169</v>
      </c>
      <c r="B221" t="s">
        <v>63</v>
      </c>
      <c r="C221" t="s">
        <v>36</v>
      </c>
      <c r="D221" t="s">
        <v>87</v>
      </c>
      <c r="E221" t="s">
        <v>81</v>
      </c>
      <c r="F221" t="s">
        <v>82</v>
      </c>
      <c r="G221">
        <v>37.836669106717217</v>
      </c>
      <c r="I221">
        <v>0.7</v>
      </c>
      <c r="J221">
        <v>0.03</v>
      </c>
      <c r="K221">
        <f>G221*I221*J221</f>
        <v>0.7945700512410615</v>
      </c>
      <c r="L221" t="s">
        <v>68</v>
      </c>
      <c r="M221">
        <f t="shared" si="4"/>
        <v>0.7945700512410615</v>
      </c>
    </row>
    <row r="222" spans="1:13" x14ac:dyDescent="0.25">
      <c r="A222" t="s">
        <v>169</v>
      </c>
      <c r="B222" t="s">
        <v>63</v>
      </c>
      <c r="C222" t="s">
        <v>36</v>
      </c>
      <c r="D222" t="s">
        <v>122</v>
      </c>
      <c r="E222" t="s">
        <v>145</v>
      </c>
      <c r="F222" t="s">
        <v>141</v>
      </c>
      <c r="H222">
        <v>4.8253112055139227E-2</v>
      </c>
      <c r="K222">
        <f>H222</f>
        <v>4.8253112055139227E-2</v>
      </c>
      <c r="L222" t="s">
        <v>68</v>
      </c>
      <c r="M222">
        <f t="shared" si="4"/>
        <v>4.8253112055139227E-2</v>
      </c>
    </row>
    <row r="223" spans="1:13" x14ac:dyDescent="0.25">
      <c r="A223" t="s">
        <v>169</v>
      </c>
      <c r="B223" t="s">
        <v>63</v>
      </c>
      <c r="C223" t="s">
        <v>36</v>
      </c>
      <c r="D223" t="s">
        <v>122</v>
      </c>
      <c r="E223" t="s">
        <v>81</v>
      </c>
      <c r="F223" t="s">
        <v>141</v>
      </c>
      <c r="H223">
        <v>5.1517273972795791E-2</v>
      </c>
      <c r="K223">
        <f>H223</f>
        <v>5.1517273972795791E-2</v>
      </c>
      <c r="L223" t="s">
        <v>68</v>
      </c>
      <c r="M223">
        <f t="shared" si="4"/>
        <v>5.1517273972795791E-2</v>
      </c>
    </row>
    <row r="224" spans="1:13" x14ac:dyDescent="0.25">
      <c r="A224" t="s">
        <v>169</v>
      </c>
      <c r="B224" t="s">
        <v>63</v>
      </c>
      <c r="C224" t="s">
        <v>36</v>
      </c>
      <c r="D224" t="s">
        <v>122</v>
      </c>
      <c r="E224" t="s">
        <v>81</v>
      </c>
      <c r="F224" t="s">
        <v>82</v>
      </c>
      <c r="G224">
        <v>2.8784235593864254</v>
      </c>
      <c r="I224">
        <v>0.7</v>
      </c>
      <c r="J224">
        <v>0.03</v>
      </c>
      <c r="K224">
        <f>G224*I224*J224</f>
        <v>6.044689474711492E-2</v>
      </c>
      <c r="L224" t="s">
        <v>68</v>
      </c>
      <c r="M224">
        <f t="shared" si="4"/>
        <v>6.044689474711492E-2</v>
      </c>
    </row>
    <row r="225" spans="1:13" x14ac:dyDescent="0.25">
      <c r="A225" t="s">
        <v>169</v>
      </c>
      <c r="B225" t="s">
        <v>63</v>
      </c>
      <c r="C225" t="s">
        <v>36</v>
      </c>
      <c r="D225" t="s">
        <v>122</v>
      </c>
      <c r="E225" t="s">
        <v>145</v>
      </c>
      <c r="F225" t="s">
        <v>82</v>
      </c>
      <c r="G225">
        <v>5.7924773947696542</v>
      </c>
      <c r="I225">
        <v>0.7</v>
      </c>
      <c r="J225">
        <v>0.03</v>
      </c>
      <c r="K225">
        <f>G225*I225*J225</f>
        <v>0.12164202529016273</v>
      </c>
      <c r="L225" t="s">
        <v>68</v>
      </c>
      <c r="M225">
        <f t="shared" si="4"/>
        <v>0.12164202529016273</v>
      </c>
    </row>
    <row r="226" spans="1:13" x14ac:dyDescent="0.25">
      <c r="A226" t="s">
        <v>169</v>
      </c>
      <c r="B226" t="s">
        <v>63</v>
      </c>
      <c r="C226" t="s">
        <v>36</v>
      </c>
      <c r="D226" t="s">
        <v>74</v>
      </c>
      <c r="E226" t="s">
        <v>81</v>
      </c>
      <c r="F226" t="s">
        <v>141</v>
      </c>
      <c r="H226">
        <v>3.3409280724062398E-3</v>
      </c>
      <c r="K226">
        <f>H226</f>
        <v>3.3409280724062398E-3</v>
      </c>
      <c r="L226" t="s">
        <v>68</v>
      </c>
      <c r="M226">
        <f t="shared" si="4"/>
        <v>3.3409280724062398E-3</v>
      </c>
    </row>
    <row r="227" spans="1:13" x14ac:dyDescent="0.25">
      <c r="A227" t="s">
        <v>169</v>
      </c>
      <c r="B227" t="s">
        <v>63</v>
      </c>
      <c r="C227" t="s">
        <v>36</v>
      </c>
      <c r="D227" t="s">
        <v>74</v>
      </c>
      <c r="E227" t="s">
        <v>81</v>
      </c>
      <c r="F227" t="s">
        <v>82</v>
      </c>
      <c r="G227">
        <v>0.44545707632083198</v>
      </c>
      <c r="I227">
        <v>0.7</v>
      </c>
      <c r="J227">
        <v>0.03</v>
      </c>
      <c r="K227">
        <f>G227*I227*J227</f>
        <v>9.3545986027374697E-3</v>
      </c>
      <c r="L227" t="s">
        <v>68</v>
      </c>
      <c r="M227">
        <f t="shared" si="4"/>
        <v>9.3545986027374697E-3</v>
      </c>
    </row>
    <row r="228" spans="1:13" x14ac:dyDescent="0.25">
      <c r="A228" t="s">
        <v>169</v>
      </c>
      <c r="B228" t="s">
        <v>63</v>
      </c>
      <c r="C228" t="s">
        <v>36</v>
      </c>
      <c r="D228" t="s">
        <v>74</v>
      </c>
      <c r="E228" t="s">
        <v>145</v>
      </c>
      <c r="F228" t="s">
        <v>141</v>
      </c>
      <c r="H228">
        <v>2.3786870413020998E-2</v>
      </c>
      <c r="K228">
        <f>H228</f>
        <v>2.3786870413020998E-2</v>
      </c>
      <c r="L228" t="s">
        <v>68</v>
      </c>
      <c r="M228">
        <f t="shared" si="4"/>
        <v>2.3786870413020998E-2</v>
      </c>
    </row>
    <row r="229" spans="1:13" x14ac:dyDescent="0.25">
      <c r="A229" t="s">
        <v>169</v>
      </c>
      <c r="B229" t="s">
        <v>63</v>
      </c>
      <c r="C229" t="s">
        <v>36</v>
      </c>
      <c r="D229" t="s">
        <v>74</v>
      </c>
      <c r="E229" t="s">
        <v>145</v>
      </c>
      <c r="F229" t="s">
        <v>82</v>
      </c>
      <c r="G229">
        <v>3.3698066418446411</v>
      </c>
      <c r="I229">
        <v>0.7</v>
      </c>
      <c r="J229">
        <v>0.03</v>
      </c>
      <c r="K229">
        <f>G229*I229*J229</f>
        <v>7.0765939478737452E-2</v>
      </c>
      <c r="L229" t="s">
        <v>68</v>
      </c>
      <c r="M229">
        <f t="shared" si="4"/>
        <v>7.0765939478737452E-2</v>
      </c>
    </row>
    <row r="230" spans="1:13" x14ac:dyDescent="0.25">
      <c r="A230" t="s">
        <v>169</v>
      </c>
      <c r="B230" t="s">
        <v>63</v>
      </c>
      <c r="C230" t="s">
        <v>36</v>
      </c>
      <c r="D230" t="s">
        <v>123</v>
      </c>
      <c r="E230" t="s">
        <v>145</v>
      </c>
      <c r="F230" t="s">
        <v>82</v>
      </c>
      <c r="G230">
        <v>0.49649806240882749</v>
      </c>
      <c r="I230">
        <v>0.7</v>
      </c>
      <c r="J230">
        <v>0.03</v>
      </c>
      <c r="K230">
        <f>G230*I230*J230</f>
        <v>1.0426459310585376E-2</v>
      </c>
      <c r="L230" t="s">
        <v>68</v>
      </c>
      <c r="M230">
        <f t="shared" si="4"/>
        <v>1.0426459310585376E-2</v>
      </c>
    </row>
    <row r="231" spans="1:13" x14ac:dyDescent="0.25">
      <c r="A231" t="s">
        <v>169</v>
      </c>
      <c r="B231" t="s">
        <v>63</v>
      </c>
      <c r="C231" t="s">
        <v>36</v>
      </c>
      <c r="D231" t="s">
        <v>123</v>
      </c>
      <c r="E231" t="s">
        <v>81</v>
      </c>
      <c r="F231" t="s">
        <v>82</v>
      </c>
      <c r="G231">
        <v>0.50059540163242178</v>
      </c>
      <c r="I231">
        <v>0.7</v>
      </c>
      <c r="J231">
        <v>0.03</v>
      </c>
      <c r="K231">
        <f>G231*I231*J231</f>
        <v>1.0512503434280855E-2</v>
      </c>
      <c r="L231" t="s">
        <v>68</v>
      </c>
      <c r="M231">
        <f t="shared" si="4"/>
        <v>1.0512503434280855E-2</v>
      </c>
    </row>
    <row r="232" spans="1:13" x14ac:dyDescent="0.25">
      <c r="A232" t="s">
        <v>169</v>
      </c>
      <c r="B232" t="s">
        <v>63</v>
      </c>
      <c r="C232" t="s">
        <v>36</v>
      </c>
      <c r="D232" t="s">
        <v>154</v>
      </c>
      <c r="E232" t="s">
        <v>145</v>
      </c>
      <c r="F232" t="s">
        <v>141</v>
      </c>
      <c r="H232">
        <v>1.5835635811173511E-2</v>
      </c>
      <c r="K232">
        <f>H232</f>
        <v>1.5835635811173511E-2</v>
      </c>
      <c r="L232" t="s">
        <v>68</v>
      </c>
      <c r="M232">
        <f t="shared" si="4"/>
        <v>1.5835635811173511E-2</v>
      </c>
    </row>
    <row r="233" spans="1:13" x14ac:dyDescent="0.25">
      <c r="A233" t="s">
        <v>169</v>
      </c>
      <c r="B233" t="s">
        <v>63</v>
      </c>
      <c r="C233" t="s">
        <v>36</v>
      </c>
      <c r="D233" t="s">
        <v>154</v>
      </c>
      <c r="E233" t="s">
        <v>81</v>
      </c>
      <c r="F233" t="s">
        <v>141</v>
      </c>
      <c r="H233">
        <v>4.7614634659233913E-2</v>
      </c>
      <c r="K233">
        <f>H233</f>
        <v>4.7614634659233913E-2</v>
      </c>
      <c r="L233" t="s">
        <v>68</v>
      </c>
      <c r="M233">
        <f t="shared" si="4"/>
        <v>4.7614634659233913E-2</v>
      </c>
    </row>
    <row r="234" spans="1:13" x14ac:dyDescent="0.25">
      <c r="A234" t="s">
        <v>169</v>
      </c>
      <c r="B234" t="s">
        <v>63</v>
      </c>
      <c r="C234" t="s">
        <v>36</v>
      </c>
      <c r="D234" t="s">
        <v>154</v>
      </c>
      <c r="E234" t="s">
        <v>145</v>
      </c>
      <c r="F234" t="s">
        <v>82</v>
      </c>
      <c r="G234">
        <v>22.388137680476397</v>
      </c>
      <c r="I234">
        <v>0.7</v>
      </c>
      <c r="J234">
        <v>0.03</v>
      </c>
      <c r="K234">
        <f>G234*I234*J234</f>
        <v>0.47015089129000431</v>
      </c>
      <c r="L234" t="s">
        <v>68</v>
      </c>
      <c r="M234">
        <f t="shared" si="4"/>
        <v>0.47015089129000431</v>
      </c>
    </row>
    <row r="235" spans="1:13" x14ac:dyDescent="0.25">
      <c r="A235" t="s">
        <v>169</v>
      </c>
      <c r="B235" t="s">
        <v>63</v>
      </c>
      <c r="C235" t="s">
        <v>36</v>
      </c>
      <c r="D235" t="s">
        <v>154</v>
      </c>
      <c r="E235" t="s">
        <v>81</v>
      </c>
      <c r="F235" t="s">
        <v>82</v>
      </c>
      <c r="G235">
        <v>33.154741601662082</v>
      </c>
      <c r="I235">
        <v>0.7</v>
      </c>
      <c r="J235">
        <v>0.03</v>
      </c>
      <c r="K235">
        <f>G235*I235*J235</f>
        <v>0.6962495736349037</v>
      </c>
      <c r="L235" t="s">
        <v>68</v>
      </c>
      <c r="M235">
        <f t="shared" si="4"/>
        <v>0.6962495736349037</v>
      </c>
    </row>
    <row r="236" spans="1:13" x14ac:dyDescent="0.25">
      <c r="A236" t="s">
        <v>169</v>
      </c>
      <c r="B236" t="s">
        <v>63</v>
      </c>
      <c r="C236" t="s">
        <v>36</v>
      </c>
      <c r="D236" t="s">
        <v>155</v>
      </c>
      <c r="E236" t="s">
        <v>81</v>
      </c>
      <c r="F236" t="s">
        <v>141</v>
      </c>
      <c r="H236">
        <v>4.4617909400960457E-2</v>
      </c>
      <c r="K236">
        <f>H236</f>
        <v>4.4617909400960457E-2</v>
      </c>
      <c r="L236" t="s">
        <v>68</v>
      </c>
      <c r="M236">
        <f t="shared" si="4"/>
        <v>4.4617909400960457E-2</v>
      </c>
    </row>
    <row r="237" spans="1:13" x14ac:dyDescent="0.25">
      <c r="A237" t="s">
        <v>169</v>
      </c>
      <c r="B237" t="s">
        <v>63</v>
      </c>
      <c r="C237" t="s">
        <v>36</v>
      </c>
      <c r="D237" t="s">
        <v>155</v>
      </c>
      <c r="E237" t="s">
        <v>145</v>
      </c>
      <c r="F237" t="s">
        <v>141</v>
      </c>
      <c r="H237">
        <v>5.4192757168482771E-2</v>
      </c>
      <c r="K237">
        <f>H237</f>
        <v>5.4192757168482771E-2</v>
      </c>
      <c r="L237" t="s">
        <v>68</v>
      </c>
      <c r="M237">
        <f t="shared" si="4"/>
        <v>5.4192757168482771E-2</v>
      </c>
    </row>
    <row r="238" spans="1:13" x14ac:dyDescent="0.25">
      <c r="A238" t="s">
        <v>169</v>
      </c>
      <c r="B238" t="s">
        <v>63</v>
      </c>
      <c r="C238" t="s">
        <v>36</v>
      </c>
      <c r="D238" t="s">
        <v>155</v>
      </c>
      <c r="E238" t="s">
        <v>145</v>
      </c>
      <c r="F238" t="s">
        <v>82</v>
      </c>
      <c r="G238">
        <v>13.957691820745882</v>
      </c>
      <c r="I238">
        <v>0.7</v>
      </c>
      <c r="J238">
        <v>0.03</v>
      </c>
      <c r="K238">
        <f>G238*I238*J238</f>
        <v>0.2931115282356635</v>
      </c>
      <c r="L238" t="s">
        <v>68</v>
      </c>
      <c r="M238">
        <f t="shared" si="4"/>
        <v>0.2931115282356635</v>
      </c>
    </row>
    <row r="239" spans="1:13" x14ac:dyDescent="0.25">
      <c r="A239" t="s">
        <v>169</v>
      </c>
      <c r="B239" t="s">
        <v>63</v>
      </c>
      <c r="C239" t="s">
        <v>36</v>
      </c>
      <c r="D239" t="s">
        <v>155</v>
      </c>
      <c r="E239" t="s">
        <v>81</v>
      </c>
      <c r="F239" t="s">
        <v>82</v>
      </c>
      <c r="G239">
        <v>29.12581097664998</v>
      </c>
      <c r="I239">
        <v>0.7</v>
      </c>
      <c r="J239">
        <v>0.03</v>
      </c>
      <c r="K239">
        <f>G239*I239*J239</f>
        <v>0.61164203050964949</v>
      </c>
      <c r="L239" t="s">
        <v>68</v>
      </c>
      <c r="M239">
        <f t="shared" si="4"/>
        <v>0.61164203050964949</v>
      </c>
    </row>
    <row r="240" spans="1:13" x14ac:dyDescent="0.25">
      <c r="A240" t="s">
        <v>169</v>
      </c>
      <c r="B240" t="s">
        <v>63</v>
      </c>
      <c r="C240" t="s">
        <v>36</v>
      </c>
      <c r="D240" t="s">
        <v>156</v>
      </c>
      <c r="E240" t="s">
        <v>81</v>
      </c>
      <c r="F240" t="s">
        <v>141</v>
      </c>
      <c r="H240">
        <v>4.1296538906374032E-2</v>
      </c>
      <c r="K240">
        <f>H240</f>
        <v>4.1296538906374032E-2</v>
      </c>
      <c r="L240" t="s">
        <v>68</v>
      </c>
      <c r="M240">
        <f t="shared" si="4"/>
        <v>4.1296538906374032E-2</v>
      </c>
    </row>
    <row r="241" spans="1:13" x14ac:dyDescent="0.25">
      <c r="A241" t="s">
        <v>169</v>
      </c>
      <c r="B241" t="s">
        <v>63</v>
      </c>
      <c r="C241" t="s">
        <v>36</v>
      </c>
      <c r="D241" t="s">
        <v>156</v>
      </c>
      <c r="E241" t="s">
        <v>145</v>
      </c>
      <c r="F241" t="s">
        <v>141</v>
      </c>
      <c r="H241">
        <v>5.999269720771503E-2</v>
      </c>
      <c r="K241">
        <f>H241</f>
        <v>5.999269720771503E-2</v>
      </c>
      <c r="L241" t="s">
        <v>68</v>
      </c>
      <c r="M241">
        <f t="shared" si="4"/>
        <v>5.999269720771503E-2</v>
      </c>
    </row>
    <row r="242" spans="1:13" x14ac:dyDescent="0.25">
      <c r="A242" t="s">
        <v>169</v>
      </c>
      <c r="B242" t="s">
        <v>63</v>
      </c>
      <c r="C242" t="s">
        <v>36</v>
      </c>
      <c r="D242" t="s">
        <v>156</v>
      </c>
      <c r="E242" t="s">
        <v>145</v>
      </c>
      <c r="F242" t="s">
        <v>82</v>
      </c>
      <c r="G242">
        <v>29.255322056283376</v>
      </c>
      <c r="I242">
        <v>0.7</v>
      </c>
      <c r="J242">
        <v>0.03</v>
      </c>
      <c r="K242">
        <f>G242*I242*J242</f>
        <v>0.61436176318195079</v>
      </c>
      <c r="L242" t="s">
        <v>68</v>
      </c>
      <c r="M242">
        <f t="shared" si="4"/>
        <v>0.61436176318195079</v>
      </c>
    </row>
    <row r="243" spans="1:13" x14ac:dyDescent="0.25">
      <c r="A243" t="s">
        <v>169</v>
      </c>
      <c r="B243" t="s">
        <v>63</v>
      </c>
      <c r="C243" t="s">
        <v>36</v>
      </c>
      <c r="D243" t="s">
        <v>156</v>
      </c>
      <c r="E243" t="s">
        <v>81</v>
      </c>
      <c r="F243" t="s">
        <v>82</v>
      </c>
      <c r="G243">
        <v>41.296538906374032</v>
      </c>
      <c r="I243">
        <v>0.7</v>
      </c>
      <c r="J243">
        <v>0.03</v>
      </c>
      <c r="K243">
        <f>G243*I243*J243</f>
        <v>0.86722731703385458</v>
      </c>
      <c r="L243" t="s">
        <v>68</v>
      </c>
      <c r="M243">
        <f t="shared" si="4"/>
        <v>0.86722731703385458</v>
      </c>
    </row>
    <row r="244" spans="1:13" x14ac:dyDescent="0.25">
      <c r="A244" t="s">
        <v>169</v>
      </c>
      <c r="B244" t="s">
        <v>63</v>
      </c>
      <c r="C244" t="s">
        <v>36</v>
      </c>
      <c r="D244" t="s">
        <v>157</v>
      </c>
      <c r="E244" t="s">
        <v>145</v>
      </c>
      <c r="F244" t="s">
        <v>141</v>
      </c>
      <c r="H244">
        <v>6.35861684110198E-2</v>
      </c>
      <c r="K244">
        <f>H244</f>
        <v>6.35861684110198E-2</v>
      </c>
      <c r="L244" t="s">
        <v>68</v>
      </c>
      <c r="M244">
        <f t="shared" si="4"/>
        <v>6.35861684110198E-2</v>
      </c>
    </row>
    <row r="245" spans="1:13" x14ac:dyDescent="0.25">
      <c r="A245" t="s">
        <v>169</v>
      </c>
      <c r="B245" t="s">
        <v>63</v>
      </c>
      <c r="C245" t="s">
        <v>36</v>
      </c>
      <c r="D245" t="s">
        <v>157</v>
      </c>
      <c r="E245" t="s">
        <v>81</v>
      </c>
      <c r="F245" t="s">
        <v>141</v>
      </c>
      <c r="H245">
        <v>8.5889475596848883E-2</v>
      </c>
      <c r="K245">
        <f>H245</f>
        <v>8.5889475596848883E-2</v>
      </c>
      <c r="L245" t="s">
        <v>68</v>
      </c>
      <c r="M245">
        <f t="shared" si="4"/>
        <v>8.5889475596848883E-2</v>
      </c>
    </row>
    <row r="246" spans="1:13" x14ac:dyDescent="0.25">
      <c r="A246" t="s">
        <v>169</v>
      </c>
      <c r="B246" t="s">
        <v>63</v>
      </c>
      <c r="C246" t="s">
        <v>36</v>
      </c>
      <c r="D246" t="s">
        <v>157</v>
      </c>
      <c r="E246" t="s">
        <v>145</v>
      </c>
      <c r="F246" t="s">
        <v>82</v>
      </c>
      <c r="G246">
        <v>6.923015143089958</v>
      </c>
      <c r="I246">
        <v>0.7</v>
      </c>
      <c r="J246">
        <v>0.03</v>
      </c>
      <c r="K246">
        <f>G246*I246*J246</f>
        <v>0.1453833180048891</v>
      </c>
      <c r="L246" t="s">
        <v>68</v>
      </c>
      <c r="M246">
        <f t="shared" si="4"/>
        <v>0.1453833180048891</v>
      </c>
    </row>
    <row r="247" spans="1:13" x14ac:dyDescent="0.25">
      <c r="A247" t="s">
        <v>169</v>
      </c>
      <c r="B247" t="s">
        <v>63</v>
      </c>
      <c r="C247" t="s">
        <v>36</v>
      </c>
      <c r="D247" t="s">
        <v>157</v>
      </c>
      <c r="E247" t="s">
        <v>81</v>
      </c>
      <c r="F247" t="s">
        <v>82</v>
      </c>
      <c r="G247">
        <v>47.843551172018692</v>
      </c>
      <c r="I247">
        <v>0.7</v>
      </c>
      <c r="J247">
        <v>0.03</v>
      </c>
      <c r="K247">
        <f>G247*I247*J247</f>
        <v>1.0047145746123924</v>
      </c>
      <c r="L247" t="s">
        <v>68</v>
      </c>
      <c r="M247">
        <f t="shared" si="4"/>
        <v>1.0047145746123924</v>
      </c>
    </row>
    <row r="248" spans="1:13" x14ac:dyDescent="0.25">
      <c r="A248" t="s">
        <v>169</v>
      </c>
      <c r="B248" t="s">
        <v>63</v>
      </c>
      <c r="C248" t="s">
        <v>36</v>
      </c>
      <c r="D248" t="s">
        <v>89</v>
      </c>
      <c r="E248" t="s">
        <v>81</v>
      </c>
      <c r="F248" t="s">
        <v>141</v>
      </c>
      <c r="H248">
        <v>3.2992465229265771E-3</v>
      </c>
      <c r="K248">
        <f>H248</f>
        <v>3.2992465229265771E-3</v>
      </c>
      <c r="L248" t="s">
        <v>68</v>
      </c>
      <c r="M248">
        <f t="shared" si="4"/>
        <v>3.2992465229265771E-3</v>
      </c>
    </row>
    <row r="249" spans="1:13" x14ac:dyDescent="0.25">
      <c r="A249" t="s">
        <v>169</v>
      </c>
      <c r="B249" t="s">
        <v>63</v>
      </c>
      <c r="C249" t="s">
        <v>36</v>
      </c>
      <c r="D249" t="s">
        <v>89</v>
      </c>
      <c r="E249" t="s">
        <v>145</v>
      </c>
      <c r="F249" t="s">
        <v>141</v>
      </c>
      <c r="H249">
        <v>7.7716428057913083E-3</v>
      </c>
      <c r="K249">
        <f>H249</f>
        <v>7.7716428057913083E-3</v>
      </c>
      <c r="L249" t="s">
        <v>68</v>
      </c>
      <c r="M249">
        <f t="shared" si="4"/>
        <v>7.7716428057913083E-3</v>
      </c>
    </row>
    <row r="250" spans="1:13" x14ac:dyDescent="0.25">
      <c r="A250" t="s">
        <v>169</v>
      </c>
      <c r="B250" t="s">
        <v>63</v>
      </c>
      <c r="C250" t="s">
        <v>36</v>
      </c>
      <c r="D250" t="s">
        <v>71</v>
      </c>
      <c r="E250" t="s">
        <v>81</v>
      </c>
      <c r="F250" t="s">
        <v>141</v>
      </c>
      <c r="H250">
        <v>2.1270186978056263E-3</v>
      </c>
      <c r="K250">
        <f>H250</f>
        <v>2.1270186978056263E-3</v>
      </c>
      <c r="L250" t="s">
        <v>68</v>
      </c>
      <c r="M250">
        <f t="shared" si="4"/>
        <v>2.1270186978056263E-3</v>
      </c>
    </row>
    <row r="251" spans="1:13" x14ac:dyDescent="0.25">
      <c r="A251" t="s">
        <v>169</v>
      </c>
      <c r="B251" t="s">
        <v>63</v>
      </c>
      <c r="C251" t="s">
        <v>36</v>
      </c>
      <c r="D251" t="s">
        <v>71</v>
      </c>
      <c r="E251" t="s">
        <v>145</v>
      </c>
      <c r="F251" t="s">
        <v>82</v>
      </c>
      <c r="G251">
        <v>0.13655387900960048</v>
      </c>
      <c r="I251">
        <v>0.7</v>
      </c>
      <c r="J251">
        <v>0.03</v>
      </c>
      <c r="K251">
        <f>G251*I251*J251</f>
        <v>2.8676314592016097E-3</v>
      </c>
      <c r="L251" t="s">
        <v>68</v>
      </c>
      <c r="M251">
        <f t="shared" si="4"/>
        <v>2.8676314592016097E-3</v>
      </c>
    </row>
    <row r="252" spans="1:13" x14ac:dyDescent="0.25">
      <c r="A252" t="s">
        <v>169</v>
      </c>
      <c r="B252" t="s">
        <v>63</v>
      </c>
      <c r="C252" t="s">
        <v>36</v>
      </c>
      <c r="D252" t="s">
        <v>71</v>
      </c>
      <c r="E252" t="s">
        <v>145</v>
      </c>
      <c r="F252" t="s">
        <v>141</v>
      </c>
      <c r="H252">
        <v>5.1840818067644704E-3</v>
      </c>
      <c r="K252">
        <f>H252</f>
        <v>5.1840818067644704E-3</v>
      </c>
      <c r="L252" t="s">
        <v>68</v>
      </c>
      <c r="M252">
        <f t="shared" si="4"/>
        <v>5.1840818067644704E-3</v>
      </c>
    </row>
    <row r="253" spans="1:13" x14ac:dyDescent="0.25">
      <c r="A253" t="s">
        <v>169</v>
      </c>
      <c r="B253" t="s">
        <v>63</v>
      </c>
      <c r="C253" t="s">
        <v>36</v>
      </c>
      <c r="D253" t="s">
        <v>64</v>
      </c>
      <c r="E253" t="s">
        <v>81</v>
      </c>
      <c r="F253" t="s">
        <v>141</v>
      </c>
      <c r="H253">
        <v>1.9841592330276367E-2</v>
      </c>
      <c r="K253">
        <f>H253</f>
        <v>1.9841592330276367E-2</v>
      </c>
      <c r="L253" t="s">
        <v>68</v>
      </c>
      <c r="M253">
        <f t="shared" si="4"/>
        <v>1.9841592330276367E-2</v>
      </c>
    </row>
    <row r="254" spans="1:13" x14ac:dyDescent="0.25">
      <c r="A254" t="s">
        <v>169</v>
      </c>
      <c r="B254" t="s">
        <v>63</v>
      </c>
      <c r="C254" t="s">
        <v>36</v>
      </c>
      <c r="D254" t="s">
        <v>64</v>
      </c>
      <c r="E254" t="s">
        <v>145</v>
      </c>
      <c r="F254" t="s">
        <v>141</v>
      </c>
      <c r="H254">
        <v>2.9793573602094645E-2</v>
      </c>
      <c r="K254">
        <f>H254</f>
        <v>2.9793573602094645E-2</v>
      </c>
      <c r="L254" t="s">
        <v>68</v>
      </c>
      <c r="M254">
        <f t="shared" si="4"/>
        <v>2.9793573602094645E-2</v>
      </c>
    </row>
    <row r="255" spans="1:13" x14ac:dyDescent="0.25">
      <c r="A255" t="s">
        <v>169</v>
      </c>
      <c r="B255" t="s">
        <v>63</v>
      </c>
      <c r="C255" t="s">
        <v>36</v>
      </c>
      <c r="D255" t="s">
        <v>64</v>
      </c>
      <c r="E255" t="s">
        <v>145</v>
      </c>
      <c r="F255" t="s">
        <v>82</v>
      </c>
      <c r="G255">
        <v>7.2373555875088256</v>
      </c>
      <c r="I255">
        <v>0.7</v>
      </c>
      <c r="J255">
        <v>0.03</v>
      </c>
      <c r="K255">
        <f>G255*I255*J255</f>
        <v>0.15198446733768531</v>
      </c>
      <c r="L255" t="s">
        <v>68</v>
      </c>
      <c r="M255">
        <f t="shared" si="4"/>
        <v>0.15198446733768531</v>
      </c>
    </row>
    <row r="256" spans="1:13" x14ac:dyDescent="0.25">
      <c r="A256" t="s">
        <v>169</v>
      </c>
      <c r="B256" t="s">
        <v>63</v>
      </c>
      <c r="C256" t="s">
        <v>36</v>
      </c>
      <c r="D256" t="s">
        <v>64</v>
      </c>
      <c r="E256" t="s">
        <v>81</v>
      </c>
      <c r="F256" t="s">
        <v>82</v>
      </c>
      <c r="G256">
        <v>12.786252790835595</v>
      </c>
      <c r="I256">
        <v>0.7</v>
      </c>
      <c r="J256">
        <v>0.03</v>
      </c>
      <c r="K256">
        <f>G256*I256*J256</f>
        <v>0.26851130860754746</v>
      </c>
      <c r="L256" t="s">
        <v>68</v>
      </c>
      <c r="M256">
        <f t="shared" si="4"/>
        <v>0.26851130860754746</v>
      </c>
    </row>
    <row r="257" spans="1:13" x14ac:dyDescent="0.25">
      <c r="A257" t="s">
        <v>169</v>
      </c>
      <c r="B257" t="s">
        <v>63</v>
      </c>
      <c r="C257" t="s">
        <v>36</v>
      </c>
      <c r="D257" t="s">
        <v>158</v>
      </c>
      <c r="E257" t="s">
        <v>81</v>
      </c>
      <c r="F257" t="s">
        <v>141</v>
      </c>
      <c r="H257">
        <v>1.8294486496021233E-2</v>
      </c>
      <c r="K257">
        <f>H257</f>
        <v>1.8294486496021233E-2</v>
      </c>
      <c r="L257" t="s">
        <v>68</v>
      </c>
      <c r="M257">
        <f t="shared" si="4"/>
        <v>1.8294486496021233E-2</v>
      </c>
    </row>
    <row r="258" spans="1:13" x14ac:dyDescent="0.25">
      <c r="A258" t="s">
        <v>169</v>
      </c>
      <c r="B258" t="s">
        <v>63</v>
      </c>
      <c r="C258" t="s">
        <v>36</v>
      </c>
      <c r="D258" t="s">
        <v>158</v>
      </c>
      <c r="E258" t="s">
        <v>145</v>
      </c>
      <c r="F258" t="s">
        <v>141</v>
      </c>
      <c r="H258">
        <v>4.3195331429567996E-2</v>
      </c>
      <c r="K258">
        <f>H258</f>
        <v>4.3195331429567996E-2</v>
      </c>
      <c r="L258" t="s">
        <v>68</v>
      </c>
      <c r="M258">
        <f t="shared" ref="M258:M321" si="5">IF(L258="Y",0,K258)</f>
        <v>4.3195331429567996E-2</v>
      </c>
    </row>
    <row r="259" spans="1:13" x14ac:dyDescent="0.25">
      <c r="A259" t="s">
        <v>169</v>
      </c>
      <c r="B259" t="s">
        <v>63</v>
      </c>
      <c r="C259" t="s">
        <v>36</v>
      </c>
      <c r="D259" t="s">
        <v>159</v>
      </c>
      <c r="E259" t="s">
        <v>81</v>
      </c>
      <c r="F259" t="s">
        <v>82</v>
      </c>
      <c r="G259">
        <v>0.54231168510179029</v>
      </c>
      <c r="I259">
        <v>0.7</v>
      </c>
      <c r="J259">
        <v>0.03</v>
      </c>
      <c r="K259">
        <f>G259*I259*J259</f>
        <v>1.1388545387137594E-2</v>
      </c>
      <c r="L259" t="s">
        <v>68</v>
      </c>
      <c r="M259">
        <f t="shared" si="5"/>
        <v>1.1388545387137594E-2</v>
      </c>
    </row>
    <row r="260" spans="1:13" x14ac:dyDescent="0.25">
      <c r="A260" t="s">
        <v>169</v>
      </c>
      <c r="B260" t="s">
        <v>63</v>
      </c>
      <c r="C260" t="s">
        <v>36</v>
      </c>
      <c r="D260" t="s">
        <v>160</v>
      </c>
      <c r="E260" t="s">
        <v>81</v>
      </c>
      <c r="F260" t="s">
        <v>141</v>
      </c>
      <c r="H260">
        <v>2.6425369383141783E-2</v>
      </c>
      <c r="K260">
        <f t="shared" ref="K260:K265" si="6">H260</f>
        <v>2.6425369383141783E-2</v>
      </c>
      <c r="L260" t="s">
        <v>68</v>
      </c>
      <c r="M260">
        <f t="shared" si="5"/>
        <v>2.6425369383141783E-2</v>
      </c>
    </row>
    <row r="261" spans="1:13" x14ac:dyDescent="0.25">
      <c r="A261" t="s">
        <v>169</v>
      </c>
      <c r="B261" t="s">
        <v>63</v>
      </c>
      <c r="C261" t="s">
        <v>36</v>
      </c>
      <c r="D261" t="s">
        <v>160</v>
      </c>
      <c r="E261" t="s">
        <v>145</v>
      </c>
      <c r="F261" t="s">
        <v>141</v>
      </c>
      <c r="H261">
        <v>8.1591181589183978E-2</v>
      </c>
      <c r="K261">
        <f t="shared" si="6"/>
        <v>8.1591181589183978E-2</v>
      </c>
      <c r="L261" t="s">
        <v>68</v>
      </c>
      <c r="M261">
        <f t="shared" si="5"/>
        <v>8.1591181589183978E-2</v>
      </c>
    </row>
    <row r="262" spans="1:13" x14ac:dyDescent="0.25">
      <c r="A262" t="s">
        <v>169</v>
      </c>
      <c r="B262" t="s">
        <v>63</v>
      </c>
      <c r="C262" t="s">
        <v>36</v>
      </c>
      <c r="D262" t="s">
        <v>161</v>
      </c>
      <c r="E262" t="s">
        <v>81</v>
      </c>
      <c r="F262" t="s">
        <v>141</v>
      </c>
      <c r="H262">
        <v>1.1383236041968767E-2</v>
      </c>
      <c r="K262">
        <f t="shared" si="6"/>
        <v>1.1383236041968767E-2</v>
      </c>
      <c r="L262" t="s">
        <v>68</v>
      </c>
      <c r="M262">
        <f t="shared" si="5"/>
        <v>1.1383236041968767E-2</v>
      </c>
    </row>
    <row r="263" spans="1:13" x14ac:dyDescent="0.25">
      <c r="A263" t="s">
        <v>169</v>
      </c>
      <c r="B263" t="s">
        <v>63</v>
      </c>
      <c r="C263" t="s">
        <v>36</v>
      </c>
      <c r="D263" t="s">
        <v>161</v>
      </c>
      <c r="E263" t="s">
        <v>145</v>
      </c>
      <c r="F263" t="s">
        <v>141</v>
      </c>
      <c r="H263">
        <v>3.4556265143654397E-2</v>
      </c>
      <c r="K263">
        <f t="shared" si="6"/>
        <v>3.4556265143654397E-2</v>
      </c>
      <c r="L263" t="s">
        <v>68</v>
      </c>
      <c r="M263">
        <f t="shared" si="5"/>
        <v>3.4556265143654397E-2</v>
      </c>
    </row>
    <row r="264" spans="1:13" x14ac:dyDescent="0.25">
      <c r="A264" t="s">
        <v>169</v>
      </c>
      <c r="B264" t="s">
        <v>63</v>
      </c>
      <c r="C264" t="s">
        <v>36</v>
      </c>
      <c r="D264" t="s">
        <v>181</v>
      </c>
      <c r="E264" t="s">
        <v>81</v>
      </c>
      <c r="F264" t="s">
        <v>141</v>
      </c>
      <c r="H264">
        <v>2.7949909924476889E-3</v>
      </c>
      <c r="K264">
        <f t="shared" si="6"/>
        <v>2.7949909924476889E-3</v>
      </c>
      <c r="L264" t="s">
        <v>68</v>
      </c>
      <c r="M264">
        <f t="shared" si="5"/>
        <v>2.7949909924476889E-3</v>
      </c>
    </row>
    <row r="265" spans="1:13" x14ac:dyDescent="0.25">
      <c r="A265" t="s">
        <v>169</v>
      </c>
      <c r="B265" t="s">
        <v>63</v>
      </c>
      <c r="C265" t="s">
        <v>36</v>
      </c>
      <c r="D265" t="s">
        <v>181</v>
      </c>
      <c r="E265" t="s">
        <v>145</v>
      </c>
      <c r="F265" t="s">
        <v>141</v>
      </c>
      <c r="H265">
        <v>9.5989625399039991E-3</v>
      </c>
      <c r="K265">
        <f t="shared" si="6"/>
        <v>9.5989625399039991E-3</v>
      </c>
      <c r="L265" t="s">
        <v>68</v>
      </c>
      <c r="M265">
        <f t="shared" si="5"/>
        <v>9.5989625399039991E-3</v>
      </c>
    </row>
    <row r="266" spans="1:13" x14ac:dyDescent="0.25">
      <c r="A266" t="s">
        <v>169</v>
      </c>
      <c r="B266" t="s">
        <v>63</v>
      </c>
      <c r="C266" t="s">
        <v>36</v>
      </c>
      <c r="D266" t="s">
        <v>92</v>
      </c>
      <c r="E266" t="s">
        <v>145</v>
      </c>
      <c r="F266" t="s">
        <v>82</v>
      </c>
      <c r="G266">
        <v>0.8920076404882874</v>
      </c>
      <c r="I266">
        <v>0.7</v>
      </c>
      <c r="J266">
        <v>0.03</v>
      </c>
      <c r="K266">
        <f>G266*I266*J266</f>
        <v>1.8732160450254033E-2</v>
      </c>
      <c r="L266" t="s">
        <v>68</v>
      </c>
      <c r="M266">
        <f t="shared" si="5"/>
        <v>1.8732160450254033E-2</v>
      </c>
    </row>
    <row r="267" spans="1:13" x14ac:dyDescent="0.25">
      <c r="A267" t="s">
        <v>169</v>
      </c>
      <c r="B267" t="s">
        <v>63</v>
      </c>
      <c r="C267" t="s">
        <v>36</v>
      </c>
      <c r="D267" t="s">
        <v>92</v>
      </c>
      <c r="E267" t="s">
        <v>145</v>
      </c>
      <c r="F267" t="s">
        <v>141</v>
      </c>
      <c r="H267">
        <v>5.5812647760006537E-2</v>
      </c>
      <c r="K267">
        <f>H267</f>
        <v>5.5812647760006537E-2</v>
      </c>
      <c r="L267" t="s">
        <v>68</v>
      </c>
      <c r="M267">
        <f t="shared" si="5"/>
        <v>5.5812647760006537E-2</v>
      </c>
    </row>
    <row r="268" spans="1:13" x14ac:dyDescent="0.25">
      <c r="A268" t="s">
        <v>169</v>
      </c>
      <c r="B268" t="s">
        <v>63</v>
      </c>
      <c r="C268" t="s">
        <v>36</v>
      </c>
      <c r="D268" t="s">
        <v>92</v>
      </c>
      <c r="E268" t="s">
        <v>81</v>
      </c>
      <c r="F268" t="s">
        <v>141</v>
      </c>
      <c r="H268">
        <v>9.6048644874340824E-2</v>
      </c>
      <c r="K268">
        <f>H268</f>
        <v>9.6048644874340824E-2</v>
      </c>
      <c r="L268" t="s">
        <v>68</v>
      </c>
      <c r="M268">
        <f t="shared" si="5"/>
        <v>9.6048644874340824E-2</v>
      </c>
    </row>
    <row r="269" spans="1:13" x14ac:dyDescent="0.25">
      <c r="A269" t="s">
        <v>169</v>
      </c>
      <c r="B269" t="s">
        <v>63</v>
      </c>
      <c r="C269" t="s">
        <v>36</v>
      </c>
      <c r="D269" t="s">
        <v>92</v>
      </c>
      <c r="E269" t="s">
        <v>81</v>
      </c>
      <c r="F269" t="s">
        <v>82</v>
      </c>
      <c r="G269">
        <v>5.4197277619034558</v>
      </c>
      <c r="I269">
        <v>0.7</v>
      </c>
      <c r="J269">
        <v>0.03</v>
      </c>
      <c r="K269">
        <f>G269*I269*J269</f>
        <v>0.11381428299997257</v>
      </c>
      <c r="L269" t="s">
        <v>68</v>
      </c>
      <c r="M269">
        <f t="shared" si="5"/>
        <v>0.11381428299997257</v>
      </c>
    </row>
    <row r="270" spans="1:13" x14ac:dyDescent="0.25">
      <c r="A270" t="s">
        <v>169</v>
      </c>
      <c r="B270" t="s">
        <v>63</v>
      </c>
      <c r="C270" t="s">
        <v>36</v>
      </c>
      <c r="D270" t="s">
        <v>72</v>
      </c>
      <c r="E270" t="s">
        <v>145</v>
      </c>
      <c r="F270" t="s">
        <v>141</v>
      </c>
      <c r="H270">
        <v>5.0456997845802105E-3</v>
      </c>
      <c r="K270">
        <f>H270</f>
        <v>5.0456997845802105E-3</v>
      </c>
      <c r="L270" t="s">
        <v>68</v>
      </c>
      <c r="M270">
        <f t="shared" si="5"/>
        <v>5.0456997845802105E-3</v>
      </c>
    </row>
    <row r="271" spans="1:13" x14ac:dyDescent="0.25">
      <c r="A271" t="s">
        <v>169</v>
      </c>
      <c r="B271" t="s">
        <v>63</v>
      </c>
      <c r="C271" t="s">
        <v>36</v>
      </c>
      <c r="D271" t="s">
        <v>72</v>
      </c>
      <c r="E271" t="s">
        <v>81</v>
      </c>
      <c r="F271" t="s">
        <v>141</v>
      </c>
      <c r="H271">
        <v>6.0744146771022538E-3</v>
      </c>
      <c r="K271">
        <f>H271</f>
        <v>6.0744146771022538E-3</v>
      </c>
      <c r="L271" t="s">
        <v>68</v>
      </c>
      <c r="M271">
        <f t="shared" si="5"/>
        <v>6.0744146771022538E-3</v>
      </c>
    </row>
    <row r="272" spans="1:13" x14ac:dyDescent="0.25">
      <c r="A272" t="s">
        <v>169</v>
      </c>
      <c r="B272" t="s">
        <v>63</v>
      </c>
      <c r="C272" t="s">
        <v>36</v>
      </c>
      <c r="D272" t="s">
        <v>72</v>
      </c>
      <c r="E272" t="s">
        <v>145</v>
      </c>
      <c r="F272" t="s">
        <v>82</v>
      </c>
      <c r="G272">
        <v>4.7573740826041995</v>
      </c>
      <c r="I272">
        <v>0.7</v>
      </c>
      <c r="J272">
        <v>0.03</v>
      </c>
      <c r="K272">
        <f>G272*I272*J272</f>
        <v>9.9904855734688172E-2</v>
      </c>
      <c r="L272" t="s">
        <v>68</v>
      </c>
      <c r="M272">
        <f t="shared" si="5"/>
        <v>9.9904855734688172E-2</v>
      </c>
    </row>
    <row r="273" spans="1:13" x14ac:dyDescent="0.25">
      <c r="A273" t="s">
        <v>169</v>
      </c>
      <c r="B273" t="s">
        <v>63</v>
      </c>
      <c r="C273" t="s">
        <v>36</v>
      </c>
      <c r="D273" t="s">
        <v>72</v>
      </c>
      <c r="E273" t="s">
        <v>81</v>
      </c>
      <c r="F273" t="s">
        <v>82</v>
      </c>
      <c r="G273">
        <v>8.1481523543685519</v>
      </c>
      <c r="I273">
        <v>0.7</v>
      </c>
      <c r="J273">
        <v>0.03</v>
      </c>
      <c r="K273">
        <f>G273*I273*J273</f>
        <v>0.17111119944173958</v>
      </c>
      <c r="L273" t="s">
        <v>68</v>
      </c>
      <c r="M273">
        <f t="shared" si="5"/>
        <v>0.17111119944173958</v>
      </c>
    </row>
    <row r="274" spans="1:13" x14ac:dyDescent="0.25">
      <c r="A274" t="s">
        <v>169</v>
      </c>
      <c r="B274" t="s">
        <v>63</v>
      </c>
      <c r="C274" t="s">
        <v>36</v>
      </c>
      <c r="D274" t="s">
        <v>69</v>
      </c>
      <c r="E274" t="s">
        <v>81</v>
      </c>
      <c r="F274" t="s">
        <v>141</v>
      </c>
      <c r="H274">
        <v>2.7778229262386909E-2</v>
      </c>
      <c r="K274">
        <f>H274</f>
        <v>2.7778229262386909E-2</v>
      </c>
      <c r="L274" t="s">
        <v>68</v>
      </c>
      <c r="M274">
        <f t="shared" si="5"/>
        <v>2.7778229262386909E-2</v>
      </c>
    </row>
    <row r="275" spans="1:13" x14ac:dyDescent="0.25">
      <c r="A275" t="s">
        <v>169</v>
      </c>
      <c r="B275" t="s">
        <v>63</v>
      </c>
      <c r="C275" t="s">
        <v>36</v>
      </c>
      <c r="D275" t="s">
        <v>69</v>
      </c>
      <c r="E275" t="s">
        <v>145</v>
      </c>
      <c r="F275" t="s">
        <v>141</v>
      </c>
      <c r="H275">
        <v>5.213875380366563E-2</v>
      </c>
      <c r="K275">
        <f>H275</f>
        <v>5.213875380366563E-2</v>
      </c>
      <c r="L275" t="s">
        <v>68</v>
      </c>
      <c r="M275">
        <f t="shared" si="5"/>
        <v>5.213875380366563E-2</v>
      </c>
    </row>
    <row r="276" spans="1:13" x14ac:dyDescent="0.25">
      <c r="A276" t="s">
        <v>169</v>
      </c>
      <c r="B276" t="s">
        <v>63</v>
      </c>
      <c r="C276" t="s">
        <v>36</v>
      </c>
      <c r="D276" t="s">
        <v>69</v>
      </c>
      <c r="E276" t="s">
        <v>145</v>
      </c>
      <c r="F276" t="s">
        <v>82</v>
      </c>
      <c r="G276">
        <v>9.5929100004244336</v>
      </c>
      <c r="I276">
        <v>0.7</v>
      </c>
      <c r="J276">
        <v>0.03</v>
      </c>
      <c r="K276">
        <f>G276*I276*J276</f>
        <v>0.20145111000891308</v>
      </c>
      <c r="L276" t="s">
        <v>68</v>
      </c>
      <c r="M276">
        <f t="shared" si="5"/>
        <v>0.20145111000891308</v>
      </c>
    </row>
    <row r="277" spans="1:13" x14ac:dyDescent="0.25">
      <c r="A277" t="s">
        <v>169</v>
      </c>
      <c r="B277" t="s">
        <v>63</v>
      </c>
      <c r="C277" t="s">
        <v>36</v>
      </c>
      <c r="D277" t="s">
        <v>69</v>
      </c>
      <c r="E277" t="s">
        <v>81</v>
      </c>
      <c r="F277" t="s">
        <v>82</v>
      </c>
      <c r="G277">
        <v>10.039845719119841</v>
      </c>
      <c r="I277">
        <v>0.7</v>
      </c>
      <c r="J277">
        <v>0.03</v>
      </c>
      <c r="K277">
        <f>G277*I277*J277</f>
        <v>0.21083676010151664</v>
      </c>
      <c r="L277" t="s">
        <v>68</v>
      </c>
      <c r="M277">
        <f t="shared" si="5"/>
        <v>0.21083676010151664</v>
      </c>
    </row>
    <row r="278" spans="1:13" x14ac:dyDescent="0.25">
      <c r="A278" t="s">
        <v>169</v>
      </c>
      <c r="B278" t="s">
        <v>63</v>
      </c>
      <c r="C278" t="s">
        <v>36</v>
      </c>
      <c r="D278" t="s">
        <v>108</v>
      </c>
      <c r="E278" t="s">
        <v>145</v>
      </c>
      <c r="F278" t="s">
        <v>141</v>
      </c>
      <c r="H278">
        <v>4.6941634991380057E-2</v>
      </c>
      <c r="K278">
        <f>H278</f>
        <v>4.6941634991380057E-2</v>
      </c>
      <c r="L278" t="s">
        <v>68</v>
      </c>
      <c r="M278">
        <f t="shared" si="5"/>
        <v>4.6941634991380057E-2</v>
      </c>
    </row>
    <row r="279" spans="1:13" x14ac:dyDescent="0.25">
      <c r="A279" t="s">
        <v>169</v>
      </c>
      <c r="B279" t="s">
        <v>63</v>
      </c>
      <c r="C279" t="s">
        <v>36</v>
      </c>
      <c r="D279" t="s">
        <v>108</v>
      </c>
      <c r="E279" t="s">
        <v>81</v>
      </c>
      <c r="F279" t="s">
        <v>141</v>
      </c>
      <c r="H279">
        <v>0.11559202910421372</v>
      </c>
      <c r="K279">
        <f>H279</f>
        <v>0.11559202910421372</v>
      </c>
      <c r="L279" t="s">
        <v>68</v>
      </c>
      <c r="M279">
        <f t="shared" si="5"/>
        <v>0.11559202910421372</v>
      </c>
    </row>
    <row r="280" spans="1:13" x14ac:dyDescent="0.25">
      <c r="A280" t="s">
        <v>169</v>
      </c>
      <c r="B280" t="s">
        <v>63</v>
      </c>
      <c r="C280" t="s">
        <v>36</v>
      </c>
      <c r="D280" t="s">
        <v>108</v>
      </c>
      <c r="E280" t="s">
        <v>145</v>
      </c>
      <c r="F280" t="s">
        <v>82</v>
      </c>
      <c r="G280">
        <v>29.017553425227028</v>
      </c>
      <c r="I280">
        <v>0.7</v>
      </c>
      <c r="J280">
        <v>0.03</v>
      </c>
      <c r="K280">
        <f>G280*I280*J280</f>
        <v>0.60936862192976748</v>
      </c>
      <c r="L280" t="s">
        <v>68</v>
      </c>
      <c r="M280">
        <f t="shared" si="5"/>
        <v>0.60936862192976748</v>
      </c>
    </row>
    <row r="281" spans="1:13" x14ac:dyDescent="0.25">
      <c r="A281" t="s">
        <v>169</v>
      </c>
      <c r="B281" t="s">
        <v>63</v>
      </c>
      <c r="C281" t="s">
        <v>36</v>
      </c>
      <c r="D281" t="s">
        <v>108</v>
      </c>
      <c r="E281" t="s">
        <v>81</v>
      </c>
      <c r="F281" t="s">
        <v>82</v>
      </c>
      <c r="G281">
        <v>71.877156417721906</v>
      </c>
      <c r="I281">
        <v>0.7</v>
      </c>
      <c r="J281">
        <v>0.03</v>
      </c>
      <c r="K281">
        <f>G281*I281*J281</f>
        <v>1.5094202847721598</v>
      </c>
      <c r="L281" t="s">
        <v>68</v>
      </c>
      <c r="M281">
        <f t="shared" si="5"/>
        <v>1.5094202847721598</v>
      </c>
    </row>
    <row r="282" spans="1:13" x14ac:dyDescent="0.25">
      <c r="A282" t="s">
        <v>169</v>
      </c>
      <c r="B282" t="s">
        <v>63</v>
      </c>
      <c r="C282" t="s">
        <v>36</v>
      </c>
      <c r="D282" t="s">
        <v>109</v>
      </c>
      <c r="E282" t="s">
        <v>145</v>
      </c>
      <c r="F282" t="s">
        <v>141</v>
      </c>
      <c r="H282">
        <v>6.3792478321619051E-2</v>
      </c>
      <c r="K282">
        <f>H282</f>
        <v>6.3792478321619051E-2</v>
      </c>
      <c r="L282" t="s">
        <v>68</v>
      </c>
      <c r="M282">
        <f t="shared" si="5"/>
        <v>6.3792478321619051E-2</v>
      </c>
    </row>
    <row r="283" spans="1:13" x14ac:dyDescent="0.25">
      <c r="A283" t="s">
        <v>169</v>
      </c>
      <c r="B283" t="s">
        <v>63</v>
      </c>
      <c r="C283" t="s">
        <v>36</v>
      </c>
      <c r="D283" t="s">
        <v>109</v>
      </c>
      <c r="E283" t="s">
        <v>81</v>
      </c>
      <c r="F283" t="s">
        <v>141</v>
      </c>
      <c r="H283">
        <v>0.16929226309750992</v>
      </c>
      <c r="K283">
        <f>H283</f>
        <v>0.16929226309750992</v>
      </c>
      <c r="L283" t="s">
        <v>68</v>
      </c>
      <c r="M283">
        <f t="shared" si="5"/>
        <v>0.16929226309750992</v>
      </c>
    </row>
    <row r="284" spans="1:13" x14ac:dyDescent="0.25">
      <c r="A284" t="s">
        <v>169</v>
      </c>
      <c r="B284" t="s">
        <v>63</v>
      </c>
      <c r="C284" t="s">
        <v>36</v>
      </c>
      <c r="D284" t="s">
        <v>109</v>
      </c>
      <c r="E284" t="s">
        <v>145</v>
      </c>
      <c r="F284" t="s">
        <v>82</v>
      </c>
      <c r="G284">
        <v>24.107739252517515</v>
      </c>
      <c r="I284">
        <v>0.7</v>
      </c>
      <c r="J284">
        <v>0.03</v>
      </c>
      <c r="K284">
        <f>G284*I284*J284</f>
        <v>0.50626252430286778</v>
      </c>
      <c r="L284" t="s">
        <v>68</v>
      </c>
      <c r="M284">
        <f t="shared" si="5"/>
        <v>0.50626252430286778</v>
      </c>
    </row>
    <row r="285" spans="1:13" x14ac:dyDescent="0.25">
      <c r="A285" t="s">
        <v>169</v>
      </c>
      <c r="B285" t="s">
        <v>63</v>
      </c>
      <c r="C285" t="s">
        <v>36</v>
      </c>
      <c r="D285" t="s">
        <v>109</v>
      </c>
      <c r="E285" t="s">
        <v>81</v>
      </c>
      <c r="F285" t="s">
        <v>82</v>
      </c>
      <c r="G285">
        <v>102.3300433503609</v>
      </c>
      <c r="I285">
        <v>0.7</v>
      </c>
      <c r="J285">
        <v>0.03</v>
      </c>
      <c r="K285">
        <f>G285*I285*J285</f>
        <v>2.1489309103575787</v>
      </c>
      <c r="L285" t="s">
        <v>68</v>
      </c>
      <c r="M285">
        <f t="shared" si="5"/>
        <v>2.1489309103575787</v>
      </c>
    </row>
    <row r="286" spans="1:13" x14ac:dyDescent="0.25">
      <c r="A286" t="s">
        <v>169</v>
      </c>
      <c r="B286" t="s">
        <v>63</v>
      </c>
      <c r="C286" t="s">
        <v>36</v>
      </c>
      <c r="D286" t="s">
        <v>118</v>
      </c>
      <c r="E286" t="s">
        <v>81</v>
      </c>
      <c r="F286" t="s">
        <v>141</v>
      </c>
      <c r="H286">
        <v>3.712749228773795E-2</v>
      </c>
      <c r="K286">
        <f>H286</f>
        <v>3.712749228773795E-2</v>
      </c>
      <c r="L286" t="s">
        <v>68</v>
      </c>
      <c r="M286">
        <f t="shared" si="5"/>
        <v>3.712749228773795E-2</v>
      </c>
    </row>
    <row r="287" spans="1:13" x14ac:dyDescent="0.25">
      <c r="A287" t="s">
        <v>169</v>
      </c>
      <c r="B287" t="s">
        <v>63</v>
      </c>
      <c r="C287" t="s">
        <v>36</v>
      </c>
      <c r="D287" t="s">
        <v>118</v>
      </c>
      <c r="E287" t="s">
        <v>145</v>
      </c>
      <c r="F287" t="s">
        <v>141</v>
      </c>
      <c r="H287">
        <v>3.7513186937555856E-2</v>
      </c>
      <c r="K287">
        <f>H287</f>
        <v>3.7513186937555856E-2</v>
      </c>
      <c r="L287" t="s">
        <v>68</v>
      </c>
      <c r="M287">
        <f t="shared" si="5"/>
        <v>3.7513186937555856E-2</v>
      </c>
    </row>
    <row r="288" spans="1:13" x14ac:dyDescent="0.25">
      <c r="A288" t="s">
        <v>169</v>
      </c>
      <c r="B288" t="s">
        <v>63</v>
      </c>
      <c r="C288" t="s">
        <v>36</v>
      </c>
      <c r="D288" t="s">
        <v>164</v>
      </c>
      <c r="E288" t="s">
        <v>145</v>
      </c>
      <c r="F288" t="s">
        <v>82</v>
      </c>
      <c r="G288">
        <v>10.812624470236688</v>
      </c>
      <c r="I288">
        <v>0.7</v>
      </c>
      <c r="J288">
        <v>0.03</v>
      </c>
      <c r="K288">
        <f>G288*I288*J288</f>
        <v>0.22706511387497041</v>
      </c>
      <c r="L288" t="s">
        <v>68</v>
      </c>
      <c r="M288">
        <f t="shared" si="5"/>
        <v>0.22706511387497041</v>
      </c>
    </row>
    <row r="289" spans="1:13" x14ac:dyDescent="0.25">
      <c r="A289" t="s">
        <v>169</v>
      </c>
      <c r="B289" t="s">
        <v>63</v>
      </c>
      <c r="C289" t="s">
        <v>36</v>
      </c>
      <c r="D289" t="s">
        <v>164</v>
      </c>
      <c r="E289" t="s">
        <v>81</v>
      </c>
      <c r="F289" t="s">
        <v>82</v>
      </c>
      <c r="G289">
        <v>11.972573355708755</v>
      </c>
      <c r="I289">
        <v>0.7</v>
      </c>
      <c r="J289">
        <v>0.03</v>
      </c>
      <c r="K289">
        <f>G289*I289*J289</f>
        <v>0.25142404046988381</v>
      </c>
      <c r="L289" t="s">
        <v>68</v>
      </c>
      <c r="M289">
        <f t="shared" si="5"/>
        <v>0.25142404046988381</v>
      </c>
    </row>
    <row r="290" spans="1:13" x14ac:dyDescent="0.25">
      <c r="A290" t="s">
        <v>169</v>
      </c>
      <c r="B290" t="s">
        <v>63</v>
      </c>
      <c r="C290" t="s">
        <v>36</v>
      </c>
      <c r="D290" t="s">
        <v>116</v>
      </c>
      <c r="E290" t="s">
        <v>145</v>
      </c>
      <c r="F290" t="s">
        <v>141</v>
      </c>
      <c r="H290">
        <v>7.8163074196176963E-3</v>
      </c>
      <c r="K290">
        <f>H290</f>
        <v>7.8163074196176963E-3</v>
      </c>
      <c r="L290" t="s">
        <v>68</v>
      </c>
      <c r="M290">
        <f t="shared" si="5"/>
        <v>7.8163074196176963E-3</v>
      </c>
    </row>
    <row r="291" spans="1:13" x14ac:dyDescent="0.25">
      <c r="A291" t="s">
        <v>169</v>
      </c>
      <c r="B291" t="s">
        <v>63</v>
      </c>
      <c r="C291" t="s">
        <v>36</v>
      </c>
      <c r="D291" t="s">
        <v>116</v>
      </c>
      <c r="E291" t="s">
        <v>81</v>
      </c>
      <c r="F291" t="s">
        <v>141</v>
      </c>
      <c r="H291">
        <v>1.7626571484427939E-2</v>
      </c>
      <c r="K291">
        <f>H291</f>
        <v>1.7626571484427939E-2</v>
      </c>
      <c r="L291" t="s">
        <v>68</v>
      </c>
      <c r="M291">
        <f t="shared" si="5"/>
        <v>1.7626571484427939E-2</v>
      </c>
    </row>
    <row r="292" spans="1:13" x14ac:dyDescent="0.25">
      <c r="A292" t="s">
        <v>169</v>
      </c>
      <c r="B292" t="s">
        <v>63</v>
      </c>
      <c r="C292" t="s">
        <v>36</v>
      </c>
      <c r="D292" t="s">
        <v>116</v>
      </c>
      <c r="E292" t="s">
        <v>145</v>
      </c>
      <c r="F292" t="s">
        <v>82</v>
      </c>
      <c r="G292">
        <v>15.772191757442847</v>
      </c>
      <c r="I292">
        <v>0.7</v>
      </c>
      <c r="J292">
        <v>0.03</v>
      </c>
      <c r="K292">
        <f>G292*I292*J292</f>
        <v>0.33121602690629975</v>
      </c>
      <c r="L292" t="s">
        <v>68</v>
      </c>
      <c r="M292">
        <f t="shared" si="5"/>
        <v>0.33121602690629975</v>
      </c>
    </row>
    <row r="293" spans="1:13" x14ac:dyDescent="0.25">
      <c r="A293" t="s">
        <v>169</v>
      </c>
      <c r="B293" t="s">
        <v>63</v>
      </c>
      <c r="C293" t="s">
        <v>36</v>
      </c>
      <c r="D293" t="s">
        <v>116</v>
      </c>
      <c r="E293" t="s">
        <v>81</v>
      </c>
      <c r="F293" t="s">
        <v>82</v>
      </c>
      <c r="G293">
        <v>20.816141562562521</v>
      </c>
      <c r="I293">
        <v>0.7</v>
      </c>
      <c r="J293">
        <v>0.03</v>
      </c>
      <c r="K293">
        <f>G293*I293*J293</f>
        <v>0.43713897281381292</v>
      </c>
      <c r="L293" t="s">
        <v>68</v>
      </c>
      <c r="M293">
        <f t="shared" si="5"/>
        <v>0.43713897281381292</v>
      </c>
    </row>
    <row r="294" spans="1:13" x14ac:dyDescent="0.25">
      <c r="A294" t="s">
        <v>169</v>
      </c>
      <c r="B294" t="s">
        <v>63</v>
      </c>
      <c r="C294" t="s">
        <v>36</v>
      </c>
      <c r="D294" t="s">
        <v>113</v>
      </c>
      <c r="E294" t="s">
        <v>145</v>
      </c>
      <c r="F294" t="s">
        <v>82</v>
      </c>
      <c r="G294">
        <v>0.26429856014467773</v>
      </c>
      <c r="I294">
        <v>0.7</v>
      </c>
      <c r="J294">
        <v>0.03</v>
      </c>
      <c r="K294">
        <f>G294*I294*J294</f>
        <v>5.5502697630382316E-3</v>
      </c>
      <c r="L294" t="s">
        <v>68</v>
      </c>
      <c r="M294">
        <f t="shared" si="5"/>
        <v>5.5502697630382316E-3</v>
      </c>
    </row>
    <row r="295" spans="1:13" x14ac:dyDescent="0.25">
      <c r="A295" t="s">
        <v>169</v>
      </c>
      <c r="B295" t="s">
        <v>63</v>
      </c>
      <c r="C295" t="s">
        <v>36</v>
      </c>
      <c r="D295" t="s">
        <v>113</v>
      </c>
      <c r="E295" t="s">
        <v>81</v>
      </c>
      <c r="F295" t="s">
        <v>82</v>
      </c>
      <c r="G295">
        <v>0.44545707632083198</v>
      </c>
      <c r="I295">
        <v>0.7</v>
      </c>
      <c r="J295">
        <v>0.03</v>
      </c>
      <c r="K295">
        <f>G295*I295*J295</f>
        <v>9.3545986027374697E-3</v>
      </c>
      <c r="L295" t="s">
        <v>68</v>
      </c>
      <c r="M295">
        <f t="shared" si="5"/>
        <v>9.3545986027374697E-3</v>
      </c>
    </row>
    <row r="296" spans="1:13" x14ac:dyDescent="0.25">
      <c r="A296" t="s">
        <v>169</v>
      </c>
      <c r="B296" t="s">
        <v>63</v>
      </c>
      <c r="C296" t="s">
        <v>36</v>
      </c>
      <c r="D296" t="s">
        <v>93</v>
      </c>
      <c r="E296" t="s">
        <v>145</v>
      </c>
      <c r="F296" t="s">
        <v>141</v>
      </c>
      <c r="H296">
        <v>2.3173625820904983E-2</v>
      </c>
      <c r="K296">
        <f>H296</f>
        <v>2.3173625820904983E-2</v>
      </c>
      <c r="L296" t="s">
        <v>68</v>
      </c>
      <c r="M296">
        <f t="shared" si="5"/>
        <v>2.3173625820904983E-2</v>
      </c>
    </row>
    <row r="297" spans="1:13" x14ac:dyDescent="0.25">
      <c r="A297" t="s">
        <v>169</v>
      </c>
      <c r="B297" t="s">
        <v>63</v>
      </c>
      <c r="C297" t="s">
        <v>36</v>
      </c>
      <c r="D297" t="s">
        <v>93</v>
      </c>
      <c r="E297" t="s">
        <v>81</v>
      </c>
      <c r="F297" t="s">
        <v>82</v>
      </c>
      <c r="G297">
        <v>1.3429768750040336</v>
      </c>
      <c r="I297">
        <v>0.7</v>
      </c>
      <c r="J297">
        <v>0.03</v>
      </c>
      <c r="K297">
        <f>G297*I297*J297</f>
        <v>2.8202514375084704E-2</v>
      </c>
      <c r="L297" t="s">
        <v>68</v>
      </c>
      <c r="M297">
        <f t="shared" si="5"/>
        <v>2.8202514375084704E-2</v>
      </c>
    </row>
    <row r="298" spans="1:13" x14ac:dyDescent="0.25">
      <c r="A298" t="s">
        <v>169</v>
      </c>
      <c r="B298" t="s">
        <v>63</v>
      </c>
      <c r="C298" t="s">
        <v>36</v>
      </c>
      <c r="D298" t="s">
        <v>93</v>
      </c>
      <c r="E298" t="s">
        <v>145</v>
      </c>
      <c r="F298" t="s">
        <v>82</v>
      </c>
      <c r="G298">
        <v>1.6190922512065224</v>
      </c>
      <c r="I298">
        <v>0.7</v>
      </c>
      <c r="J298">
        <v>0.03</v>
      </c>
      <c r="K298">
        <f>G298*I298*J298</f>
        <v>3.400093727533697E-2</v>
      </c>
      <c r="L298" t="s">
        <v>68</v>
      </c>
      <c r="M298">
        <f t="shared" si="5"/>
        <v>3.400093727533697E-2</v>
      </c>
    </row>
    <row r="299" spans="1:13" x14ac:dyDescent="0.25">
      <c r="A299" t="s">
        <v>169</v>
      </c>
      <c r="B299" t="s">
        <v>63</v>
      </c>
      <c r="C299" t="s">
        <v>36</v>
      </c>
      <c r="D299" t="s">
        <v>93</v>
      </c>
      <c r="E299" t="s">
        <v>81</v>
      </c>
      <c r="F299" t="s">
        <v>141</v>
      </c>
      <c r="H299">
        <v>3.828216626602407E-2</v>
      </c>
      <c r="K299">
        <f>H299</f>
        <v>3.828216626602407E-2</v>
      </c>
      <c r="L299" t="s">
        <v>68</v>
      </c>
      <c r="M299">
        <f t="shared" si="5"/>
        <v>3.828216626602407E-2</v>
      </c>
    </row>
    <row r="300" spans="1:13" x14ac:dyDescent="0.25">
      <c r="A300" t="s">
        <v>169</v>
      </c>
      <c r="B300" t="s">
        <v>63</v>
      </c>
      <c r="C300" t="s">
        <v>36</v>
      </c>
      <c r="D300" t="s">
        <v>94</v>
      </c>
      <c r="E300" t="s">
        <v>145</v>
      </c>
      <c r="F300" t="s">
        <v>141</v>
      </c>
      <c r="H300">
        <v>1.5207472283258519E-2</v>
      </c>
      <c r="K300">
        <f>H300</f>
        <v>1.5207472283258519E-2</v>
      </c>
      <c r="L300" t="s">
        <v>68</v>
      </c>
      <c r="M300">
        <f t="shared" si="5"/>
        <v>1.5207472283258519E-2</v>
      </c>
    </row>
    <row r="301" spans="1:13" x14ac:dyDescent="0.25">
      <c r="A301" t="s">
        <v>169</v>
      </c>
      <c r="B301" t="s">
        <v>63</v>
      </c>
      <c r="C301" t="s">
        <v>36</v>
      </c>
      <c r="D301" t="s">
        <v>94</v>
      </c>
      <c r="E301" t="s">
        <v>81</v>
      </c>
      <c r="F301" t="s">
        <v>141</v>
      </c>
      <c r="H301">
        <v>0.26779198569683482</v>
      </c>
      <c r="K301">
        <f>H301</f>
        <v>0.26779198569683482</v>
      </c>
      <c r="L301" t="s">
        <v>68</v>
      </c>
      <c r="M301">
        <f t="shared" si="5"/>
        <v>0.26779198569683482</v>
      </c>
    </row>
    <row r="302" spans="1:13" x14ac:dyDescent="0.25">
      <c r="A302" t="s">
        <v>169</v>
      </c>
      <c r="B302" t="s">
        <v>63</v>
      </c>
      <c r="C302" t="s">
        <v>36</v>
      </c>
      <c r="D302" t="s">
        <v>94</v>
      </c>
      <c r="E302" t="s">
        <v>81</v>
      </c>
      <c r="F302" t="s">
        <v>82</v>
      </c>
      <c r="G302">
        <v>24.612607246927404</v>
      </c>
      <c r="I302">
        <v>0.7</v>
      </c>
      <c r="J302">
        <v>0.03</v>
      </c>
      <c r="K302">
        <f>G302*I302*J302</f>
        <v>0.51686475218547534</v>
      </c>
      <c r="L302" t="s">
        <v>68</v>
      </c>
      <c r="M302">
        <f t="shared" si="5"/>
        <v>0.51686475218547534</v>
      </c>
    </row>
    <row r="303" spans="1:13" x14ac:dyDescent="0.25">
      <c r="A303" t="s">
        <v>169</v>
      </c>
      <c r="B303" t="s">
        <v>63</v>
      </c>
      <c r="C303" t="s">
        <v>36</v>
      </c>
      <c r="D303" t="s">
        <v>182</v>
      </c>
      <c r="E303" t="s">
        <v>145</v>
      </c>
      <c r="F303" t="s">
        <v>141</v>
      </c>
      <c r="H303">
        <v>3.3651535341042753E-2</v>
      </c>
      <c r="K303">
        <f>H303</f>
        <v>3.3651535341042753E-2</v>
      </c>
      <c r="L303" t="s">
        <v>68</v>
      </c>
      <c r="M303">
        <f t="shared" si="5"/>
        <v>3.3651535341042753E-2</v>
      </c>
    </row>
    <row r="304" spans="1:13" x14ac:dyDescent="0.25">
      <c r="A304" t="s">
        <v>169</v>
      </c>
      <c r="B304" t="s">
        <v>63</v>
      </c>
      <c r="C304" t="s">
        <v>36</v>
      </c>
      <c r="D304" t="s">
        <v>182</v>
      </c>
      <c r="E304" t="s">
        <v>81</v>
      </c>
      <c r="F304" t="s">
        <v>141</v>
      </c>
      <c r="H304">
        <v>5.8819959691809559E-2</v>
      </c>
      <c r="K304">
        <f>H304</f>
        <v>5.8819959691809559E-2</v>
      </c>
      <c r="L304" t="s">
        <v>68</v>
      </c>
      <c r="M304">
        <f t="shared" si="5"/>
        <v>5.8819959691809559E-2</v>
      </c>
    </row>
    <row r="305" spans="1:13" x14ac:dyDescent="0.25">
      <c r="A305" t="s">
        <v>169</v>
      </c>
      <c r="B305" t="s">
        <v>63</v>
      </c>
      <c r="C305" t="s">
        <v>36</v>
      </c>
      <c r="D305" t="s">
        <v>182</v>
      </c>
      <c r="E305" t="s">
        <v>81</v>
      </c>
      <c r="F305" t="s">
        <v>82</v>
      </c>
      <c r="G305">
        <v>4.2550609138755853</v>
      </c>
      <c r="I305">
        <v>0.7</v>
      </c>
      <c r="J305">
        <v>0.03</v>
      </c>
      <c r="K305">
        <f>G305*I305*J305</f>
        <v>8.9356279191387278E-2</v>
      </c>
      <c r="L305" t="s">
        <v>68</v>
      </c>
      <c r="M305">
        <f t="shared" si="5"/>
        <v>8.9356279191387278E-2</v>
      </c>
    </row>
    <row r="306" spans="1:13" x14ac:dyDescent="0.25">
      <c r="A306" t="s">
        <v>169</v>
      </c>
      <c r="B306" t="s">
        <v>63</v>
      </c>
      <c r="C306" t="s">
        <v>36</v>
      </c>
      <c r="D306" t="s">
        <v>182</v>
      </c>
      <c r="E306" t="s">
        <v>145</v>
      </c>
      <c r="F306" t="s">
        <v>82</v>
      </c>
      <c r="G306">
        <v>6.7854735195873097</v>
      </c>
      <c r="I306">
        <v>0.7</v>
      </c>
      <c r="J306">
        <v>0.03</v>
      </c>
      <c r="K306">
        <f>G306*I306*J306</f>
        <v>0.14249494391133347</v>
      </c>
      <c r="L306" t="s">
        <v>68</v>
      </c>
      <c r="M306">
        <f t="shared" si="5"/>
        <v>0.14249494391133347</v>
      </c>
    </row>
    <row r="307" spans="1:13" x14ac:dyDescent="0.25">
      <c r="A307" t="s">
        <v>169</v>
      </c>
      <c r="B307" t="s">
        <v>63</v>
      </c>
      <c r="C307" t="s">
        <v>36</v>
      </c>
      <c r="D307" t="s">
        <v>75</v>
      </c>
      <c r="E307" t="s">
        <v>145</v>
      </c>
      <c r="F307" t="s">
        <v>141</v>
      </c>
      <c r="H307">
        <v>5.120770462860017E-3</v>
      </c>
      <c r="K307">
        <f>H307</f>
        <v>5.120770462860017E-3</v>
      </c>
      <c r="L307" t="s">
        <v>68</v>
      </c>
      <c r="M307">
        <f t="shared" si="5"/>
        <v>5.120770462860017E-3</v>
      </c>
    </row>
    <row r="308" spans="1:13" x14ac:dyDescent="0.25">
      <c r="A308" t="s">
        <v>169</v>
      </c>
      <c r="B308" t="s">
        <v>63</v>
      </c>
      <c r="C308" t="s">
        <v>36</v>
      </c>
      <c r="D308" t="s">
        <v>75</v>
      </c>
      <c r="E308" t="s">
        <v>145</v>
      </c>
      <c r="F308" t="s">
        <v>82</v>
      </c>
      <c r="G308">
        <v>0.29017699289540105</v>
      </c>
      <c r="I308">
        <v>0.7</v>
      </c>
      <c r="J308">
        <v>0.03</v>
      </c>
      <c r="K308">
        <f>G308*I308*J308</f>
        <v>6.0937168508034215E-3</v>
      </c>
      <c r="L308" t="s">
        <v>68</v>
      </c>
      <c r="M308">
        <f t="shared" si="5"/>
        <v>6.0937168508034215E-3</v>
      </c>
    </row>
    <row r="309" spans="1:13" x14ac:dyDescent="0.25">
      <c r="A309" t="s">
        <v>169</v>
      </c>
      <c r="B309" t="s">
        <v>63</v>
      </c>
      <c r="C309" t="s">
        <v>36</v>
      </c>
      <c r="D309" t="s">
        <v>75</v>
      </c>
      <c r="E309" t="s">
        <v>81</v>
      </c>
      <c r="F309" t="s">
        <v>141</v>
      </c>
      <c r="H309">
        <v>1.0912875781651999E-2</v>
      </c>
      <c r="K309">
        <f>H309</f>
        <v>1.0912875781651999E-2</v>
      </c>
      <c r="L309" t="s">
        <v>68</v>
      </c>
      <c r="M309">
        <f t="shared" si="5"/>
        <v>1.0912875781651999E-2</v>
      </c>
    </row>
    <row r="310" spans="1:13" x14ac:dyDescent="0.25">
      <c r="A310" t="s">
        <v>169</v>
      </c>
      <c r="B310" t="s">
        <v>63</v>
      </c>
      <c r="C310" t="s">
        <v>36</v>
      </c>
      <c r="D310" t="s">
        <v>75</v>
      </c>
      <c r="E310" t="s">
        <v>81</v>
      </c>
      <c r="F310" t="s">
        <v>82</v>
      </c>
      <c r="G310">
        <v>6.5931957847480849</v>
      </c>
      <c r="I310">
        <v>0.7</v>
      </c>
      <c r="J310">
        <v>0.03</v>
      </c>
      <c r="K310">
        <f>G310*I310*J310</f>
        <v>0.13845711147970977</v>
      </c>
      <c r="L310" t="s">
        <v>68</v>
      </c>
      <c r="M310">
        <f t="shared" si="5"/>
        <v>0.13845711147970977</v>
      </c>
    </row>
    <row r="311" spans="1:13" x14ac:dyDescent="0.25">
      <c r="A311" t="s">
        <v>169</v>
      </c>
      <c r="B311" t="s">
        <v>63</v>
      </c>
      <c r="C311" t="s">
        <v>36</v>
      </c>
      <c r="D311" t="s">
        <v>166</v>
      </c>
      <c r="E311" t="s">
        <v>81</v>
      </c>
      <c r="F311" t="s">
        <v>141</v>
      </c>
      <c r="H311">
        <v>5.6151706294682122E-2</v>
      </c>
      <c r="K311">
        <f>H311</f>
        <v>5.6151706294682122E-2</v>
      </c>
      <c r="L311" t="s">
        <v>68</v>
      </c>
      <c r="M311">
        <f t="shared" si="5"/>
        <v>5.6151706294682122E-2</v>
      </c>
    </row>
    <row r="312" spans="1:13" x14ac:dyDescent="0.25">
      <c r="A312" t="s">
        <v>169</v>
      </c>
      <c r="B312" t="s">
        <v>63</v>
      </c>
      <c r="C312" t="s">
        <v>36</v>
      </c>
      <c r="D312" t="s">
        <v>166</v>
      </c>
      <c r="E312" t="s">
        <v>145</v>
      </c>
      <c r="F312" t="s">
        <v>141</v>
      </c>
      <c r="H312">
        <v>0.12118536062651998</v>
      </c>
      <c r="K312">
        <f>H312</f>
        <v>0.12118536062651998</v>
      </c>
      <c r="L312" t="s">
        <v>68</v>
      </c>
      <c r="M312">
        <f t="shared" si="5"/>
        <v>0.12118536062651998</v>
      </c>
    </row>
    <row r="313" spans="1:13" x14ac:dyDescent="0.25">
      <c r="A313" t="s">
        <v>169</v>
      </c>
      <c r="B313" t="s">
        <v>63</v>
      </c>
      <c r="C313" t="s">
        <v>36</v>
      </c>
      <c r="D313" t="s">
        <v>166</v>
      </c>
      <c r="E313" t="s">
        <v>145</v>
      </c>
      <c r="F313" t="s">
        <v>82</v>
      </c>
      <c r="G313">
        <v>11.333971957796841</v>
      </c>
      <c r="I313">
        <v>0.7</v>
      </c>
      <c r="J313">
        <v>0.03</v>
      </c>
      <c r="K313">
        <f>G313*I313*J313</f>
        <v>0.23801341111373364</v>
      </c>
      <c r="L313" t="s">
        <v>68</v>
      </c>
      <c r="M313">
        <f t="shared" si="5"/>
        <v>0.23801341111373364</v>
      </c>
    </row>
    <row r="314" spans="1:13" x14ac:dyDescent="0.25">
      <c r="A314" t="s">
        <v>169</v>
      </c>
      <c r="B314" t="s">
        <v>63</v>
      </c>
      <c r="C314" t="s">
        <v>36</v>
      </c>
      <c r="D314" t="s">
        <v>166</v>
      </c>
      <c r="E314" t="s">
        <v>81</v>
      </c>
      <c r="F314" t="s">
        <v>82</v>
      </c>
      <c r="G314">
        <v>12.076915865028216</v>
      </c>
      <c r="I314">
        <v>0.7</v>
      </c>
      <c r="J314">
        <v>0.03</v>
      </c>
      <c r="K314">
        <f>G314*I314*J314</f>
        <v>0.25361523316559248</v>
      </c>
      <c r="L314" t="s">
        <v>68</v>
      </c>
      <c r="M314">
        <f t="shared" si="5"/>
        <v>0.25361523316559248</v>
      </c>
    </row>
    <row r="315" spans="1:13" x14ac:dyDescent="0.25">
      <c r="A315" t="s">
        <v>169</v>
      </c>
      <c r="B315" t="s">
        <v>63</v>
      </c>
      <c r="C315" t="s">
        <v>36</v>
      </c>
      <c r="D315" t="s">
        <v>167</v>
      </c>
      <c r="E315" t="s">
        <v>81</v>
      </c>
      <c r="F315" t="s">
        <v>141</v>
      </c>
      <c r="H315">
        <v>2.5180816406325631E-2</v>
      </c>
      <c r="K315">
        <f>H315</f>
        <v>2.5180816406325631E-2</v>
      </c>
      <c r="L315" t="s">
        <v>68</v>
      </c>
      <c r="M315">
        <f t="shared" si="5"/>
        <v>2.5180816406325631E-2</v>
      </c>
    </row>
    <row r="316" spans="1:13" x14ac:dyDescent="0.25">
      <c r="A316" t="s">
        <v>169</v>
      </c>
      <c r="B316" t="s">
        <v>63</v>
      </c>
      <c r="C316" t="s">
        <v>36</v>
      </c>
      <c r="D316" t="s">
        <v>167</v>
      </c>
      <c r="E316" t="s">
        <v>145</v>
      </c>
      <c r="F316" t="s">
        <v>82</v>
      </c>
      <c r="G316">
        <v>3.1823537351300617</v>
      </c>
      <c r="I316">
        <v>0.7</v>
      </c>
      <c r="J316">
        <v>0.03</v>
      </c>
      <c r="K316">
        <f>G316*I316*J316</f>
        <v>6.6829428437731292E-2</v>
      </c>
      <c r="L316" t="s">
        <v>68</v>
      </c>
      <c r="M316">
        <f t="shared" si="5"/>
        <v>6.6829428437731292E-2</v>
      </c>
    </row>
    <row r="317" spans="1:13" x14ac:dyDescent="0.25">
      <c r="A317" t="s">
        <v>169</v>
      </c>
      <c r="B317" t="s">
        <v>63</v>
      </c>
      <c r="C317" t="s">
        <v>36</v>
      </c>
      <c r="D317" t="s">
        <v>167</v>
      </c>
      <c r="E317" t="s">
        <v>81</v>
      </c>
      <c r="F317" t="s">
        <v>82</v>
      </c>
      <c r="G317">
        <v>26.775601445392919</v>
      </c>
      <c r="I317">
        <v>0.7</v>
      </c>
      <c r="J317">
        <v>0.03</v>
      </c>
      <c r="K317">
        <f>G317*I317*J317</f>
        <v>0.56228763035325124</v>
      </c>
      <c r="L317" t="s">
        <v>68</v>
      </c>
      <c r="M317">
        <f t="shared" si="5"/>
        <v>0.56228763035325124</v>
      </c>
    </row>
    <row r="318" spans="1:13" x14ac:dyDescent="0.25">
      <c r="A318" t="s">
        <v>169</v>
      </c>
      <c r="B318" t="s">
        <v>63</v>
      </c>
      <c r="C318" t="s">
        <v>36</v>
      </c>
      <c r="D318" t="s">
        <v>95</v>
      </c>
      <c r="E318" t="s">
        <v>145</v>
      </c>
      <c r="F318" t="s">
        <v>82</v>
      </c>
      <c r="G318">
        <v>0.11166153456596707</v>
      </c>
      <c r="I318">
        <v>0.7</v>
      </c>
      <c r="J318">
        <v>0.03</v>
      </c>
      <c r="K318">
        <f>G318*I318*J318</f>
        <v>2.3448922258853082E-3</v>
      </c>
      <c r="L318" t="s">
        <v>68</v>
      </c>
      <c r="M318">
        <f t="shared" si="5"/>
        <v>2.3448922258853082E-3</v>
      </c>
    </row>
    <row r="319" spans="1:13" x14ac:dyDescent="0.25">
      <c r="A319" t="s">
        <v>169</v>
      </c>
      <c r="B319" t="s">
        <v>63</v>
      </c>
      <c r="C319" t="s">
        <v>36</v>
      </c>
      <c r="D319" t="s">
        <v>95</v>
      </c>
      <c r="E319" t="s">
        <v>81</v>
      </c>
      <c r="F319" t="s">
        <v>82</v>
      </c>
      <c r="G319">
        <v>1.3010088476601576</v>
      </c>
      <c r="I319">
        <v>0.7</v>
      </c>
      <c r="J319">
        <v>0.03</v>
      </c>
      <c r="K319">
        <f>G319*I319*J319</f>
        <v>2.7321185800863308E-2</v>
      </c>
      <c r="L319" t="s">
        <v>68</v>
      </c>
      <c r="M319">
        <f t="shared" si="5"/>
        <v>2.7321185800863308E-2</v>
      </c>
    </row>
    <row r="320" spans="1:13" x14ac:dyDescent="0.25">
      <c r="A320" t="s">
        <v>169</v>
      </c>
      <c r="B320" t="s">
        <v>63</v>
      </c>
      <c r="C320" t="s">
        <v>36</v>
      </c>
      <c r="D320" t="s">
        <v>95</v>
      </c>
      <c r="E320" t="s">
        <v>81</v>
      </c>
      <c r="F320" t="s">
        <v>141</v>
      </c>
      <c r="H320">
        <v>9.2264085113802505E-2</v>
      </c>
      <c r="K320">
        <f>H320</f>
        <v>9.2264085113802505E-2</v>
      </c>
      <c r="L320" t="s">
        <v>68</v>
      </c>
      <c r="M320">
        <f t="shared" si="5"/>
        <v>9.2264085113802505E-2</v>
      </c>
    </row>
    <row r="321" spans="1:13" x14ac:dyDescent="0.25">
      <c r="A321" t="s">
        <v>169</v>
      </c>
      <c r="B321" t="s">
        <v>63</v>
      </c>
      <c r="C321" t="s">
        <v>36</v>
      </c>
      <c r="D321" t="s">
        <v>96</v>
      </c>
      <c r="E321" t="s">
        <v>81</v>
      </c>
      <c r="F321" t="s">
        <v>141</v>
      </c>
      <c r="H321">
        <v>2.4600942520259994E-3</v>
      </c>
      <c r="K321">
        <f>H321</f>
        <v>2.4600942520259994E-3</v>
      </c>
      <c r="L321" t="s">
        <v>68</v>
      </c>
      <c r="M321">
        <f t="shared" si="5"/>
        <v>2.4600942520259994E-3</v>
      </c>
    </row>
    <row r="322" spans="1:13" x14ac:dyDescent="0.25">
      <c r="A322" t="s">
        <v>169</v>
      </c>
      <c r="B322" t="s">
        <v>63</v>
      </c>
      <c r="C322" t="s">
        <v>36</v>
      </c>
      <c r="D322" t="s">
        <v>101</v>
      </c>
      <c r="E322" t="s">
        <v>81</v>
      </c>
      <c r="F322" t="s">
        <v>82</v>
      </c>
      <c r="G322">
        <v>0.62952041015814075</v>
      </c>
      <c r="I322">
        <v>0.7</v>
      </c>
      <c r="J322">
        <v>0.03</v>
      </c>
      <c r="K322">
        <f>G322*I322*J322</f>
        <v>1.3219928613320954E-2</v>
      </c>
      <c r="L322" t="s">
        <v>68</v>
      </c>
      <c r="M322">
        <f t="shared" ref="M322:M385" si="7">IF(L322="Y",0,K322)</f>
        <v>1.3219928613320954E-2</v>
      </c>
    </row>
    <row r="323" spans="1:13" x14ac:dyDescent="0.25">
      <c r="A323" t="s">
        <v>169</v>
      </c>
      <c r="B323" t="s">
        <v>63</v>
      </c>
      <c r="C323" t="s">
        <v>36</v>
      </c>
      <c r="D323" t="s">
        <v>101</v>
      </c>
      <c r="E323" t="s">
        <v>145</v>
      </c>
      <c r="F323" t="s">
        <v>82</v>
      </c>
      <c r="G323">
        <v>1.3399384147916049</v>
      </c>
      <c r="I323">
        <v>0.7</v>
      </c>
      <c r="J323">
        <v>0.03</v>
      </c>
      <c r="K323">
        <f>G323*I323*J323</f>
        <v>2.8138706710623698E-2</v>
      </c>
      <c r="L323" t="s">
        <v>68</v>
      </c>
      <c r="M323">
        <f t="shared" si="7"/>
        <v>2.8138706710623698E-2</v>
      </c>
    </row>
    <row r="324" spans="1:13" x14ac:dyDescent="0.25">
      <c r="A324" t="s">
        <v>169</v>
      </c>
      <c r="B324" t="s">
        <v>63</v>
      </c>
      <c r="C324" t="s">
        <v>36</v>
      </c>
      <c r="D324" t="s">
        <v>101</v>
      </c>
      <c r="E324" t="s">
        <v>145</v>
      </c>
      <c r="F324" t="s">
        <v>141</v>
      </c>
      <c r="H324">
        <v>0.11177852833730016</v>
      </c>
      <c r="K324">
        <f>H324</f>
        <v>0.11177852833730016</v>
      </c>
      <c r="L324" t="s">
        <v>68</v>
      </c>
      <c r="M324">
        <f t="shared" si="7"/>
        <v>0.11177852833730016</v>
      </c>
    </row>
    <row r="325" spans="1:13" x14ac:dyDescent="0.25">
      <c r="A325" t="s">
        <v>169</v>
      </c>
      <c r="B325" t="s">
        <v>63</v>
      </c>
      <c r="C325" t="s">
        <v>36</v>
      </c>
      <c r="D325" t="s">
        <v>101</v>
      </c>
      <c r="E325" t="s">
        <v>81</v>
      </c>
      <c r="F325" t="s">
        <v>141</v>
      </c>
      <c r="H325">
        <v>0.13780038509807538</v>
      </c>
      <c r="K325">
        <f>H325</f>
        <v>0.13780038509807538</v>
      </c>
      <c r="L325" t="s">
        <v>68</v>
      </c>
      <c r="M325">
        <f t="shared" si="7"/>
        <v>0.13780038509807538</v>
      </c>
    </row>
    <row r="326" spans="1:13" x14ac:dyDescent="0.25">
      <c r="A326" t="s">
        <v>169</v>
      </c>
      <c r="B326" t="s">
        <v>63</v>
      </c>
      <c r="C326" t="s">
        <v>36</v>
      </c>
      <c r="D326" t="s">
        <v>114</v>
      </c>
      <c r="E326" t="s">
        <v>145</v>
      </c>
      <c r="F326" t="s">
        <v>141</v>
      </c>
      <c r="H326">
        <v>2.0218839851067847E-2</v>
      </c>
      <c r="K326">
        <f>H326</f>
        <v>2.0218839851067847E-2</v>
      </c>
      <c r="L326" t="s">
        <v>68</v>
      </c>
      <c r="M326">
        <f t="shared" si="7"/>
        <v>2.0218839851067847E-2</v>
      </c>
    </row>
    <row r="327" spans="1:13" x14ac:dyDescent="0.25">
      <c r="A327" t="s">
        <v>169</v>
      </c>
      <c r="B327" t="s">
        <v>63</v>
      </c>
      <c r="C327" t="s">
        <v>36</v>
      </c>
      <c r="D327" t="s">
        <v>114</v>
      </c>
      <c r="E327" t="s">
        <v>81</v>
      </c>
      <c r="F327" t="s">
        <v>141</v>
      </c>
      <c r="H327">
        <v>4.3042289999500383E-2</v>
      </c>
      <c r="K327">
        <f>H327</f>
        <v>4.3042289999500383E-2</v>
      </c>
      <c r="L327" t="s">
        <v>68</v>
      </c>
      <c r="M327">
        <f t="shared" si="7"/>
        <v>4.3042289999500383E-2</v>
      </c>
    </row>
    <row r="328" spans="1:13" x14ac:dyDescent="0.25">
      <c r="A328" t="s">
        <v>169</v>
      </c>
      <c r="B328" t="s">
        <v>63</v>
      </c>
      <c r="C328" t="s">
        <v>36</v>
      </c>
      <c r="D328" t="s">
        <v>114</v>
      </c>
      <c r="E328" t="s">
        <v>145</v>
      </c>
      <c r="F328" t="s">
        <v>82</v>
      </c>
      <c r="G328">
        <v>4.610027635323541</v>
      </c>
      <c r="I328">
        <v>0.7</v>
      </c>
      <c r="J328">
        <v>0.03</v>
      </c>
      <c r="K328">
        <f>G328*I328*J328</f>
        <v>9.681058034179435E-2</v>
      </c>
      <c r="L328" t="s">
        <v>68</v>
      </c>
      <c r="M328">
        <f t="shared" si="7"/>
        <v>9.681058034179435E-2</v>
      </c>
    </row>
    <row r="329" spans="1:13" x14ac:dyDescent="0.25">
      <c r="A329" t="s">
        <v>169</v>
      </c>
      <c r="B329" t="s">
        <v>63</v>
      </c>
      <c r="C329" t="s">
        <v>36</v>
      </c>
      <c r="D329" t="s">
        <v>114</v>
      </c>
      <c r="E329" t="s">
        <v>81</v>
      </c>
      <c r="F329" t="s">
        <v>82</v>
      </c>
      <c r="G329">
        <v>21.731994682542052</v>
      </c>
      <c r="I329">
        <v>0.7</v>
      </c>
      <c r="J329">
        <v>0.03</v>
      </c>
      <c r="K329">
        <f>G329*I329*J329</f>
        <v>0.45637188833338305</v>
      </c>
      <c r="L329" t="s">
        <v>68</v>
      </c>
      <c r="M329">
        <f t="shared" si="7"/>
        <v>0.45637188833338305</v>
      </c>
    </row>
    <row r="330" spans="1:13" x14ac:dyDescent="0.25">
      <c r="A330" t="s">
        <v>169</v>
      </c>
      <c r="B330" t="s">
        <v>63</v>
      </c>
      <c r="C330" t="s">
        <v>36</v>
      </c>
      <c r="D330" t="s">
        <v>97</v>
      </c>
      <c r="E330" t="s">
        <v>81</v>
      </c>
      <c r="F330" t="s">
        <v>141</v>
      </c>
      <c r="H330">
        <v>4.9079700341056508E-4</v>
      </c>
      <c r="K330">
        <f>H330</f>
        <v>4.9079700341056508E-4</v>
      </c>
      <c r="L330" t="s">
        <v>68</v>
      </c>
      <c r="M330">
        <f t="shared" si="7"/>
        <v>4.9079700341056508E-4</v>
      </c>
    </row>
    <row r="331" spans="1:13" x14ac:dyDescent="0.25">
      <c r="A331" t="s">
        <v>169</v>
      </c>
      <c r="B331" t="s">
        <v>63</v>
      </c>
      <c r="C331" t="s">
        <v>36</v>
      </c>
      <c r="D331" t="s">
        <v>97</v>
      </c>
      <c r="E331" t="s">
        <v>145</v>
      </c>
      <c r="F331" t="s">
        <v>141</v>
      </c>
      <c r="H331">
        <v>1.6956311576271947E-3</v>
      </c>
      <c r="K331">
        <f>H331</f>
        <v>1.6956311576271947E-3</v>
      </c>
      <c r="L331" t="s">
        <v>68</v>
      </c>
      <c r="M331">
        <f t="shared" si="7"/>
        <v>1.6956311576271947E-3</v>
      </c>
    </row>
    <row r="332" spans="1:13" x14ac:dyDescent="0.25">
      <c r="A332" t="s">
        <v>169</v>
      </c>
      <c r="B332" t="s">
        <v>63</v>
      </c>
      <c r="C332" t="s">
        <v>18</v>
      </c>
      <c r="D332" t="s">
        <v>131</v>
      </c>
      <c r="E332" t="s">
        <v>145</v>
      </c>
      <c r="F332" t="s">
        <v>141</v>
      </c>
      <c r="H332">
        <v>5.3297306298570619E-3</v>
      </c>
      <c r="K332">
        <f>H332</f>
        <v>5.3297306298570619E-3</v>
      </c>
      <c r="L332" t="s">
        <v>68</v>
      </c>
      <c r="M332">
        <f t="shared" si="7"/>
        <v>5.3297306298570619E-3</v>
      </c>
    </row>
    <row r="333" spans="1:13" x14ac:dyDescent="0.25">
      <c r="A333" t="s">
        <v>169</v>
      </c>
      <c r="B333" t="s">
        <v>63</v>
      </c>
      <c r="C333" t="s">
        <v>18</v>
      </c>
      <c r="D333" t="s">
        <v>131</v>
      </c>
      <c r="E333" t="s">
        <v>81</v>
      </c>
      <c r="F333" t="s">
        <v>82</v>
      </c>
      <c r="G333">
        <v>0.93452109368557812</v>
      </c>
      <c r="I333">
        <v>0.7</v>
      </c>
      <c r="J333">
        <v>0.03</v>
      </c>
      <c r="K333">
        <f>G333*I333*J333</f>
        <v>1.9624942967397137E-2</v>
      </c>
      <c r="L333" t="s">
        <v>68</v>
      </c>
      <c r="M333">
        <f t="shared" si="7"/>
        <v>1.9624942967397137E-2</v>
      </c>
    </row>
    <row r="334" spans="1:13" x14ac:dyDescent="0.25">
      <c r="A334" t="s">
        <v>169</v>
      </c>
      <c r="B334" t="s">
        <v>63</v>
      </c>
      <c r="C334" t="s">
        <v>18</v>
      </c>
      <c r="D334" t="s">
        <v>131</v>
      </c>
      <c r="E334" t="s">
        <v>81</v>
      </c>
      <c r="F334" t="s">
        <v>141</v>
      </c>
      <c r="H334">
        <v>0.11536934214124049</v>
      </c>
      <c r="K334">
        <f>H334</f>
        <v>0.11536934214124049</v>
      </c>
      <c r="L334" t="s">
        <v>68</v>
      </c>
      <c r="M334">
        <f t="shared" si="7"/>
        <v>0.11536934214124049</v>
      </c>
    </row>
    <row r="335" spans="1:13" x14ac:dyDescent="0.25">
      <c r="A335" t="s">
        <v>169</v>
      </c>
      <c r="B335" t="s">
        <v>63</v>
      </c>
      <c r="C335" t="s">
        <v>18</v>
      </c>
      <c r="D335" t="s">
        <v>76</v>
      </c>
      <c r="E335" t="s">
        <v>145</v>
      </c>
      <c r="F335" t="s">
        <v>141</v>
      </c>
      <c r="H335">
        <v>0.35929075570977392</v>
      </c>
      <c r="K335">
        <f>H335</f>
        <v>0.35929075570977392</v>
      </c>
      <c r="L335" t="s">
        <v>68</v>
      </c>
      <c r="M335">
        <f t="shared" si="7"/>
        <v>0.35929075570977392</v>
      </c>
    </row>
    <row r="336" spans="1:13" x14ac:dyDescent="0.25">
      <c r="A336" t="s">
        <v>169</v>
      </c>
      <c r="B336" t="s">
        <v>63</v>
      </c>
      <c r="C336" t="s">
        <v>18</v>
      </c>
      <c r="D336" t="s">
        <v>76</v>
      </c>
      <c r="E336" t="s">
        <v>81</v>
      </c>
      <c r="F336" t="s">
        <v>141</v>
      </c>
      <c r="H336">
        <v>0.80946202681481771</v>
      </c>
      <c r="K336">
        <f>H336</f>
        <v>0.80946202681481771</v>
      </c>
      <c r="L336" t="s">
        <v>68</v>
      </c>
      <c r="M336">
        <f t="shared" si="7"/>
        <v>0.80946202681481771</v>
      </c>
    </row>
    <row r="337" spans="1:13" x14ac:dyDescent="0.25">
      <c r="A337" t="s">
        <v>169</v>
      </c>
      <c r="B337" t="s">
        <v>63</v>
      </c>
      <c r="C337" t="s">
        <v>18</v>
      </c>
      <c r="D337" t="s">
        <v>73</v>
      </c>
      <c r="E337" t="s">
        <v>145</v>
      </c>
      <c r="F337" t="s">
        <v>141</v>
      </c>
      <c r="H337">
        <v>0.22197265946113157</v>
      </c>
      <c r="K337">
        <f>H337</f>
        <v>0.22197265946113157</v>
      </c>
      <c r="L337" t="s">
        <v>67</v>
      </c>
      <c r="M337">
        <f t="shared" si="7"/>
        <v>0</v>
      </c>
    </row>
    <row r="338" spans="1:13" x14ac:dyDescent="0.25">
      <c r="A338" t="s">
        <v>169</v>
      </c>
      <c r="B338" t="s">
        <v>63</v>
      </c>
      <c r="C338" t="s">
        <v>18</v>
      </c>
      <c r="D338" t="s">
        <v>73</v>
      </c>
      <c r="E338" t="s">
        <v>81</v>
      </c>
      <c r="F338" t="s">
        <v>141</v>
      </c>
      <c r="H338">
        <v>0.99248996704279147</v>
      </c>
      <c r="K338">
        <f>H338</f>
        <v>0.99248996704279147</v>
      </c>
      <c r="L338" t="s">
        <v>67</v>
      </c>
      <c r="M338">
        <f t="shared" si="7"/>
        <v>0</v>
      </c>
    </row>
    <row r="339" spans="1:13" x14ac:dyDescent="0.25">
      <c r="A339" t="s">
        <v>169</v>
      </c>
      <c r="B339" t="s">
        <v>63</v>
      </c>
      <c r="C339" t="s">
        <v>18</v>
      </c>
      <c r="D339" t="s">
        <v>170</v>
      </c>
      <c r="E339" t="s">
        <v>145</v>
      </c>
      <c r="F339" t="s">
        <v>82</v>
      </c>
      <c r="G339">
        <v>91.224597131317836</v>
      </c>
      <c r="I339">
        <v>0.7</v>
      </c>
      <c r="J339">
        <v>0.03</v>
      </c>
      <c r="K339">
        <f>G339*I339*J339</f>
        <v>1.9157165397576743</v>
      </c>
      <c r="L339" t="s">
        <v>67</v>
      </c>
      <c r="M339">
        <f t="shared" si="7"/>
        <v>0</v>
      </c>
    </row>
    <row r="340" spans="1:13" x14ac:dyDescent="0.25">
      <c r="A340" t="s">
        <v>169</v>
      </c>
      <c r="B340" t="s">
        <v>63</v>
      </c>
      <c r="C340" t="s">
        <v>18</v>
      </c>
      <c r="D340" t="s">
        <v>170</v>
      </c>
      <c r="E340" t="s">
        <v>81</v>
      </c>
      <c r="F340" t="s">
        <v>82</v>
      </c>
      <c r="G340">
        <v>379.07602907884404</v>
      </c>
      <c r="I340">
        <v>0.7</v>
      </c>
      <c r="J340">
        <v>0.03</v>
      </c>
      <c r="K340">
        <f>G340*I340*J340</f>
        <v>7.9605966106557249</v>
      </c>
      <c r="L340" t="s">
        <v>67</v>
      </c>
      <c r="M340">
        <f t="shared" si="7"/>
        <v>0</v>
      </c>
    </row>
    <row r="341" spans="1:13" x14ac:dyDescent="0.25">
      <c r="A341" t="s">
        <v>169</v>
      </c>
      <c r="B341" t="s">
        <v>63</v>
      </c>
      <c r="C341" t="s">
        <v>18</v>
      </c>
      <c r="D341" t="s">
        <v>146</v>
      </c>
      <c r="E341" t="s">
        <v>81</v>
      </c>
      <c r="F341" t="s">
        <v>141</v>
      </c>
      <c r="H341">
        <v>7.7579632423844899E-2</v>
      </c>
      <c r="K341">
        <f>H341</f>
        <v>7.7579632423844899E-2</v>
      </c>
      <c r="L341" t="s">
        <v>68</v>
      </c>
      <c r="M341">
        <f t="shared" si="7"/>
        <v>7.7579632423844899E-2</v>
      </c>
    </row>
    <row r="342" spans="1:13" x14ac:dyDescent="0.25">
      <c r="A342" t="s">
        <v>169</v>
      </c>
      <c r="B342" t="s">
        <v>63</v>
      </c>
      <c r="C342" t="s">
        <v>18</v>
      </c>
      <c r="D342" t="s">
        <v>146</v>
      </c>
      <c r="E342" t="s">
        <v>145</v>
      </c>
      <c r="F342" t="s">
        <v>141</v>
      </c>
      <c r="H342">
        <v>0.10902496727078435</v>
      </c>
      <c r="K342">
        <f>H342</f>
        <v>0.10902496727078435</v>
      </c>
      <c r="L342" t="s">
        <v>68</v>
      </c>
      <c r="M342">
        <f t="shared" si="7"/>
        <v>0.10902496727078435</v>
      </c>
    </row>
    <row r="343" spans="1:13" x14ac:dyDescent="0.25">
      <c r="A343" t="s">
        <v>169</v>
      </c>
      <c r="B343" t="s">
        <v>63</v>
      </c>
      <c r="C343" t="s">
        <v>18</v>
      </c>
      <c r="D343" t="s">
        <v>128</v>
      </c>
      <c r="E343" t="s">
        <v>145</v>
      </c>
      <c r="F343" t="s">
        <v>141</v>
      </c>
      <c r="H343">
        <v>0.12717183614960664</v>
      </c>
      <c r="K343">
        <f>H343</f>
        <v>0.12717183614960664</v>
      </c>
      <c r="L343" t="s">
        <v>68</v>
      </c>
      <c r="M343">
        <f t="shared" si="7"/>
        <v>0.12717183614960664</v>
      </c>
    </row>
    <row r="344" spans="1:13" x14ac:dyDescent="0.25">
      <c r="A344" t="s">
        <v>169</v>
      </c>
      <c r="B344" t="s">
        <v>63</v>
      </c>
      <c r="C344" t="s">
        <v>18</v>
      </c>
      <c r="D344" t="s">
        <v>128</v>
      </c>
      <c r="E344" t="s">
        <v>145</v>
      </c>
      <c r="F344" t="s">
        <v>82</v>
      </c>
      <c r="G344">
        <v>6.104248135181118</v>
      </c>
      <c r="I344">
        <v>0.7</v>
      </c>
      <c r="J344">
        <v>0.03</v>
      </c>
      <c r="K344">
        <f>G344*I344*J344</f>
        <v>0.12818921083880347</v>
      </c>
      <c r="L344" t="s">
        <v>68</v>
      </c>
      <c r="M344">
        <f t="shared" si="7"/>
        <v>0.12818921083880347</v>
      </c>
    </row>
    <row r="345" spans="1:13" x14ac:dyDescent="0.25">
      <c r="A345" t="s">
        <v>169</v>
      </c>
      <c r="B345" t="s">
        <v>63</v>
      </c>
      <c r="C345" t="s">
        <v>18</v>
      </c>
      <c r="D345" t="s">
        <v>128</v>
      </c>
      <c r="E345" t="s">
        <v>81</v>
      </c>
      <c r="F345" t="s">
        <v>141</v>
      </c>
      <c r="H345">
        <v>0.17582623559885227</v>
      </c>
      <c r="K345">
        <f>H345</f>
        <v>0.17582623559885227</v>
      </c>
      <c r="L345" t="s">
        <v>68</v>
      </c>
      <c r="M345">
        <f t="shared" si="7"/>
        <v>0.17582623559885227</v>
      </c>
    </row>
    <row r="346" spans="1:13" x14ac:dyDescent="0.25">
      <c r="A346" t="s">
        <v>169</v>
      </c>
      <c r="B346" t="s">
        <v>63</v>
      </c>
      <c r="C346" t="s">
        <v>18</v>
      </c>
      <c r="D346" t="s">
        <v>128</v>
      </c>
      <c r="E346" t="s">
        <v>81</v>
      </c>
      <c r="F346" t="s">
        <v>82</v>
      </c>
      <c r="G346">
        <v>48.260638625309973</v>
      </c>
      <c r="I346">
        <v>0.7</v>
      </c>
      <c r="J346">
        <v>0.03</v>
      </c>
      <c r="K346">
        <f>G346*I346*J346</f>
        <v>1.0134734111315093</v>
      </c>
      <c r="L346" t="s">
        <v>68</v>
      </c>
      <c r="M346">
        <f t="shared" si="7"/>
        <v>1.0134734111315093</v>
      </c>
    </row>
    <row r="347" spans="1:13" x14ac:dyDescent="0.25">
      <c r="A347" t="s">
        <v>169</v>
      </c>
      <c r="B347" t="s">
        <v>63</v>
      </c>
      <c r="C347" t="s">
        <v>18</v>
      </c>
      <c r="D347" t="s">
        <v>147</v>
      </c>
      <c r="E347" t="s">
        <v>145</v>
      </c>
      <c r="F347" t="s">
        <v>82</v>
      </c>
      <c r="G347">
        <v>80.821395756633038</v>
      </c>
      <c r="I347">
        <v>0.7</v>
      </c>
      <c r="J347">
        <v>0.03</v>
      </c>
      <c r="K347">
        <f>G347*I347*J347</f>
        <v>1.6972493108892936</v>
      </c>
      <c r="L347" t="s">
        <v>68</v>
      </c>
      <c r="M347">
        <f t="shared" si="7"/>
        <v>1.6972493108892936</v>
      </c>
    </row>
    <row r="348" spans="1:13" x14ac:dyDescent="0.25">
      <c r="A348" t="s">
        <v>169</v>
      </c>
      <c r="B348" t="s">
        <v>63</v>
      </c>
      <c r="C348" t="s">
        <v>18</v>
      </c>
      <c r="D348" t="s">
        <v>147</v>
      </c>
      <c r="E348" t="s">
        <v>145</v>
      </c>
      <c r="F348" t="s">
        <v>141</v>
      </c>
      <c r="H348">
        <v>2.1181993641180954</v>
      </c>
      <c r="K348">
        <f>H348</f>
        <v>2.1181993641180954</v>
      </c>
      <c r="L348" t="s">
        <v>68</v>
      </c>
      <c r="M348">
        <f t="shared" si="7"/>
        <v>2.1181993641180954</v>
      </c>
    </row>
    <row r="349" spans="1:13" x14ac:dyDescent="0.25">
      <c r="A349" t="s">
        <v>169</v>
      </c>
      <c r="B349" t="s">
        <v>63</v>
      </c>
      <c r="C349" t="s">
        <v>18</v>
      </c>
      <c r="D349" t="s">
        <v>147</v>
      </c>
      <c r="E349" t="s">
        <v>81</v>
      </c>
      <c r="F349" t="s">
        <v>141</v>
      </c>
      <c r="H349">
        <v>3.084713955900499</v>
      </c>
      <c r="K349">
        <f>H349</f>
        <v>3.084713955900499</v>
      </c>
      <c r="L349" t="s">
        <v>68</v>
      </c>
      <c r="M349">
        <f t="shared" si="7"/>
        <v>3.084713955900499</v>
      </c>
    </row>
    <row r="350" spans="1:13" x14ac:dyDescent="0.25">
      <c r="A350" t="s">
        <v>169</v>
      </c>
      <c r="B350" t="s">
        <v>63</v>
      </c>
      <c r="C350" t="s">
        <v>18</v>
      </c>
      <c r="D350" t="s">
        <v>147</v>
      </c>
      <c r="E350" t="s">
        <v>81</v>
      </c>
      <c r="F350" t="s">
        <v>82</v>
      </c>
      <c r="G350">
        <v>517.56513836898171</v>
      </c>
      <c r="I350">
        <v>0.7</v>
      </c>
      <c r="J350">
        <v>0.03</v>
      </c>
      <c r="K350">
        <f>G350*I350*J350</f>
        <v>10.868867905748615</v>
      </c>
      <c r="L350" t="s">
        <v>68</v>
      </c>
      <c r="M350">
        <f t="shared" si="7"/>
        <v>10.868867905748615</v>
      </c>
    </row>
    <row r="351" spans="1:13" x14ac:dyDescent="0.25">
      <c r="A351" t="s">
        <v>169</v>
      </c>
      <c r="B351" t="s">
        <v>63</v>
      </c>
      <c r="C351" t="s">
        <v>18</v>
      </c>
      <c r="D351" t="s">
        <v>149</v>
      </c>
      <c r="E351" t="s">
        <v>81</v>
      </c>
      <c r="F351" t="s">
        <v>141</v>
      </c>
      <c r="H351">
        <v>0.37312108927658733</v>
      </c>
      <c r="K351">
        <f>H351</f>
        <v>0.37312108927658733</v>
      </c>
      <c r="L351" t="s">
        <v>68</v>
      </c>
      <c r="M351">
        <f t="shared" si="7"/>
        <v>0.37312108927658733</v>
      </c>
    </row>
    <row r="352" spans="1:13" x14ac:dyDescent="0.25">
      <c r="A352" t="s">
        <v>169</v>
      </c>
      <c r="B352" t="s">
        <v>63</v>
      </c>
      <c r="C352" t="s">
        <v>18</v>
      </c>
      <c r="D352" t="s">
        <v>149</v>
      </c>
      <c r="E352" t="s">
        <v>145</v>
      </c>
      <c r="F352" t="s">
        <v>141</v>
      </c>
      <c r="H352">
        <v>0.42052487375873965</v>
      </c>
      <c r="K352">
        <f>H352</f>
        <v>0.42052487375873965</v>
      </c>
      <c r="L352" t="s">
        <v>68</v>
      </c>
      <c r="M352">
        <f t="shared" si="7"/>
        <v>0.42052487375873965</v>
      </c>
    </row>
    <row r="353" spans="1:13" x14ac:dyDescent="0.25">
      <c r="A353" t="s">
        <v>169</v>
      </c>
      <c r="B353" t="s">
        <v>63</v>
      </c>
      <c r="C353" t="s">
        <v>18</v>
      </c>
      <c r="D353" t="s">
        <v>149</v>
      </c>
      <c r="E353" t="s">
        <v>145</v>
      </c>
      <c r="F353" t="s">
        <v>82</v>
      </c>
      <c r="G353">
        <v>95.180526982430777</v>
      </c>
      <c r="I353">
        <v>0.7</v>
      </c>
      <c r="J353">
        <v>0.03</v>
      </c>
      <c r="K353">
        <f>G353*I353*J353</f>
        <v>1.9987910666310462</v>
      </c>
      <c r="L353" t="s">
        <v>68</v>
      </c>
      <c r="M353">
        <f t="shared" si="7"/>
        <v>1.9987910666310462</v>
      </c>
    </row>
    <row r="354" spans="1:13" x14ac:dyDescent="0.25">
      <c r="A354" t="s">
        <v>169</v>
      </c>
      <c r="B354" t="s">
        <v>63</v>
      </c>
      <c r="C354" t="s">
        <v>18</v>
      </c>
      <c r="D354" t="s">
        <v>149</v>
      </c>
      <c r="E354" t="s">
        <v>81</v>
      </c>
      <c r="F354" t="s">
        <v>82</v>
      </c>
      <c r="G354">
        <v>224.16029186195644</v>
      </c>
      <c r="I354">
        <v>0.7</v>
      </c>
      <c r="J354">
        <v>0.03</v>
      </c>
      <c r="K354">
        <f>G354*I354*J354</f>
        <v>4.7073661291010849</v>
      </c>
      <c r="L354" t="s">
        <v>68</v>
      </c>
      <c r="M354">
        <f t="shared" si="7"/>
        <v>4.7073661291010849</v>
      </c>
    </row>
    <row r="355" spans="1:13" x14ac:dyDescent="0.25">
      <c r="A355" t="s">
        <v>169</v>
      </c>
      <c r="B355" t="s">
        <v>63</v>
      </c>
      <c r="C355" t="s">
        <v>18</v>
      </c>
      <c r="D355" t="s">
        <v>172</v>
      </c>
      <c r="E355" t="s">
        <v>145</v>
      </c>
      <c r="F355" t="s">
        <v>141</v>
      </c>
      <c r="H355">
        <v>0.11692435426721022</v>
      </c>
      <c r="K355">
        <f>H355</f>
        <v>0.11692435426721022</v>
      </c>
      <c r="L355" t="s">
        <v>68</v>
      </c>
      <c r="M355">
        <f t="shared" si="7"/>
        <v>0.11692435426721022</v>
      </c>
    </row>
    <row r="356" spans="1:13" x14ac:dyDescent="0.25">
      <c r="A356" t="s">
        <v>169</v>
      </c>
      <c r="B356" t="s">
        <v>63</v>
      </c>
      <c r="C356" t="s">
        <v>18</v>
      </c>
      <c r="D356" t="s">
        <v>172</v>
      </c>
      <c r="E356" t="s">
        <v>81</v>
      </c>
      <c r="F356" t="s">
        <v>141</v>
      </c>
      <c r="H356">
        <v>0.94010855211553324</v>
      </c>
      <c r="K356">
        <f>H356</f>
        <v>0.94010855211553324</v>
      </c>
      <c r="L356" t="s">
        <v>68</v>
      </c>
      <c r="M356">
        <f t="shared" si="7"/>
        <v>0.94010855211553324</v>
      </c>
    </row>
    <row r="357" spans="1:13" x14ac:dyDescent="0.25">
      <c r="A357" t="s">
        <v>169</v>
      </c>
      <c r="B357" t="s">
        <v>63</v>
      </c>
      <c r="C357" t="s">
        <v>18</v>
      </c>
      <c r="D357" t="s">
        <v>172</v>
      </c>
      <c r="E357" t="s">
        <v>145</v>
      </c>
      <c r="F357" t="s">
        <v>82</v>
      </c>
      <c r="G357">
        <v>184.5845806031692</v>
      </c>
      <c r="I357">
        <v>0.7</v>
      </c>
      <c r="J357">
        <v>0.03</v>
      </c>
      <c r="K357">
        <f>G357*I357*J357</f>
        <v>3.8762761926665532</v>
      </c>
      <c r="L357" t="s">
        <v>68</v>
      </c>
      <c r="M357">
        <f t="shared" si="7"/>
        <v>3.8762761926665532</v>
      </c>
    </row>
    <row r="358" spans="1:13" x14ac:dyDescent="0.25">
      <c r="A358" t="s">
        <v>169</v>
      </c>
      <c r="B358" t="s">
        <v>63</v>
      </c>
      <c r="C358" t="s">
        <v>18</v>
      </c>
      <c r="D358" t="s">
        <v>172</v>
      </c>
      <c r="E358" t="s">
        <v>81</v>
      </c>
      <c r="F358" t="s">
        <v>82</v>
      </c>
      <c r="G358">
        <v>397.68360775956091</v>
      </c>
      <c r="I358">
        <v>0.7</v>
      </c>
      <c r="J358">
        <v>0.03</v>
      </c>
      <c r="K358">
        <f>G358*I358*J358</f>
        <v>8.351355762950778</v>
      </c>
      <c r="L358" t="s">
        <v>68</v>
      </c>
      <c r="M358">
        <f t="shared" si="7"/>
        <v>8.351355762950778</v>
      </c>
    </row>
    <row r="359" spans="1:13" x14ac:dyDescent="0.25">
      <c r="A359" t="s">
        <v>169</v>
      </c>
      <c r="B359" t="s">
        <v>63</v>
      </c>
      <c r="C359" t="s">
        <v>18</v>
      </c>
      <c r="D359" t="s">
        <v>84</v>
      </c>
      <c r="E359" t="s">
        <v>145</v>
      </c>
      <c r="F359" t="s">
        <v>82</v>
      </c>
      <c r="G359">
        <v>2.2564349069110747</v>
      </c>
      <c r="I359">
        <v>0.7</v>
      </c>
      <c r="J359">
        <v>0.03</v>
      </c>
      <c r="K359">
        <f>G359*I359*J359</f>
        <v>4.7385133045132567E-2</v>
      </c>
      <c r="L359" t="s">
        <v>68</v>
      </c>
      <c r="M359">
        <f t="shared" si="7"/>
        <v>4.7385133045132567E-2</v>
      </c>
    </row>
    <row r="360" spans="1:13" x14ac:dyDescent="0.25">
      <c r="A360" t="s">
        <v>169</v>
      </c>
      <c r="B360" t="s">
        <v>63</v>
      </c>
      <c r="C360" t="s">
        <v>18</v>
      </c>
      <c r="D360" t="s">
        <v>84</v>
      </c>
      <c r="E360" t="s">
        <v>81</v>
      </c>
      <c r="F360" t="s">
        <v>82</v>
      </c>
      <c r="G360">
        <v>5.996538400732474</v>
      </c>
      <c r="I360">
        <v>0.7</v>
      </c>
      <c r="J360">
        <v>0.03</v>
      </c>
      <c r="K360">
        <f>G360*I360*J360</f>
        <v>0.12592730641538194</v>
      </c>
      <c r="L360" t="s">
        <v>68</v>
      </c>
      <c r="M360">
        <f t="shared" si="7"/>
        <v>0.12592730641538194</v>
      </c>
    </row>
    <row r="361" spans="1:13" x14ac:dyDescent="0.25">
      <c r="A361" t="s">
        <v>169</v>
      </c>
      <c r="B361" t="s">
        <v>63</v>
      </c>
      <c r="C361" t="s">
        <v>18</v>
      </c>
      <c r="D361" t="s">
        <v>84</v>
      </c>
      <c r="E361" t="s">
        <v>145</v>
      </c>
      <c r="F361" t="s">
        <v>141</v>
      </c>
      <c r="H361">
        <v>0.34360515058597441</v>
      </c>
      <c r="K361">
        <f>H361</f>
        <v>0.34360515058597441</v>
      </c>
      <c r="L361" t="s">
        <v>68</v>
      </c>
      <c r="M361">
        <f t="shared" si="7"/>
        <v>0.34360515058597441</v>
      </c>
    </row>
    <row r="362" spans="1:13" x14ac:dyDescent="0.25">
      <c r="A362" t="s">
        <v>169</v>
      </c>
      <c r="B362" t="s">
        <v>63</v>
      </c>
      <c r="C362" t="s">
        <v>18</v>
      </c>
      <c r="D362" t="s">
        <v>84</v>
      </c>
      <c r="E362" t="s">
        <v>81</v>
      </c>
      <c r="F362" t="s">
        <v>141</v>
      </c>
      <c r="H362">
        <v>0.63017611055457412</v>
      </c>
      <c r="K362">
        <f>H362</f>
        <v>0.63017611055457412</v>
      </c>
      <c r="L362" t="s">
        <v>68</v>
      </c>
      <c r="M362">
        <f t="shared" si="7"/>
        <v>0.63017611055457412</v>
      </c>
    </row>
    <row r="363" spans="1:13" x14ac:dyDescent="0.25">
      <c r="A363" t="s">
        <v>169</v>
      </c>
      <c r="B363" t="s">
        <v>63</v>
      </c>
      <c r="C363" t="s">
        <v>18</v>
      </c>
      <c r="D363" t="s">
        <v>136</v>
      </c>
      <c r="E363" t="s">
        <v>145</v>
      </c>
      <c r="F363" t="s">
        <v>141</v>
      </c>
      <c r="H363">
        <v>0.16417014968361809</v>
      </c>
      <c r="K363">
        <f>H363</f>
        <v>0.16417014968361809</v>
      </c>
      <c r="L363" t="s">
        <v>68</v>
      </c>
      <c r="M363">
        <f t="shared" si="7"/>
        <v>0.16417014968361809</v>
      </c>
    </row>
    <row r="364" spans="1:13" x14ac:dyDescent="0.25">
      <c r="A364" t="s">
        <v>169</v>
      </c>
      <c r="B364" t="s">
        <v>63</v>
      </c>
      <c r="C364" t="s">
        <v>18</v>
      </c>
      <c r="D364" t="s">
        <v>136</v>
      </c>
      <c r="E364" t="s">
        <v>145</v>
      </c>
      <c r="F364" t="s">
        <v>82</v>
      </c>
      <c r="G364">
        <v>15.404413536550161</v>
      </c>
      <c r="I364">
        <v>0.7</v>
      </c>
      <c r="J364">
        <v>0.03</v>
      </c>
      <c r="K364">
        <f>G364*I364*J364</f>
        <v>0.32349268426755334</v>
      </c>
      <c r="L364" t="s">
        <v>68</v>
      </c>
      <c r="M364">
        <f t="shared" si="7"/>
        <v>0.32349268426755334</v>
      </c>
    </row>
    <row r="365" spans="1:13" x14ac:dyDescent="0.25">
      <c r="A365" t="s">
        <v>169</v>
      </c>
      <c r="B365" t="s">
        <v>63</v>
      </c>
      <c r="C365" t="s">
        <v>18</v>
      </c>
      <c r="D365" t="s">
        <v>136</v>
      </c>
      <c r="E365" t="s">
        <v>81</v>
      </c>
      <c r="F365" t="s">
        <v>141</v>
      </c>
      <c r="H365">
        <v>3.0924065041041988</v>
      </c>
      <c r="K365">
        <f>H365</f>
        <v>3.0924065041041988</v>
      </c>
      <c r="L365" t="s">
        <v>68</v>
      </c>
      <c r="M365">
        <f t="shared" si="7"/>
        <v>3.0924065041041988</v>
      </c>
    </row>
    <row r="366" spans="1:13" x14ac:dyDescent="0.25">
      <c r="A366" t="s">
        <v>169</v>
      </c>
      <c r="B366" t="s">
        <v>63</v>
      </c>
      <c r="C366" t="s">
        <v>18</v>
      </c>
      <c r="D366" t="s">
        <v>136</v>
      </c>
      <c r="E366" t="s">
        <v>81</v>
      </c>
      <c r="F366" t="s">
        <v>82</v>
      </c>
      <c r="G366">
        <v>867.38190720069247</v>
      </c>
      <c r="I366">
        <v>0.7</v>
      </c>
      <c r="J366">
        <v>0.03</v>
      </c>
      <c r="K366">
        <f>G366*I366*J366</f>
        <v>18.215020051214537</v>
      </c>
      <c r="L366" t="s">
        <v>68</v>
      </c>
      <c r="M366">
        <f t="shared" si="7"/>
        <v>18.215020051214537</v>
      </c>
    </row>
    <row r="367" spans="1:13" x14ac:dyDescent="0.25">
      <c r="A367" t="s">
        <v>169</v>
      </c>
      <c r="B367" t="s">
        <v>63</v>
      </c>
      <c r="C367" t="s">
        <v>18</v>
      </c>
      <c r="D367" t="s">
        <v>104</v>
      </c>
      <c r="E367" t="s">
        <v>145</v>
      </c>
      <c r="F367" t="s">
        <v>141</v>
      </c>
      <c r="H367">
        <v>4.8645516431211032E-2</v>
      </c>
      <c r="K367">
        <f>H367</f>
        <v>4.8645516431211032E-2</v>
      </c>
      <c r="L367" t="s">
        <v>68</v>
      </c>
      <c r="M367">
        <f t="shared" si="7"/>
        <v>4.8645516431211032E-2</v>
      </c>
    </row>
    <row r="368" spans="1:13" x14ac:dyDescent="0.25">
      <c r="A368" t="s">
        <v>169</v>
      </c>
      <c r="B368" t="s">
        <v>63</v>
      </c>
      <c r="C368" t="s">
        <v>18</v>
      </c>
      <c r="D368" t="s">
        <v>104</v>
      </c>
      <c r="E368" t="s">
        <v>145</v>
      </c>
      <c r="F368" t="s">
        <v>82</v>
      </c>
      <c r="G368">
        <v>8.9183446790553553</v>
      </c>
      <c r="I368">
        <v>0.7</v>
      </c>
      <c r="J368">
        <v>0.03</v>
      </c>
      <c r="K368">
        <f>G368*I368*J368</f>
        <v>0.18728523826016244</v>
      </c>
      <c r="L368" t="s">
        <v>68</v>
      </c>
      <c r="M368">
        <f t="shared" si="7"/>
        <v>0.18728523826016244</v>
      </c>
    </row>
    <row r="369" spans="1:13" x14ac:dyDescent="0.25">
      <c r="A369" t="s">
        <v>169</v>
      </c>
      <c r="B369" t="s">
        <v>63</v>
      </c>
      <c r="C369" t="s">
        <v>18</v>
      </c>
      <c r="D369" t="s">
        <v>104</v>
      </c>
      <c r="E369" t="s">
        <v>81</v>
      </c>
      <c r="F369" t="s">
        <v>141</v>
      </c>
      <c r="H369">
        <v>0.5722145621994672</v>
      </c>
      <c r="K369">
        <f>H369</f>
        <v>0.5722145621994672</v>
      </c>
      <c r="L369" t="s">
        <v>68</v>
      </c>
      <c r="M369">
        <f t="shared" si="7"/>
        <v>0.5722145621994672</v>
      </c>
    </row>
    <row r="370" spans="1:13" x14ac:dyDescent="0.25">
      <c r="A370" t="s">
        <v>169</v>
      </c>
      <c r="B370" t="s">
        <v>63</v>
      </c>
      <c r="C370" t="s">
        <v>18</v>
      </c>
      <c r="D370" t="s">
        <v>104</v>
      </c>
      <c r="E370" t="s">
        <v>81</v>
      </c>
      <c r="F370" t="s">
        <v>82</v>
      </c>
      <c r="G370">
        <v>111.58183962889612</v>
      </c>
      <c r="I370">
        <v>0.7</v>
      </c>
      <c r="J370">
        <v>0.03</v>
      </c>
      <c r="K370">
        <f>G370*I370*J370</f>
        <v>2.3432186322068183</v>
      </c>
      <c r="L370" t="s">
        <v>68</v>
      </c>
      <c r="M370">
        <f t="shared" si="7"/>
        <v>2.3432186322068183</v>
      </c>
    </row>
    <row r="371" spans="1:13" x14ac:dyDescent="0.25">
      <c r="A371" t="s">
        <v>169</v>
      </c>
      <c r="B371" t="s">
        <v>63</v>
      </c>
      <c r="C371" t="s">
        <v>18</v>
      </c>
      <c r="D371" t="s">
        <v>105</v>
      </c>
      <c r="E371" t="s">
        <v>145</v>
      </c>
      <c r="F371" t="s">
        <v>141</v>
      </c>
      <c r="H371">
        <v>0.32318312189026382</v>
      </c>
      <c r="K371">
        <f>H371</f>
        <v>0.32318312189026382</v>
      </c>
      <c r="L371" t="s">
        <v>68</v>
      </c>
      <c r="M371">
        <f t="shared" si="7"/>
        <v>0.32318312189026382</v>
      </c>
    </row>
    <row r="372" spans="1:13" x14ac:dyDescent="0.25">
      <c r="A372" t="s">
        <v>169</v>
      </c>
      <c r="B372" t="s">
        <v>63</v>
      </c>
      <c r="C372" t="s">
        <v>18</v>
      </c>
      <c r="D372" t="s">
        <v>105</v>
      </c>
      <c r="E372" t="s">
        <v>81</v>
      </c>
      <c r="F372" t="s">
        <v>141</v>
      </c>
      <c r="H372">
        <v>0.99331246047262078</v>
      </c>
      <c r="K372">
        <f>H372</f>
        <v>0.99331246047262078</v>
      </c>
      <c r="L372" t="s">
        <v>68</v>
      </c>
      <c r="M372">
        <f t="shared" si="7"/>
        <v>0.99331246047262078</v>
      </c>
    </row>
    <row r="373" spans="1:13" x14ac:dyDescent="0.25">
      <c r="A373" t="s">
        <v>169</v>
      </c>
      <c r="B373" t="s">
        <v>63</v>
      </c>
      <c r="C373" t="s">
        <v>18</v>
      </c>
      <c r="D373" t="s">
        <v>105</v>
      </c>
      <c r="E373" t="s">
        <v>145</v>
      </c>
      <c r="F373" t="s">
        <v>82</v>
      </c>
      <c r="G373">
        <v>106.20937754147742</v>
      </c>
      <c r="I373">
        <v>0.7</v>
      </c>
      <c r="J373">
        <v>0.03</v>
      </c>
      <c r="K373">
        <f>G373*I373*J373</f>
        <v>2.2303969283710257</v>
      </c>
      <c r="L373" t="s">
        <v>68</v>
      </c>
      <c r="M373">
        <f t="shared" si="7"/>
        <v>2.2303969283710257</v>
      </c>
    </row>
    <row r="374" spans="1:13" x14ac:dyDescent="0.25">
      <c r="A374" t="s">
        <v>169</v>
      </c>
      <c r="B374" t="s">
        <v>63</v>
      </c>
      <c r="C374" t="s">
        <v>18</v>
      </c>
      <c r="D374" t="s">
        <v>105</v>
      </c>
      <c r="E374" t="s">
        <v>81</v>
      </c>
      <c r="F374" t="s">
        <v>82</v>
      </c>
      <c r="G374">
        <v>302.55844976296834</v>
      </c>
      <c r="I374">
        <v>0.7</v>
      </c>
      <c r="J374">
        <v>0.03</v>
      </c>
      <c r="K374">
        <f>G374*I374*J374</f>
        <v>6.3537274450223347</v>
      </c>
      <c r="L374" t="s">
        <v>68</v>
      </c>
      <c r="M374">
        <f t="shared" si="7"/>
        <v>6.3537274450223347</v>
      </c>
    </row>
    <row r="375" spans="1:13" x14ac:dyDescent="0.25">
      <c r="A375" t="s">
        <v>169</v>
      </c>
      <c r="B375" t="s">
        <v>63</v>
      </c>
      <c r="C375" t="s">
        <v>18</v>
      </c>
      <c r="D375" t="s">
        <v>106</v>
      </c>
      <c r="E375" t="s">
        <v>145</v>
      </c>
      <c r="F375" t="s">
        <v>141</v>
      </c>
      <c r="H375">
        <v>0.17689278702258551</v>
      </c>
      <c r="K375">
        <f>H375</f>
        <v>0.17689278702258551</v>
      </c>
      <c r="L375" t="s">
        <v>68</v>
      </c>
      <c r="M375">
        <f t="shared" si="7"/>
        <v>0.17689278702258551</v>
      </c>
    </row>
    <row r="376" spans="1:13" x14ac:dyDescent="0.25">
      <c r="A376" t="s">
        <v>169</v>
      </c>
      <c r="B376" t="s">
        <v>63</v>
      </c>
      <c r="C376" t="s">
        <v>18</v>
      </c>
      <c r="D376" t="s">
        <v>106</v>
      </c>
      <c r="E376" t="s">
        <v>145</v>
      </c>
      <c r="F376" t="s">
        <v>82</v>
      </c>
      <c r="G376">
        <v>38.916413144968821</v>
      </c>
      <c r="I376">
        <v>0.7</v>
      </c>
      <c r="J376">
        <v>0.03</v>
      </c>
      <c r="K376">
        <f>G376*I376*J376</f>
        <v>0.81724467604434514</v>
      </c>
      <c r="L376" t="s">
        <v>68</v>
      </c>
      <c r="M376">
        <f t="shared" si="7"/>
        <v>0.81724467604434514</v>
      </c>
    </row>
    <row r="377" spans="1:13" x14ac:dyDescent="0.25">
      <c r="A377" t="s">
        <v>169</v>
      </c>
      <c r="B377" t="s">
        <v>63</v>
      </c>
      <c r="C377" t="s">
        <v>18</v>
      </c>
      <c r="D377" t="s">
        <v>106</v>
      </c>
      <c r="E377" t="s">
        <v>81</v>
      </c>
      <c r="F377" t="s">
        <v>141</v>
      </c>
      <c r="H377">
        <v>1.2016505806188813</v>
      </c>
      <c r="K377">
        <f>H377</f>
        <v>1.2016505806188813</v>
      </c>
      <c r="L377" t="s">
        <v>68</v>
      </c>
      <c r="M377">
        <f t="shared" si="7"/>
        <v>1.2016505806188813</v>
      </c>
    </row>
    <row r="378" spans="1:13" x14ac:dyDescent="0.25">
      <c r="A378" t="s">
        <v>169</v>
      </c>
      <c r="B378" t="s">
        <v>63</v>
      </c>
      <c r="C378" t="s">
        <v>18</v>
      </c>
      <c r="D378" t="s">
        <v>106</v>
      </c>
      <c r="E378" t="s">
        <v>81</v>
      </c>
      <c r="F378" t="s">
        <v>82</v>
      </c>
      <c r="G378">
        <v>212.43465621655221</v>
      </c>
      <c r="I378">
        <v>0.7</v>
      </c>
      <c r="J378">
        <v>0.03</v>
      </c>
      <c r="K378">
        <f>G378*I378*J378</f>
        <v>4.4611277805475957</v>
      </c>
      <c r="L378" t="s">
        <v>68</v>
      </c>
      <c r="M378">
        <f t="shared" si="7"/>
        <v>4.4611277805475957</v>
      </c>
    </row>
    <row r="379" spans="1:13" x14ac:dyDescent="0.25">
      <c r="A379" t="s">
        <v>169</v>
      </c>
      <c r="B379" t="s">
        <v>63</v>
      </c>
      <c r="C379" t="s">
        <v>18</v>
      </c>
      <c r="D379" t="s">
        <v>117</v>
      </c>
      <c r="E379" t="s">
        <v>145</v>
      </c>
      <c r="F379" t="s">
        <v>141</v>
      </c>
      <c r="H379">
        <v>6.2833792056980919E-2</v>
      </c>
      <c r="K379">
        <f>H379</f>
        <v>6.2833792056980919E-2</v>
      </c>
      <c r="L379" t="s">
        <v>68</v>
      </c>
      <c r="M379">
        <f t="shared" si="7"/>
        <v>6.2833792056980919E-2</v>
      </c>
    </row>
    <row r="380" spans="1:13" x14ac:dyDescent="0.25">
      <c r="A380" t="s">
        <v>169</v>
      </c>
      <c r="B380" t="s">
        <v>63</v>
      </c>
      <c r="C380" t="s">
        <v>18</v>
      </c>
      <c r="D380" t="s">
        <v>117</v>
      </c>
      <c r="E380" t="s">
        <v>145</v>
      </c>
      <c r="F380" t="s">
        <v>82</v>
      </c>
      <c r="G380">
        <v>20.765554826573208</v>
      </c>
      <c r="I380">
        <v>0.7</v>
      </c>
      <c r="J380">
        <v>0.03</v>
      </c>
      <c r="K380">
        <f>G380*I380*J380</f>
        <v>0.4360766513580373</v>
      </c>
      <c r="L380" t="s">
        <v>68</v>
      </c>
      <c r="M380">
        <f t="shared" si="7"/>
        <v>0.4360766513580373</v>
      </c>
    </row>
    <row r="381" spans="1:13" x14ac:dyDescent="0.25">
      <c r="A381" t="s">
        <v>169</v>
      </c>
      <c r="B381" t="s">
        <v>63</v>
      </c>
      <c r="C381" t="s">
        <v>18</v>
      </c>
      <c r="D381" t="s">
        <v>117</v>
      </c>
      <c r="E381" t="s">
        <v>81</v>
      </c>
      <c r="F381" t="s">
        <v>141</v>
      </c>
      <c r="H381">
        <v>0.53883537940449822</v>
      </c>
      <c r="K381">
        <f>H381</f>
        <v>0.53883537940449822</v>
      </c>
      <c r="L381" t="s">
        <v>68</v>
      </c>
      <c r="M381">
        <f t="shared" si="7"/>
        <v>0.53883537940449822</v>
      </c>
    </row>
    <row r="382" spans="1:13" x14ac:dyDescent="0.25">
      <c r="A382" t="s">
        <v>169</v>
      </c>
      <c r="B382" t="s">
        <v>63</v>
      </c>
      <c r="C382" t="s">
        <v>18</v>
      </c>
      <c r="D382" t="s">
        <v>117</v>
      </c>
      <c r="E382" t="s">
        <v>81</v>
      </c>
      <c r="F382" t="s">
        <v>82</v>
      </c>
      <c r="G382">
        <v>156.54359885371926</v>
      </c>
      <c r="I382">
        <v>0.7</v>
      </c>
      <c r="J382">
        <v>0.03</v>
      </c>
      <c r="K382">
        <f>G382*I382*J382</f>
        <v>3.2874155759281041</v>
      </c>
      <c r="L382" t="s">
        <v>68</v>
      </c>
      <c r="M382">
        <f t="shared" si="7"/>
        <v>3.2874155759281041</v>
      </c>
    </row>
    <row r="383" spans="1:13" x14ac:dyDescent="0.25">
      <c r="A383" t="s">
        <v>169</v>
      </c>
      <c r="B383" t="s">
        <v>63</v>
      </c>
      <c r="C383" t="s">
        <v>18</v>
      </c>
      <c r="D383" t="s">
        <v>87</v>
      </c>
      <c r="E383" t="s">
        <v>145</v>
      </c>
      <c r="F383" t="s">
        <v>141</v>
      </c>
      <c r="H383">
        <v>0.21012149402118613</v>
      </c>
      <c r="K383">
        <f>H383</f>
        <v>0.21012149402118613</v>
      </c>
      <c r="L383" t="s">
        <v>68</v>
      </c>
      <c r="M383">
        <f t="shared" si="7"/>
        <v>0.21012149402118613</v>
      </c>
    </row>
    <row r="384" spans="1:13" x14ac:dyDescent="0.25">
      <c r="A384" t="s">
        <v>169</v>
      </c>
      <c r="B384" t="s">
        <v>63</v>
      </c>
      <c r="C384" t="s">
        <v>18</v>
      </c>
      <c r="D384" t="s">
        <v>87</v>
      </c>
      <c r="E384" t="s">
        <v>81</v>
      </c>
      <c r="F384" t="s">
        <v>141</v>
      </c>
      <c r="H384">
        <v>0.46679914517186499</v>
      </c>
      <c r="K384">
        <f>H384</f>
        <v>0.46679914517186499</v>
      </c>
      <c r="L384" t="s">
        <v>68</v>
      </c>
      <c r="M384">
        <f t="shared" si="7"/>
        <v>0.46679914517186499</v>
      </c>
    </row>
    <row r="385" spans="1:13" x14ac:dyDescent="0.25">
      <c r="A385" t="s">
        <v>169</v>
      </c>
      <c r="B385" t="s">
        <v>63</v>
      </c>
      <c r="C385" t="s">
        <v>18</v>
      </c>
      <c r="D385" t="s">
        <v>87</v>
      </c>
      <c r="E385" t="s">
        <v>145</v>
      </c>
      <c r="F385" t="s">
        <v>82</v>
      </c>
      <c r="G385">
        <v>55.942343895892684</v>
      </c>
      <c r="I385">
        <v>0.7</v>
      </c>
      <c r="J385">
        <v>0.03</v>
      </c>
      <c r="K385">
        <f>G385*I385*J385</f>
        <v>1.1747892218137461</v>
      </c>
      <c r="L385" t="s">
        <v>68</v>
      </c>
      <c r="M385">
        <f t="shared" si="7"/>
        <v>1.1747892218137461</v>
      </c>
    </row>
    <row r="386" spans="1:13" x14ac:dyDescent="0.25">
      <c r="A386" t="s">
        <v>169</v>
      </c>
      <c r="B386" t="s">
        <v>63</v>
      </c>
      <c r="C386" t="s">
        <v>18</v>
      </c>
      <c r="D386" t="s">
        <v>87</v>
      </c>
      <c r="E386" t="s">
        <v>81</v>
      </c>
      <c r="F386" t="s">
        <v>82</v>
      </c>
      <c r="G386">
        <v>216.24941996454865</v>
      </c>
      <c r="I386">
        <v>0.7</v>
      </c>
      <c r="J386">
        <v>0.03</v>
      </c>
      <c r="K386">
        <f>G386*I386*J386</f>
        <v>4.5412378192555209</v>
      </c>
      <c r="L386" t="s">
        <v>68</v>
      </c>
      <c r="M386">
        <f t="shared" ref="M386:M449" si="8">IF(L386="Y",0,K386)</f>
        <v>4.5412378192555209</v>
      </c>
    </row>
    <row r="387" spans="1:13" x14ac:dyDescent="0.25">
      <c r="A387" t="s">
        <v>169</v>
      </c>
      <c r="B387" t="s">
        <v>63</v>
      </c>
      <c r="C387" t="s">
        <v>18</v>
      </c>
      <c r="D387" t="s">
        <v>122</v>
      </c>
      <c r="E387" t="s">
        <v>145</v>
      </c>
      <c r="F387" t="s">
        <v>141</v>
      </c>
      <c r="H387">
        <v>0.17728902686551615</v>
      </c>
      <c r="K387">
        <f>H387</f>
        <v>0.17728902686551615</v>
      </c>
      <c r="L387" t="s">
        <v>68</v>
      </c>
      <c r="M387">
        <f t="shared" si="8"/>
        <v>0.17728902686551615</v>
      </c>
    </row>
    <row r="388" spans="1:13" x14ac:dyDescent="0.25">
      <c r="A388" t="s">
        <v>169</v>
      </c>
      <c r="B388" t="s">
        <v>63</v>
      </c>
      <c r="C388" t="s">
        <v>18</v>
      </c>
      <c r="D388" t="s">
        <v>122</v>
      </c>
      <c r="E388" t="s">
        <v>81</v>
      </c>
      <c r="F388" t="s">
        <v>141</v>
      </c>
      <c r="H388">
        <v>0.29443872512535785</v>
      </c>
      <c r="K388">
        <f>H388</f>
        <v>0.29443872512535785</v>
      </c>
      <c r="L388" t="s">
        <v>68</v>
      </c>
      <c r="M388">
        <f t="shared" si="8"/>
        <v>0.29443872512535785</v>
      </c>
    </row>
    <row r="389" spans="1:13" x14ac:dyDescent="0.25">
      <c r="A389" t="s">
        <v>169</v>
      </c>
      <c r="B389" t="s">
        <v>63</v>
      </c>
      <c r="C389" t="s">
        <v>18</v>
      </c>
      <c r="D389" t="s">
        <v>122</v>
      </c>
      <c r="E389" t="s">
        <v>81</v>
      </c>
      <c r="F389" t="s">
        <v>82</v>
      </c>
      <c r="G389">
        <v>16.451168663234682</v>
      </c>
      <c r="I389">
        <v>0.7</v>
      </c>
      <c r="J389">
        <v>0.03</v>
      </c>
      <c r="K389">
        <f>G389*I389*J389</f>
        <v>0.34547454192792831</v>
      </c>
      <c r="L389" t="s">
        <v>68</v>
      </c>
      <c r="M389">
        <f t="shared" si="8"/>
        <v>0.34547454192792831</v>
      </c>
    </row>
    <row r="390" spans="1:13" x14ac:dyDescent="0.25">
      <c r="A390" t="s">
        <v>169</v>
      </c>
      <c r="B390" t="s">
        <v>63</v>
      </c>
      <c r="C390" t="s">
        <v>18</v>
      </c>
      <c r="D390" t="s">
        <v>122</v>
      </c>
      <c r="E390" t="s">
        <v>145</v>
      </c>
      <c r="F390" t="s">
        <v>82</v>
      </c>
      <c r="G390">
        <v>21.282413438654828</v>
      </c>
      <c r="I390">
        <v>0.7</v>
      </c>
      <c r="J390">
        <v>0.03</v>
      </c>
      <c r="K390">
        <f>G390*I390*J390</f>
        <v>0.44693068221175131</v>
      </c>
      <c r="L390" t="s">
        <v>68</v>
      </c>
      <c r="M390">
        <f t="shared" si="8"/>
        <v>0.44693068221175131</v>
      </c>
    </row>
    <row r="391" spans="1:13" x14ac:dyDescent="0.25">
      <c r="A391" t="s">
        <v>169</v>
      </c>
      <c r="B391" t="s">
        <v>63</v>
      </c>
      <c r="C391" t="s">
        <v>18</v>
      </c>
      <c r="D391" t="s">
        <v>74</v>
      </c>
      <c r="E391" t="s">
        <v>81</v>
      </c>
      <c r="F391" t="s">
        <v>141</v>
      </c>
      <c r="H391">
        <v>3.3642759372680811E-2</v>
      </c>
      <c r="K391">
        <f>H391</f>
        <v>3.3642759372680811E-2</v>
      </c>
      <c r="L391" t="s">
        <v>67</v>
      </c>
      <c r="M391">
        <f t="shared" si="8"/>
        <v>0</v>
      </c>
    </row>
    <row r="392" spans="1:13" x14ac:dyDescent="0.25">
      <c r="A392" t="s">
        <v>169</v>
      </c>
      <c r="B392" t="s">
        <v>63</v>
      </c>
      <c r="C392" t="s">
        <v>18</v>
      </c>
      <c r="D392" t="s">
        <v>74</v>
      </c>
      <c r="E392" t="s">
        <v>81</v>
      </c>
      <c r="F392" t="s">
        <v>82</v>
      </c>
      <c r="G392">
        <v>4.4857012496907753</v>
      </c>
      <c r="I392">
        <v>0.7</v>
      </c>
      <c r="J392">
        <v>0.03</v>
      </c>
      <c r="K392">
        <f>G392*I392*J392</f>
        <v>9.4199726243506268E-2</v>
      </c>
      <c r="L392" t="s">
        <v>67</v>
      </c>
      <c r="M392">
        <f t="shared" si="8"/>
        <v>0</v>
      </c>
    </row>
    <row r="393" spans="1:13" x14ac:dyDescent="0.25">
      <c r="A393" t="s">
        <v>169</v>
      </c>
      <c r="B393" t="s">
        <v>63</v>
      </c>
      <c r="C393" t="s">
        <v>18</v>
      </c>
      <c r="D393" t="s">
        <v>74</v>
      </c>
      <c r="E393" t="s">
        <v>145</v>
      </c>
      <c r="F393" t="s">
        <v>141</v>
      </c>
      <c r="H393">
        <v>0.23629412867587266</v>
      </c>
      <c r="K393">
        <f>H393</f>
        <v>0.23629412867587266</v>
      </c>
      <c r="L393" t="s">
        <v>67</v>
      </c>
      <c r="M393">
        <f t="shared" si="8"/>
        <v>0</v>
      </c>
    </row>
    <row r="394" spans="1:13" x14ac:dyDescent="0.25">
      <c r="A394" t="s">
        <v>169</v>
      </c>
      <c r="B394" t="s">
        <v>63</v>
      </c>
      <c r="C394" t="s">
        <v>18</v>
      </c>
      <c r="D394" t="s">
        <v>74</v>
      </c>
      <c r="E394" t="s">
        <v>145</v>
      </c>
      <c r="F394" t="s">
        <v>82</v>
      </c>
      <c r="G394">
        <v>33.475001562415294</v>
      </c>
      <c r="I394">
        <v>0.7</v>
      </c>
      <c r="J394">
        <v>0.03</v>
      </c>
      <c r="K394">
        <f>G394*I394*J394</f>
        <v>0.70297503281072105</v>
      </c>
      <c r="L394" t="s">
        <v>67</v>
      </c>
      <c r="M394">
        <f t="shared" si="8"/>
        <v>0</v>
      </c>
    </row>
    <row r="395" spans="1:13" x14ac:dyDescent="0.25">
      <c r="A395" t="s">
        <v>169</v>
      </c>
      <c r="B395" t="s">
        <v>63</v>
      </c>
      <c r="C395" t="s">
        <v>18</v>
      </c>
      <c r="D395" t="s">
        <v>123</v>
      </c>
      <c r="E395" t="s">
        <v>145</v>
      </c>
      <c r="F395" t="s">
        <v>82</v>
      </c>
      <c r="G395">
        <v>1.8242068661704136</v>
      </c>
      <c r="I395">
        <v>0.7</v>
      </c>
      <c r="J395">
        <v>0.03</v>
      </c>
      <c r="K395">
        <f>G395*I395*J395</f>
        <v>3.830834418957868E-2</v>
      </c>
      <c r="L395" t="s">
        <v>68</v>
      </c>
      <c r="M395">
        <f t="shared" si="8"/>
        <v>3.830834418957868E-2</v>
      </c>
    </row>
    <row r="396" spans="1:13" x14ac:dyDescent="0.25">
      <c r="A396" t="s">
        <v>169</v>
      </c>
      <c r="B396" t="s">
        <v>63</v>
      </c>
      <c r="C396" t="s">
        <v>18</v>
      </c>
      <c r="D396" t="s">
        <v>123</v>
      </c>
      <c r="E396" t="s">
        <v>81</v>
      </c>
      <c r="F396" t="s">
        <v>82</v>
      </c>
      <c r="G396">
        <v>2.8610728109973365</v>
      </c>
      <c r="I396">
        <v>0.7</v>
      </c>
      <c r="J396">
        <v>0.03</v>
      </c>
      <c r="K396">
        <f>G396*I396*J396</f>
        <v>6.0082529030944055E-2</v>
      </c>
      <c r="L396" t="s">
        <v>68</v>
      </c>
      <c r="M396">
        <f t="shared" si="8"/>
        <v>6.0082529030944055E-2</v>
      </c>
    </row>
    <row r="397" spans="1:13" x14ac:dyDescent="0.25">
      <c r="A397" t="s">
        <v>169</v>
      </c>
      <c r="B397" t="s">
        <v>63</v>
      </c>
      <c r="C397" t="s">
        <v>18</v>
      </c>
      <c r="D397" t="s">
        <v>154</v>
      </c>
      <c r="E397" t="s">
        <v>145</v>
      </c>
      <c r="F397" t="s">
        <v>141</v>
      </c>
      <c r="H397">
        <v>5.8182453798037617E-2</v>
      </c>
      <c r="K397">
        <f>H397</f>
        <v>5.8182453798037617E-2</v>
      </c>
      <c r="L397" t="s">
        <v>68</v>
      </c>
      <c r="M397">
        <f t="shared" si="8"/>
        <v>5.8182453798037617E-2</v>
      </c>
    </row>
    <row r="398" spans="1:13" x14ac:dyDescent="0.25">
      <c r="A398" t="s">
        <v>169</v>
      </c>
      <c r="B398" t="s">
        <v>63</v>
      </c>
      <c r="C398" t="s">
        <v>18</v>
      </c>
      <c r="D398" t="s">
        <v>154</v>
      </c>
      <c r="E398" t="s">
        <v>81</v>
      </c>
      <c r="F398" t="s">
        <v>141</v>
      </c>
      <c r="H398">
        <v>0.27213381542233189</v>
      </c>
      <c r="K398">
        <f>H398</f>
        <v>0.27213381542233189</v>
      </c>
      <c r="L398" t="s">
        <v>68</v>
      </c>
      <c r="M398">
        <f t="shared" si="8"/>
        <v>0.27213381542233189</v>
      </c>
    </row>
    <row r="399" spans="1:13" x14ac:dyDescent="0.25">
      <c r="A399" t="s">
        <v>169</v>
      </c>
      <c r="B399" t="s">
        <v>63</v>
      </c>
      <c r="C399" t="s">
        <v>18</v>
      </c>
      <c r="D399" t="s">
        <v>154</v>
      </c>
      <c r="E399" t="s">
        <v>145</v>
      </c>
      <c r="F399" t="s">
        <v>82</v>
      </c>
      <c r="G399">
        <v>82.2573088792128</v>
      </c>
      <c r="I399">
        <v>0.7</v>
      </c>
      <c r="J399">
        <v>0.03</v>
      </c>
      <c r="K399">
        <f>G399*I399*J399</f>
        <v>1.7274034864634686</v>
      </c>
      <c r="L399" t="s">
        <v>68</v>
      </c>
      <c r="M399">
        <f t="shared" si="8"/>
        <v>1.7274034864634686</v>
      </c>
    </row>
    <row r="400" spans="1:13" x14ac:dyDescent="0.25">
      <c r="A400" t="s">
        <v>169</v>
      </c>
      <c r="B400" t="s">
        <v>63</v>
      </c>
      <c r="C400" t="s">
        <v>18</v>
      </c>
      <c r="D400" t="s">
        <v>154</v>
      </c>
      <c r="E400" t="s">
        <v>81</v>
      </c>
      <c r="F400" t="s">
        <v>82</v>
      </c>
      <c r="G400">
        <v>189.49061346314619</v>
      </c>
      <c r="I400">
        <v>0.7</v>
      </c>
      <c r="J400">
        <v>0.03</v>
      </c>
      <c r="K400">
        <f>G400*I400*J400</f>
        <v>3.9793028827260701</v>
      </c>
      <c r="L400" t="s">
        <v>68</v>
      </c>
      <c r="M400">
        <f t="shared" si="8"/>
        <v>3.9793028827260701</v>
      </c>
    </row>
    <row r="401" spans="1:13" x14ac:dyDescent="0.25">
      <c r="A401" t="s">
        <v>169</v>
      </c>
      <c r="B401" t="s">
        <v>63</v>
      </c>
      <c r="C401" t="s">
        <v>18</v>
      </c>
      <c r="D401" t="s">
        <v>155</v>
      </c>
      <c r="E401" t="s">
        <v>145</v>
      </c>
      <c r="F401" t="s">
        <v>141</v>
      </c>
      <c r="H401">
        <v>0.19911215613576683</v>
      </c>
      <c r="K401">
        <f>H401</f>
        <v>0.19911215613576683</v>
      </c>
      <c r="L401" t="s">
        <v>68</v>
      </c>
      <c r="M401">
        <f t="shared" si="8"/>
        <v>0.19911215613576683</v>
      </c>
    </row>
    <row r="402" spans="1:13" x14ac:dyDescent="0.25">
      <c r="A402" t="s">
        <v>169</v>
      </c>
      <c r="B402" t="s">
        <v>63</v>
      </c>
      <c r="C402" t="s">
        <v>18</v>
      </c>
      <c r="D402" t="s">
        <v>155</v>
      </c>
      <c r="E402" t="s">
        <v>81</v>
      </c>
      <c r="F402" t="s">
        <v>141</v>
      </c>
      <c r="H402">
        <v>0.25500651235379351</v>
      </c>
      <c r="K402">
        <f>H402</f>
        <v>0.25500651235379351</v>
      </c>
      <c r="L402" t="s">
        <v>68</v>
      </c>
      <c r="M402">
        <f t="shared" si="8"/>
        <v>0.25500651235379351</v>
      </c>
    </row>
    <row r="403" spans="1:13" x14ac:dyDescent="0.25">
      <c r="A403" t="s">
        <v>169</v>
      </c>
      <c r="B403" t="s">
        <v>63</v>
      </c>
      <c r="C403" t="s">
        <v>18</v>
      </c>
      <c r="D403" t="s">
        <v>155</v>
      </c>
      <c r="E403" t="s">
        <v>145</v>
      </c>
      <c r="F403" t="s">
        <v>82</v>
      </c>
      <c r="G403">
        <v>51.282611520706233</v>
      </c>
      <c r="I403">
        <v>0.7</v>
      </c>
      <c r="J403">
        <v>0.03</v>
      </c>
      <c r="K403">
        <f>G403*I403*J403</f>
        <v>1.0769348419348308</v>
      </c>
      <c r="L403" t="s">
        <v>68</v>
      </c>
      <c r="M403">
        <f t="shared" si="8"/>
        <v>1.0769348419348308</v>
      </c>
    </row>
    <row r="404" spans="1:13" x14ac:dyDescent="0.25">
      <c r="A404" t="s">
        <v>169</v>
      </c>
      <c r="B404" t="s">
        <v>63</v>
      </c>
      <c r="C404" t="s">
        <v>18</v>
      </c>
      <c r="D404" t="s">
        <v>155</v>
      </c>
      <c r="E404" t="s">
        <v>81</v>
      </c>
      <c r="F404" t="s">
        <v>82</v>
      </c>
      <c r="G404">
        <v>166.4639060043335</v>
      </c>
      <c r="I404">
        <v>0.7</v>
      </c>
      <c r="J404">
        <v>0.03</v>
      </c>
      <c r="K404">
        <f>G404*I404*J404</f>
        <v>3.495742026091003</v>
      </c>
      <c r="L404" t="s">
        <v>68</v>
      </c>
      <c r="M404">
        <f t="shared" si="8"/>
        <v>3.495742026091003</v>
      </c>
    </row>
    <row r="405" spans="1:13" x14ac:dyDescent="0.25">
      <c r="A405" t="s">
        <v>169</v>
      </c>
      <c r="B405" t="s">
        <v>63</v>
      </c>
      <c r="C405" t="s">
        <v>18</v>
      </c>
      <c r="D405" t="s">
        <v>156</v>
      </c>
      <c r="E405" t="s">
        <v>145</v>
      </c>
      <c r="F405" t="s">
        <v>141</v>
      </c>
      <c r="H405">
        <v>0.22042198842718097</v>
      </c>
      <c r="K405">
        <f>H405</f>
        <v>0.22042198842718097</v>
      </c>
      <c r="L405" t="s">
        <v>68</v>
      </c>
      <c r="M405">
        <f t="shared" si="8"/>
        <v>0.22042198842718097</v>
      </c>
    </row>
    <row r="406" spans="1:13" x14ac:dyDescent="0.25">
      <c r="A406" t="s">
        <v>169</v>
      </c>
      <c r="B406" t="s">
        <v>63</v>
      </c>
      <c r="C406" t="s">
        <v>18</v>
      </c>
      <c r="D406" t="s">
        <v>156</v>
      </c>
      <c r="E406" t="s">
        <v>81</v>
      </c>
      <c r="F406" t="s">
        <v>141</v>
      </c>
      <c r="H406">
        <v>0.23602375145283017</v>
      </c>
      <c r="K406">
        <f>H406</f>
        <v>0.23602375145283017</v>
      </c>
      <c r="L406" t="s">
        <v>68</v>
      </c>
      <c r="M406">
        <f t="shared" si="8"/>
        <v>0.23602375145283017</v>
      </c>
    </row>
    <row r="407" spans="1:13" x14ac:dyDescent="0.25">
      <c r="A407" t="s">
        <v>169</v>
      </c>
      <c r="B407" t="s">
        <v>63</v>
      </c>
      <c r="C407" t="s">
        <v>18</v>
      </c>
      <c r="D407" t="s">
        <v>156</v>
      </c>
      <c r="E407" t="s">
        <v>145</v>
      </c>
      <c r="F407" t="s">
        <v>82</v>
      </c>
      <c r="G407">
        <v>107.48835374740028</v>
      </c>
      <c r="I407">
        <v>0.7</v>
      </c>
      <c r="J407">
        <v>0.03</v>
      </c>
      <c r="K407">
        <f>G407*I407*J407</f>
        <v>2.2572554286954056</v>
      </c>
      <c r="L407" t="s">
        <v>68</v>
      </c>
      <c r="M407">
        <f t="shared" si="8"/>
        <v>2.2572554286954056</v>
      </c>
    </row>
    <row r="408" spans="1:13" x14ac:dyDescent="0.25">
      <c r="A408" t="s">
        <v>169</v>
      </c>
      <c r="B408" t="s">
        <v>63</v>
      </c>
      <c r="C408" t="s">
        <v>18</v>
      </c>
      <c r="D408" t="s">
        <v>156</v>
      </c>
      <c r="E408" t="s">
        <v>81</v>
      </c>
      <c r="F408" t="s">
        <v>82</v>
      </c>
      <c r="G408">
        <v>236.02375145283017</v>
      </c>
      <c r="I408">
        <v>0.7</v>
      </c>
      <c r="J408">
        <v>0.03</v>
      </c>
      <c r="K408">
        <f>G408*I408*J408</f>
        <v>4.9564987805094329</v>
      </c>
      <c r="L408" t="s">
        <v>68</v>
      </c>
      <c r="M408">
        <f t="shared" si="8"/>
        <v>4.9564987805094329</v>
      </c>
    </row>
    <row r="409" spans="1:13" x14ac:dyDescent="0.25">
      <c r="A409" t="s">
        <v>169</v>
      </c>
      <c r="B409" t="s">
        <v>63</v>
      </c>
      <c r="C409" t="s">
        <v>18</v>
      </c>
      <c r="D409" t="s">
        <v>157</v>
      </c>
      <c r="E409" t="s">
        <v>145</v>
      </c>
      <c r="F409" t="s">
        <v>141</v>
      </c>
      <c r="H409">
        <v>0.23362492986596647</v>
      </c>
      <c r="K409">
        <f>H409</f>
        <v>0.23362492986596647</v>
      </c>
      <c r="L409" t="s">
        <v>68</v>
      </c>
      <c r="M409">
        <f t="shared" si="8"/>
        <v>0.23362492986596647</v>
      </c>
    </row>
    <row r="410" spans="1:13" x14ac:dyDescent="0.25">
      <c r="A410" t="s">
        <v>169</v>
      </c>
      <c r="B410" t="s">
        <v>63</v>
      </c>
      <c r="C410" t="s">
        <v>18</v>
      </c>
      <c r="D410" t="s">
        <v>157</v>
      </c>
      <c r="E410" t="s">
        <v>81</v>
      </c>
      <c r="F410" t="s">
        <v>141</v>
      </c>
      <c r="H410">
        <v>0.49088753628105258</v>
      </c>
      <c r="K410">
        <f>H410</f>
        <v>0.49088753628105258</v>
      </c>
      <c r="L410" t="s">
        <v>68</v>
      </c>
      <c r="M410">
        <f t="shared" si="8"/>
        <v>0.49088753628105258</v>
      </c>
    </row>
    <row r="411" spans="1:13" x14ac:dyDescent="0.25">
      <c r="A411" t="s">
        <v>169</v>
      </c>
      <c r="B411" t="s">
        <v>63</v>
      </c>
      <c r="C411" t="s">
        <v>18</v>
      </c>
      <c r="D411" t="s">
        <v>157</v>
      </c>
      <c r="E411" t="s">
        <v>145</v>
      </c>
      <c r="F411" t="s">
        <v>82</v>
      </c>
      <c r="G411">
        <v>25.436175314270294</v>
      </c>
      <c r="I411">
        <v>0.7</v>
      </c>
      <c r="J411">
        <v>0.03</v>
      </c>
      <c r="K411">
        <f>G411*I411*J411</f>
        <v>0.53415968159967608</v>
      </c>
      <c r="L411" t="s">
        <v>68</v>
      </c>
      <c r="M411">
        <f t="shared" si="8"/>
        <v>0.53415968159967608</v>
      </c>
    </row>
    <row r="412" spans="1:13" x14ac:dyDescent="0.25">
      <c r="A412" t="s">
        <v>169</v>
      </c>
      <c r="B412" t="s">
        <v>63</v>
      </c>
      <c r="C412" t="s">
        <v>18</v>
      </c>
      <c r="D412" t="s">
        <v>157</v>
      </c>
      <c r="E412" t="s">
        <v>81</v>
      </c>
      <c r="F412" t="s">
        <v>82</v>
      </c>
      <c r="G412">
        <v>273.44215107340079</v>
      </c>
      <c r="I412">
        <v>0.7</v>
      </c>
      <c r="J412">
        <v>0.03</v>
      </c>
      <c r="K412">
        <f>G412*I412*J412</f>
        <v>5.7422851725414166</v>
      </c>
      <c r="L412" t="s">
        <v>68</v>
      </c>
      <c r="M412">
        <f t="shared" si="8"/>
        <v>5.7422851725414166</v>
      </c>
    </row>
    <row r="413" spans="1:13" x14ac:dyDescent="0.25">
      <c r="A413" t="s">
        <v>169</v>
      </c>
      <c r="B413" t="s">
        <v>63</v>
      </c>
      <c r="C413" t="s">
        <v>18</v>
      </c>
      <c r="D413" t="s">
        <v>89</v>
      </c>
      <c r="E413" t="s">
        <v>81</v>
      </c>
      <c r="F413" t="s">
        <v>141</v>
      </c>
      <c r="H413">
        <v>1.8856314885716628E-2</v>
      </c>
      <c r="K413">
        <f>H413</f>
        <v>1.8856314885716628E-2</v>
      </c>
      <c r="L413" t="s">
        <v>68</v>
      </c>
      <c r="M413">
        <f t="shared" si="8"/>
        <v>1.8856314885716628E-2</v>
      </c>
    </row>
    <row r="414" spans="1:13" x14ac:dyDescent="0.25">
      <c r="A414" t="s">
        <v>169</v>
      </c>
      <c r="B414" t="s">
        <v>63</v>
      </c>
      <c r="C414" t="s">
        <v>18</v>
      </c>
      <c r="D414" t="s">
        <v>89</v>
      </c>
      <c r="E414" t="s">
        <v>145</v>
      </c>
      <c r="F414" t="s">
        <v>141</v>
      </c>
      <c r="H414">
        <v>2.8554158094729234E-2</v>
      </c>
      <c r="K414">
        <f>H414</f>
        <v>2.8554158094729234E-2</v>
      </c>
      <c r="L414" t="s">
        <v>68</v>
      </c>
      <c r="M414">
        <f t="shared" si="8"/>
        <v>2.8554158094729234E-2</v>
      </c>
    </row>
    <row r="415" spans="1:13" x14ac:dyDescent="0.25">
      <c r="A415" t="s">
        <v>169</v>
      </c>
      <c r="B415" t="s">
        <v>63</v>
      </c>
      <c r="C415" t="s">
        <v>18</v>
      </c>
      <c r="D415" t="s">
        <v>71</v>
      </c>
      <c r="E415" t="s">
        <v>81</v>
      </c>
      <c r="F415" t="s">
        <v>141</v>
      </c>
      <c r="H415">
        <v>2.1418832336587458E-2</v>
      </c>
      <c r="K415">
        <f>H415</f>
        <v>2.1418832336587458E-2</v>
      </c>
      <c r="L415" t="s">
        <v>68</v>
      </c>
      <c r="M415">
        <f t="shared" si="8"/>
        <v>2.1418832336587458E-2</v>
      </c>
    </row>
    <row r="416" spans="1:13" x14ac:dyDescent="0.25">
      <c r="A416" t="s">
        <v>169</v>
      </c>
      <c r="B416" t="s">
        <v>63</v>
      </c>
      <c r="C416" t="s">
        <v>18</v>
      </c>
      <c r="D416" t="s">
        <v>71</v>
      </c>
      <c r="E416" t="s">
        <v>145</v>
      </c>
      <c r="F416" t="s">
        <v>82</v>
      </c>
      <c r="G416">
        <v>1.3564995855958042</v>
      </c>
      <c r="I416">
        <v>0.7</v>
      </c>
      <c r="J416">
        <v>0.03</v>
      </c>
      <c r="K416">
        <f>G416*I416*J416</f>
        <v>2.8486491297511886E-2</v>
      </c>
      <c r="L416" t="s">
        <v>68</v>
      </c>
      <c r="M416">
        <f t="shared" si="8"/>
        <v>2.8486491297511886E-2</v>
      </c>
    </row>
    <row r="417" spans="1:13" x14ac:dyDescent="0.25">
      <c r="A417" t="s">
        <v>169</v>
      </c>
      <c r="B417" t="s">
        <v>63</v>
      </c>
      <c r="C417" t="s">
        <v>18</v>
      </c>
      <c r="D417" t="s">
        <v>71</v>
      </c>
      <c r="E417" t="s">
        <v>145</v>
      </c>
      <c r="F417" t="s">
        <v>141</v>
      </c>
      <c r="H417">
        <v>5.1497656994982537E-2</v>
      </c>
      <c r="K417">
        <f>H417</f>
        <v>5.1497656994982537E-2</v>
      </c>
      <c r="L417" t="s">
        <v>68</v>
      </c>
      <c r="M417">
        <f t="shared" si="8"/>
        <v>5.1497656994982537E-2</v>
      </c>
    </row>
    <row r="418" spans="1:13" x14ac:dyDescent="0.25">
      <c r="A418" t="s">
        <v>169</v>
      </c>
      <c r="B418" t="s">
        <v>63</v>
      </c>
      <c r="C418" t="s">
        <v>18</v>
      </c>
      <c r="D418" t="s">
        <v>64</v>
      </c>
      <c r="E418" t="s">
        <v>81</v>
      </c>
      <c r="F418" t="s">
        <v>141</v>
      </c>
      <c r="H418">
        <v>0.19980254045324125</v>
      </c>
      <c r="K418">
        <f>H418</f>
        <v>0.19980254045324125</v>
      </c>
      <c r="L418" t="s">
        <v>68</v>
      </c>
      <c r="M418">
        <f t="shared" si="8"/>
        <v>0.19980254045324125</v>
      </c>
    </row>
    <row r="419" spans="1:13" x14ac:dyDescent="0.25">
      <c r="A419" t="s">
        <v>169</v>
      </c>
      <c r="B419" t="s">
        <v>63</v>
      </c>
      <c r="C419" t="s">
        <v>18</v>
      </c>
      <c r="D419" t="s">
        <v>64</v>
      </c>
      <c r="E419" t="s">
        <v>145</v>
      </c>
      <c r="F419" t="s">
        <v>141</v>
      </c>
      <c r="H419">
        <v>0.29596354594817537</v>
      </c>
      <c r="K419">
        <f>H419</f>
        <v>0.29596354594817537</v>
      </c>
      <c r="L419" t="s">
        <v>68</v>
      </c>
      <c r="M419">
        <f t="shared" si="8"/>
        <v>0.29596354594817537</v>
      </c>
    </row>
    <row r="420" spans="1:13" x14ac:dyDescent="0.25">
      <c r="A420" t="s">
        <v>169</v>
      </c>
      <c r="B420" t="s">
        <v>63</v>
      </c>
      <c r="C420" t="s">
        <v>18</v>
      </c>
      <c r="D420" t="s">
        <v>64</v>
      </c>
      <c r="E420" t="s">
        <v>145</v>
      </c>
      <c r="F420" t="s">
        <v>82</v>
      </c>
      <c r="G420">
        <v>71.894478036577624</v>
      </c>
      <c r="I420">
        <v>0.7</v>
      </c>
      <c r="J420">
        <v>0.03</v>
      </c>
      <c r="K420">
        <f>G420*I420*J420</f>
        <v>1.5097840387681298</v>
      </c>
      <c r="L420" t="s">
        <v>68</v>
      </c>
      <c r="M420">
        <f t="shared" si="8"/>
        <v>1.5097840387681298</v>
      </c>
    </row>
    <row r="421" spans="1:13" x14ac:dyDescent="0.25">
      <c r="A421" t="s">
        <v>169</v>
      </c>
      <c r="B421" t="s">
        <v>63</v>
      </c>
      <c r="C421" t="s">
        <v>18</v>
      </c>
      <c r="D421" t="s">
        <v>64</v>
      </c>
      <c r="E421" t="s">
        <v>81</v>
      </c>
      <c r="F421" t="s">
        <v>82</v>
      </c>
      <c r="G421">
        <v>128.75608711040954</v>
      </c>
      <c r="I421">
        <v>0.7</v>
      </c>
      <c r="J421">
        <v>0.03</v>
      </c>
      <c r="K421">
        <f>G421*I421*J421</f>
        <v>2.7038778293186003</v>
      </c>
      <c r="L421" t="s">
        <v>68</v>
      </c>
      <c r="M421">
        <f t="shared" si="8"/>
        <v>2.7038778293186003</v>
      </c>
    </row>
    <row r="422" spans="1:13" x14ac:dyDescent="0.25">
      <c r="A422" t="s">
        <v>169</v>
      </c>
      <c r="B422" t="s">
        <v>63</v>
      </c>
      <c r="C422" t="s">
        <v>18</v>
      </c>
      <c r="D422" t="s">
        <v>158</v>
      </c>
      <c r="E422" t="s">
        <v>81</v>
      </c>
      <c r="F422" t="s">
        <v>141</v>
      </c>
      <c r="H422">
        <v>0.10455920636553902</v>
      </c>
      <c r="K422">
        <f>H422</f>
        <v>0.10455920636553902</v>
      </c>
      <c r="L422" t="s">
        <v>68</v>
      </c>
      <c r="M422">
        <f t="shared" si="8"/>
        <v>0.10455920636553902</v>
      </c>
    </row>
    <row r="423" spans="1:13" x14ac:dyDescent="0.25">
      <c r="A423" t="s">
        <v>169</v>
      </c>
      <c r="B423" t="s">
        <v>63</v>
      </c>
      <c r="C423" t="s">
        <v>18</v>
      </c>
      <c r="D423" t="s">
        <v>158</v>
      </c>
      <c r="E423" t="s">
        <v>145</v>
      </c>
      <c r="F423" t="s">
        <v>141</v>
      </c>
      <c r="H423">
        <v>0.15870599735682597</v>
      </c>
      <c r="K423">
        <f>H423</f>
        <v>0.15870599735682597</v>
      </c>
      <c r="L423" t="s">
        <v>68</v>
      </c>
      <c r="M423">
        <f t="shared" si="8"/>
        <v>0.15870599735682597</v>
      </c>
    </row>
    <row r="424" spans="1:13" x14ac:dyDescent="0.25">
      <c r="A424" t="s">
        <v>169</v>
      </c>
      <c r="B424" t="s">
        <v>63</v>
      </c>
      <c r="C424" t="s">
        <v>18</v>
      </c>
      <c r="D424" t="s">
        <v>159</v>
      </c>
      <c r="E424" t="s">
        <v>81</v>
      </c>
      <c r="F424" t="s">
        <v>82</v>
      </c>
      <c r="G424">
        <v>3.0994955452471142</v>
      </c>
      <c r="I424">
        <v>0.7</v>
      </c>
      <c r="J424">
        <v>0.03</v>
      </c>
      <c r="K424">
        <f>G424*I424*J424</f>
        <v>6.5089406450189388E-2</v>
      </c>
      <c r="L424" t="s">
        <v>68</v>
      </c>
      <c r="M424">
        <f t="shared" si="8"/>
        <v>6.5089406450189388E-2</v>
      </c>
    </row>
    <row r="425" spans="1:13" x14ac:dyDescent="0.25">
      <c r="A425" t="s">
        <v>169</v>
      </c>
      <c r="B425" t="s">
        <v>63</v>
      </c>
      <c r="C425" t="s">
        <v>18</v>
      </c>
      <c r="D425" t="s">
        <v>160</v>
      </c>
      <c r="E425" t="s">
        <v>81</v>
      </c>
      <c r="F425" t="s">
        <v>141</v>
      </c>
      <c r="H425">
        <v>0.15102996475022304</v>
      </c>
      <c r="K425">
        <f t="shared" ref="K425:K430" si="9">H425</f>
        <v>0.15102996475022304</v>
      </c>
      <c r="L425" t="s">
        <v>68</v>
      </c>
      <c r="M425">
        <f t="shared" si="8"/>
        <v>0.15102996475022304</v>
      </c>
    </row>
    <row r="426" spans="1:13" x14ac:dyDescent="0.25">
      <c r="A426" t="s">
        <v>169</v>
      </c>
      <c r="B426" t="s">
        <v>63</v>
      </c>
      <c r="C426" t="s">
        <v>18</v>
      </c>
      <c r="D426" t="s">
        <v>160</v>
      </c>
      <c r="E426" t="s">
        <v>145</v>
      </c>
      <c r="F426" t="s">
        <v>141</v>
      </c>
      <c r="H426">
        <v>0.29977799500733793</v>
      </c>
      <c r="K426">
        <f t="shared" si="9"/>
        <v>0.29977799500733793</v>
      </c>
      <c r="L426" t="s">
        <v>68</v>
      </c>
      <c r="M426">
        <f t="shared" si="8"/>
        <v>0.29977799500733793</v>
      </c>
    </row>
    <row r="427" spans="1:13" x14ac:dyDescent="0.25">
      <c r="A427" t="s">
        <v>169</v>
      </c>
      <c r="B427" t="s">
        <v>63</v>
      </c>
      <c r="C427" t="s">
        <v>18</v>
      </c>
      <c r="D427" t="s">
        <v>161</v>
      </c>
      <c r="E427" t="s">
        <v>81</v>
      </c>
      <c r="F427" t="s">
        <v>141</v>
      </c>
      <c r="H427">
        <v>6.5059061738557605E-2</v>
      </c>
      <c r="K427">
        <f t="shared" si="9"/>
        <v>6.5059061738557605E-2</v>
      </c>
      <c r="L427" t="s">
        <v>68</v>
      </c>
      <c r="M427">
        <f t="shared" si="8"/>
        <v>6.5059061738557605E-2</v>
      </c>
    </row>
    <row r="428" spans="1:13" x14ac:dyDescent="0.25">
      <c r="A428" t="s">
        <v>169</v>
      </c>
      <c r="B428" t="s">
        <v>63</v>
      </c>
      <c r="C428" t="s">
        <v>18</v>
      </c>
      <c r="D428" t="s">
        <v>161</v>
      </c>
      <c r="E428" t="s">
        <v>145</v>
      </c>
      <c r="F428" t="s">
        <v>141</v>
      </c>
      <c r="H428">
        <v>0.12696479788546081</v>
      </c>
      <c r="K428">
        <f t="shared" si="9"/>
        <v>0.12696479788546081</v>
      </c>
      <c r="L428" t="s">
        <v>68</v>
      </c>
      <c r="M428">
        <f t="shared" si="8"/>
        <v>0.12696479788546081</v>
      </c>
    </row>
    <row r="429" spans="1:13" x14ac:dyDescent="0.25">
      <c r="A429" t="s">
        <v>169</v>
      </c>
      <c r="B429" t="s">
        <v>63</v>
      </c>
      <c r="C429" t="s">
        <v>18</v>
      </c>
      <c r="D429" t="s">
        <v>181</v>
      </c>
      <c r="E429" t="s">
        <v>81</v>
      </c>
      <c r="F429" t="s">
        <v>141</v>
      </c>
      <c r="H429">
        <v>1.5974323194735129E-2</v>
      </c>
      <c r="K429">
        <f t="shared" si="9"/>
        <v>1.5974323194735129E-2</v>
      </c>
      <c r="L429" t="s">
        <v>68</v>
      </c>
      <c r="M429">
        <f t="shared" si="8"/>
        <v>1.5974323194735129E-2</v>
      </c>
    </row>
    <row r="430" spans="1:13" x14ac:dyDescent="0.25">
      <c r="A430" t="s">
        <v>169</v>
      </c>
      <c r="B430" t="s">
        <v>63</v>
      </c>
      <c r="C430" t="s">
        <v>18</v>
      </c>
      <c r="D430" t="s">
        <v>181</v>
      </c>
      <c r="E430" t="s">
        <v>145</v>
      </c>
      <c r="F430" t="s">
        <v>141</v>
      </c>
      <c r="H430">
        <v>3.5267999412628002E-2</v>
      </c>
      <c r="K430">
        <f t="shared" si="9"/>
        <v>3.5267999412628002E-2</v>
      </c>
      <c r="L430" t="s">
        <v>68</v>
      </c>
      <c r="M430">
        <f t="shared" si="8"/>
        <v>3.5267999412628002E-2</v>
      </c>
    </row>
    <row r="431" spans="1:13" x14ac:dyDescent="0.25">
      <c r="A431" t="s">
        <v>169</v>
      </c>
      <c r="B431" t="s">
        <v>63</v>
      </c>
      <c r="C431" t="s">
        <v>18</v>
      </c>
      <c r="D431" t="s">
        <v>92</v>
      </c>
      <c r="E431" t="s">
        <v>145</v>
      </c>
      <c r="F431" t="s">
        <v>82</v>
      </c>
      <c r="G431">
        <v>8.8610298253452253</v>
      </c>
      <c r="I431">
        <v>0.7</v>
      </c>
      <c r="J431">
        <v>0.03</v>
      </c>
      <c r="K431">
        <f>G431*I431*J431</f>
        <v>0.18608162633224973</v>
      </c>
      <c r="L431" t="s">
        <v>68</v>
      </c>
      <c r="M431">
        <f t="shared" si="8"/>
        <v>0.18608162633224973</v>
      </c>
    </row>
    <row r="432" spans="1:13" x14ac:dyDescent="0.25">
      <c r="A432" t="s">
        <v>169</v>
      </c>
      <c r="B432" t="s">
        <v>63</v>
      </c>
      <c r="C432" t="s">
        <v>18</v>
      </c>
      <c r="D432" t="s">
        <v>92</v>
      </c>
      <c r="E432" t="s">
        <v>145</v>
      </c>
      <c r="F432" t="s">
        <v>141</v>
      </c>
      <c r="H432">
        <v>0.5544319510112975</v>
      </c>
      <c r="K432">
        <f>H432</f>
        <v>0.5544319510112975</v>
      </c>
      <c r="L432" t="s">
        <v>68</v>
      </c>
      <c r="M432">
        <f t="shared" si="8"/>
        <v>0.5544319510112975</v>
      </c>
    </row>
    <row r="433" spans="1:13" x14ac:dyDescent="0.25">
      <c r="A433" t="s">
        <v>169</v>
      </c>
      <c r="B433" t="s">
        <v>63</v>
      </c>
      <c r="C433" t="s">
        <v>18</v>
      </c>
      <c r="D433" t="s">
        <v>92</v>
      </c>
      <c r="E433" t="s">
        <v>81</v>
      </c>
      <c r="F433" t="s">
        <v>141</v>
      </c>
      <c r="H433">
        <v>0.96719874763787084</v>
      </c>
      <c r="K433">
        <f>H433</f>
        <v>0.96719874763787084</v>
      </c>
      <c r="L433" t="s">
        <v>68</v>
      </c>
      <c r="M433">
        <f t="shared" si="8"/>
        <v>0.96719874763787084</v>
      </c>
    </row>
    <row r="434" spans="1:13" x14ac:dyDescent="0.25">
      <c r="A434" t="s">
        <v>169</v>
      </c>
      <c r="B434" t="s">
        <v>63</v>
      </c>
      <c r="C434" t="s">
        <v>18</v>
      </c>
      <c r="D434" t="s">
        <v>92</v>
      </c>
      <c r="E434" t="s">
        <v>81</v>
      </c>
      <c r="F434" t="s">
        <v>82</v>
      </c>
      <c r="G434">
        <v>54.576031871237767</v>
      </c>
      <c r="I434">
        <v>0.7</v>
      </c>
      <c r="J434">
        <v>0.03</v>
      </c>
      <c r="K434">
        <f>G434*I434*J434</f>
        <v>1.1460966692959929</v>
      </c>
      <c r="L434" t="s">
        <v>68</v>
      </c>
      <c r="M434">
        <f t="shared" si="8"/>
        <v>1.1460966692959929</v>
      </c>
    </row>
    <row r="435" spans="1:13" x14ac:dyDescent="0.25">
      <c r="A435" t="s">
        <v>169</v>
      </c>
      <c r="B435" t="s">
        <v>63</v>
      </c>
      <c r="C435" t="s">
        <v>18</v>
      </c>
      <c r="D435" t="s">
        <v>72</v>
      </c>
      <c r="E435" t="s">
        <v>145</v>
      </c>
      <c r="F435" t="s">
        <v>141</v>
      </c>
      <c r="H435">
        <v>5.012299699185177E-2</v>
      </c>
      <c r="K435">
        <f>H435</f>
        <v>5.012299699185177E-2</v>
      </c>
      <c r="L435" t="s">
        <v>68</v>
      </c>
      <c r="M435">
        <f t="shared" si="8"/>
        <v>5.012299699185177E-2</v>
      </c>
    </row>
    <row r="436" spans="1:13" x14ac:dyDescent="0.25">
      <c r="A436" t="s">
        <v>169</v>
      </c>
      <c r="B436" t="s">
        <v>63</v>
      </c>
      <c r="C436" t="s">
        <v>18</v>
      </c>
      <c r="D436" t="s">
        <v>72</v>
      </c>
      <c r="E436" t="s">
        <v>81</v>
      </c>
      <c r="F436" t="s">
        <v>141</v>
      </c>
      <c r="H436">
        <v>6.11686534048742E-2</v>
      </c>
      <c r="K436">
        <f>H436</f>
        <v>6.11686534048742E-2</v>
      </c>
      <c r="L436" t="s">
        <v>68</v>
      </c>
      <c r="M436">
        <f t="shared" si="8"/>
        <v>6.11686534048742E-2</v>
      </c>
    </row>
    <row r="437" spans="1:13" x14ac:dyDescent="0.25">
      <c r="A437" t="s">
        <v>169</v>
      </c>
      <c r="B437" t="s">
        <v>63</v>
      </c>
      <c r="C437" t="s">
        <v>18</v>
      </c>
      <c r="D437" t="s">
        <v>72</v>
      </c>
      <c r="E437" t="s">
        <v>145</v>
      </c>
      <c r="F437" t="s">
        <v>82</v>
      </c>
      <c r="G437">
        <v>47.258825735174533</v>
      </c>
      <c r="I437">
        <v>0.7</v>
      </c>
      <c r="J437">
        <v>0.03</v>
      </c>
      <c r="K437">
        <f>G437*I437*J437</f>
        <v>0.99243534043866499</v>
      </c>
      <c r="L437" t="s">
        <v>68</v>
      </c>
      <c r="M437">
        <f t="shared" si="8"/>
        <v>0.99243534043866499</v>
      </c>
    </row>
    <row r="438" spans="1:13" x14ac:dyDescent="0.25">
      <c r="A438" t="s">
        <v>169</v>
      </c>
      <c r="B438" t="s">
        <v>63</v>
      </c>
      <c r="C438" t="s">
        <v>18</v>
      </c>
      <c r="D438" t="s">
        <v>72</v>
      </c>
      <c r="E438" t="s">
        <v>81</v>
      </c>
      <c r="F438" t="s">
        <v>82</v>
      </c>
      <c r="G438">
        <v>82.050952025593759</v>
      </c>
      <c r="I438">
        <v>0.7</v>
      </c>
      <c r="J438">
        <v>0.03</v>
      </c>
      <c r="K438">
        <f>G438*I438*J438</f>
        <v>1.7230699925374688</v>
      </c>
      <c r="L438" t="s">
        <v>68</v>
      </c>
      <c r="M438">
        <f t="shared" si="8"/>
        <v>1.7230699925374688</v>
      </c>
    </row>
    <row r="439" spans="1:13" x14ac:dyDescent="0.25">
      <c r="A439" t="s">
        <v>169</v>
      </c>
      <c r="B439" t="s">
        <v>63</v>
      </c>
      <c r="C439" t="s">
        <v>18</v>
      </c>
      <c r="D439" t="s">
        <v>69</v>
      </c>
      <c r="E439" t="s">
        <v>81</v>
      </c>
      <c r="F439" t="s">
        <v>141</v>
      </c>
      <c r="H439">
        <v>0.27972355663453768</v>
      </c>
      <c r="K439">
        <f>H439</f>
        <v>0.27972355663453768</v>
      </c>
      <c r="L439" t="s">
        <v>68</v>
      </c>
      <c r="M439">
        <f t="shared" si="8"/>
        <v>0.27972355663453768</v>
      </c>
    </row>
    <row r="440" spans="1:13" x14ac:dyDescent="0.25">
      <c r="A440" t="s">
        <v>169</v>
      </c>
      <c r="B440" t="s">
        <v>63</v>
      </c>
      <c r="C440" t="s">
        <v>18</v>
      </c>
      <c r="D440" t="s">
        <v>69</v>
      </c>
      <c r="E440" t="s">
        <v>145</v>
      </c>
      <c r="F440" t="s">
        <v>141</v>
      </c>
      <c r="H440">
        <v>0.51793620540930696</v>
      </c>
      <c r="K440">
        <f>H440</f>
        <v>0.51793620540930696</v>
      </c>
      <c r="L440" t="s">
        <v>68</v>
      </c>
      <c r="M440">
        <f t="shared" si="8"/>
        <v>0.51793620540930696</v>
      </c>
    </row>
    <row r="441" spans="1:13" x14ac:dyDescent="0.25">
      <c r="A441" t="s">
        <v>169</v>
      </c>
      <c r="B441" t="s">
        <v>63</v>
      </c>
      <c r="C441" t="s">
        <v>18</v>
      </c>
      <c r="D441" t="s">
        <v>69</v>
      </c>
      <c r="E441" t="s">
        <v>145</v>
      </c>
      <c r="F441" t="s">
        <v>82</v>
      </c>
      <c r="G441">
        <v>95.294095888105247</v>
      </c>
      <c r="I441">
        <v>0.7</v>
      </c>
      <c r="J441">
        <v>0.03</v>
      </c>
      <c r="K441">
        <f>G441*I441*J441</f>
        <v>2.0011760136502099</v>
      </c>
      <c r="L441" t="s">
        <v>68</v>
      </c>
      <c r="M441">
        <f t="shared" si="8"/>
        <v>2.0011760136502099</v>
      </c>
    </row>
    <row r="442" spans="1:13" x14ac:dyDescent="0.25">
      <c r="A442" t="s">
        <v>169</v>
      </c>
      <c r="B442" t="s">
        <v>63</v>
      </c>
      <c r="C442" t="s">
        <v>18</v>
      </c>
      <c r="D442" t="s">
        <v>69</v>
      </c>
      <c r="E442" t="s">
        <v>81</v>
      </c>
      <c r="F442" t="s">
        <v>82</v>
      </c>
      <c r="G442">
        <v>101.10008546934006</v>
      </c>
      <c r="I442">
        <v>0.7</v>
      </c>
      <c r="J442">
        <v>0.03</v>
      </c>
      <c r="K442">
        <f>G442*I442*J442</f>
        <v>2.123101794856141</v>
      </c>
      <c r="L442" t="s">
        <v>68</v>
      </c>
      <c r="M442">
        <f t="shared" si="8"/>
        <v>2.123101794856141</v>
      </c>
    </row>
    <row r="443" spans="1:13" x14ac:dyDescent="0.25">
      <c r="A443" t="s">
        <v>169</v>
      </c>
      <c r="B443" t="s">
        <v>63</v>
      </c>
      <c r="C443" t="s">
        <v>18</v>
      </c>
      <c r="D443" t="s">
        <v>108</v>
      </c>
      <c r="E443" t="s">
        <v>145</v>
      </c>
      <c r="F443" t="s">
        <v>141</v>
      </c>
      <c r="H443">
        <v>0.17247046734702096</v>
      </c>
      <c r="K443">
        <f>H443</f>
        <v>0.17247046734702096</v>
      </c>
      <c r="L443" t="s">
        <v>68</v>
      </c>
      <c r="M443">
        <f t="shared" si="8"/>
        <v>0.17247046734702096</v>
      </c>
    </row>
    <row r="444" spans="1:13" x14ac:dyDescent="0.25">
      <c r="A444" t="s">
        <v>169</v>
      </c>
      <c r="B444" t="s">
        <v>63</v>
      </c>
      <c r="C444" t="s">
        <v>18</v>
      </c>
      <c r="D444" t="s">
        <v>108</v>
      </c>
      <c r="E444" t="s">
        <v>81</v>
      </c>
      <c r="F444" t="s">
        <v>141</v>
      </c>
      <c r="H444">
        <v>0.66064772181211195</v>
      </c>
      <c r="K444">
        <f>H444</f>
        <v>0.66064772181211195</v>
      </c>
      <c r="L444" t="s">
        <v>68</v>
      </c>
      <c r="M444">
        <f t="shared" si="8"/>
        <v>0.66064772181211195</v>
      </c>
    </row>
    <row r="445" spans="1:13" x14ac:dyDescent="0.25">
      <c r="A445" t="s">
        <v>169</v>
      </c>
      <c r="B445" t="s">
        <v>63</v>
      </c>
      <c r="C445" t="s">
        <v>18</v>
      </c>
      <c r="D445" t="s">
        <v>108</v>
      </c>
      <c r="E445" t="s">
        <v>145</v>
      </c>
      <c r="F445" t="s">
        <v>82</v>
      </c>
      <c r="G445">
        <v>106.61475684507084</v>
      </c>
      <c r="I445">
        <v>0.7</v>
      </c>
      <c r="J445">
        <v>0.03</v>
      </c>
      <c r="K445">
        <f>G445*I445*J445</f>
        <v>2.2389098937464875</v>
      </c>
      <c r="L445" t="s">
        <v>68</v>
      </c>
      <c r="M445">
        <f t="shared" si="8"/>
        <v>2.2389098937464875</v>
      </c>
    </row>
    <row r="446" spans="1:13" x14ac:dyDescent="0.25">
      <c r="A446" t="s">
        <v>169</v>
      </c>
      <c r="B446" t="s">
        <v>63</v>
      </c>
      <c r="C446" t="s">
        <v>18</v>
      </c>
      <c r="D446" t="s">
        <v>108</v>
      </c>
      <c r="E446" t="s">
        <v>81</v>
      </c>
      <c r="F446" t="s">
        <v>82</v>
      </c>
      <c r="G446">
        <v>410.80237111236755</v>
      </c>
      <c r="I446">
        <v>0.7</v>
      </c>
      <c r="J446">
        <v>0.03</v>
      </c>
      <c r="K446">
        <f>G446*I446*J446</f>
        <v>8.6268497933597175</v>
      </c>
      <c r="L446" t="s">
        <v>68</v>
      </c>
      <c r="M446">
        <f t="shared" si="8"/>
        <v>8.6268497933597175</v>
      </c>
    </row>
    <row r="447" spans="1:13" x14ac:dyDescent="0.25">
      <c r="A447" t="s">
        <v>169</v>
      </c>
      <c r="B447" t="s">
        <v>63</v>
      </c>
      <c r="C447" t="s">
        <v>18</v>
      </c>
      <c r="D447" t="s">
        <v>109</v>
      </c>
      <c r="E447" t="s">
        <v>145</v>
      </c>
      <c r="F447" t="s">
        <v>141</v>
      </c>
      <c r="H447">
        <v>0.23438294280492586</v>
      </c>
      <c r="K447">
        <f>H447</f>
        <v>0.23438294280492586</v>
      </c>
      <c r="L447" t="s">
        <v>68</v>
      </c>
      <c r="M447">
        <f t="shared" si="8"/>
        <v>0.23438294280492586</v>
      </c>
    </row>
    <row r="448" spans="1:13" x14ac:dyDescent="0.25">
      <c r="A448" t="s">
        <v>169</v>
      </c>
      <c r="B448" t="s">
        <v>63</v>
      </c>
      <c r="C448" t="s">
        <v>18</v>
      </c>
      <c r="D448" t="s">
        <v>109</v>
      </c>
      <c r="E448" t="s">
        <v>81</v>
      </c>
      <c r="F448" t="s">
        <v>141</v>
      </c>
      <c r="H448">
        <v>0.96756280517364468</v>
      </c>
      <c r="K448">
        <f>H448</f>
        <v>0.96756280517364468</v>
      </c>
      <c r="L448" t="s">
        <v>68</v>
      </c>
      <c r="M448">
        <f t="shared" si="8"/>
        <v>0.96756280517364468</v>
      </c>
    </row>
    <row r="449" spans="1:13" x14ac:dyDescent="0.25">
      <c r="A449" t="s">
        <v>169</v>
      </c>
      <c r="B449" t="s">
        <v>63</v>
      </c>
      <c r="C449" t="s">
        <v>18</v>
      </c>
      <c r="D449" t="s">
        <v>109</v>
      </c>
      <c r="E449" t="s">
        <v>145</v>
      </c>
      <c r="F449" t="s">
        <v>82</v>
      </c>
      <c r="G449">
        <v>88.575377835163422</v>
      </c>
      <c r="I449">
        <v>0.7</v>
      </c>
      <c r="J449">
        <v>0.03</v>
      </c>
      <c r="K449">
        <f>G449*I449*J449</f>
        <v>1.8600829345384315</v>
      </c>
      <c r="L449" t="s">
        <v>68</v>
      </c>
      <c r="M449">
        <f t="shared" si="8"/>
        <v>1.8600829345384315</v>
      </c>
    </row>
    <row r="450" spans="1:13" x14ac:dyDescent="0.25">
      <c r="A450" t="s">
        <v>169</v>
      </c>
      <c r="B450" t="s">
        <v>63</v>
      </c>
      <c r="C450" t="s">
        <v>18</v>
      </c>
      <c r="D450" t="s">
        <v>109</v>
      </c>
      <c r="E450" t="s">
        <v>81</v>
      </c>
      <c r="F450" t="s">
        <v>82</v>
      </c>
      <c r="G450">
        <v>584.85096711470544</v>
      </c>
      <c r="I450">
        <v>0.7</v>
      </c>
      <c r="J450">
        <v>0.03</v>
      </c>
      <c r="K450">
        <f>G450*I450*J450</f>
        <v>12.281870309408813</v>
      </c>
      <c r="L450" t="s">
        <v>68</v>
      </c>
      <c r="M450">
        <f t="shared" ref="M450:M513" si="10">IF(L450="Y",0,K450)</f>
        <v>12.281870309408813</v>
      </c>
    </row>
    <row r="451" spans="1:13" x14ac:dyDescent="0.25">
      <c r="A451" t="s">
        <v>169</v>
      </c>
      <c r="B451" t="s">
        <v>63</v>
      </c>
      <c r="C451" t="s">
        <v>18</v>
      </c>
      <c r="D451" t="s">
        <v>118</v>
      </c>
      <c r="E451" t="s">
        <v>145</v>
      </c>
      <c r="F451" t="s">
        <v>141</v>
      </c>
      <c r="H451">
        <v>0.13782896322176461</v>
      </c>
      <c r="K451">
        <f>H451</f>
        <v>0.13782896322176461</v>
      </c>
      <c r="L451" t="s">
        <v>68</v>
      </c>
      <c r="M451">
        <f t="shared" si="10"/>
        <v>0.13782896322176461</v>
      </c>
    </row>
    <row r="452" spans="1:13" x14ac:dyDescent="0.25">
      <c r="A452" t="s">
        <v>169</v>
      </c>
      <c r="B452" t="s">
        <v>63</v>
      </c>
      <c r="C452" t="s">
        <v>18</v>
      </c>
      <c r="D452" t="s">
        <v>118</v>
      </c>
      <c r="E452" t="s">
        <v>81</v>
      </c>
      <c r="F452" t="s">
        <v>141</v>
      </c>
      <c r="H452">
        <v>0.21219623348230246</v>
      </c>
      <c r="K452">
        <f>H452</f>
        <v>0.21219623348230246</v>
      </c>
      <c r="L452" t="s">
        <v>68</v>
      </c>
      <c r="M452">
        <f t="shared" si="10"/>
        <v>0.21219623348230246</v>
      </c>
    </row>
    <row r="453" spans="1:13" x14ac:dyDescent="0.25">
      <c r="A453" t="s">
        <v>169</v>
      </c>
      <c r="B453" t="s">
        <v>63</v>
      </c>
      <c r="C453" t="s">
        <v>18</v>
      </c>
      <c r="D453" t="s">
        <v>164</v>
      </c>
      <c r="E453" t="s">
        <v>145</v>
      </c>
      <c r="F453" t="s">
        <v>82</v>
      </c>
      <c r="G453">
        <v>39.727171752155677</v>
      </c>
      <c r="I453">
        <v>0.7</v>
      </c>
      <c r="J453">
        <v>0.03</v>
      </c>
      <c r="K453">
        <f>G453*I453*J453</f>
        <v>0.83427060679526921</v>
      </c>
      <c r="L453" t="s">
        <v>68</v>
      </c>
      <c r="M453">
        <f t="shared" si="10"/>
        <v>0.83427060679526921</v>
      </c>
    </row>
    <row r="454" spans="1:13" x14ac:dyDescent="0.25">
      <c r="A454" t="s">
        <v>169</v>
      </c>
      <c r="B454" t="s">
        <v>63</v>
      </c>
      <c r="C454" t="s">
        <v>18</v>
      </c>
      <c r="D454" t="s">
        <v>164</v>
      </c>
      <c r="E454" t="s">
        <v>81</v>
      </c>
      <c r="F454" t="s">
        <v>82</v>
      </c>
      <c r="G454">
        <v>68.427324729686305</v>
      </c>
      <c r="I454">
        <v>0.7</v>
      </c>
      <c r="J454">
        <v>0.03</v>
      </c>
      <c r="K454">
        <f>G454*I454*J454</f>
        <v>1.4369738193234123</v>
      </c>
      <c r="L454" t="s">
        <v>68</v>
      </c>
      <c r="M454">
        <f t="shared" si="10"/>
        <v>1.4369738193234123</v>
      </c>
    </row>
    <row r="455" spans="1:13" x14ac:dyDescent="0.25">
      <c r="A455" t="s">
        <v>169</v>
      </c>
      <c r="B455" t="s">
        <v>63</v>
      </c>
      <c r="C455" t="s">
        <v>18</v>
      </c>
      <c r="D455" t="s">
        <v>116</v>
      </c>
      <c r="E455" t="s">
        <v>145</v>
      </c>
      <c r="F455" t="s">
        <v>141</v>
      </c>
      <c r="H455">
        <v>2.8718262451595498E-2</v>
      </c>
      <c r="K455">
        <f>H455</f>
        <v>2.8718262451595498E-2</v>
      </c>
      <c r="L455" t="s">
        <v>68</v>
      </c>
      <c r="M455">
        <f t="shared" si="10"/>
        <v>2.8718262451595498E-2</v>
      </c>
    </row>
    <row r="456" spans="1:13" x14ac:dyDescent="0.25">
      <c r="A456" t="s">
        <v>169</v>
      </c>
      <c r="B456" t="s">
        <v>63</v>
      </c>
      <c r="C456" t="s">
        <v>18</v>
      </c>
      <c r="D456" t="s">
        <v>116</v>
      </c>
      <c r="E456" t="s">
        <v>81</v>
      </c>
      <c r="F456" t="s">
        <v>141</v>
      </c>
      <c r="H456">
        <v>0.10074184513230557</v>
      </c>
      <c r="K456">
        <f>H456</f>
        <v>0.10074184513230557</v>
      </c>
      <c r="L456" t="s">
        <v>68</v>
      </c>
      <c r="M456">
        <f t="shared" si="10"/>
        <v>0.10074184513230557</v>
      </c>
    </row>
    <row r="457" spans="1:13" x14ac:dyDescent="0.25">
      <c r="A457" t="s">
        <v>169</v>
      </c>
      <c r="B457" t="s">
        <v>63</v>
      </c>
      <c r="C457" t="s">
        <v>18</v>
      </c>
      <c r="D457" t="s">
        <v>116</v>
      </c>
      <c r="E457" t="s">
        <v>145</v>
      </c>
      <c r="F457" t="s">
        <v>82</v>
      </c>
      <c r="G457">
        <v>57.949351018398048</v>
      </c>
      <c r="I457">
        <v>0.7</v>
      </c>
      <c r="J457">
        <v>0.03</v>
      </c>
      <c r="K457">
        <f>G457*I457*J457</f>
        <v>1.216936371386359</v>
      </c>
      <c r="L457" t="s">
        <v>68</v>
      </c>
      <c r="M457">
        <f t="shared" si="10"/>
        <v>1.216936371386359</v>
      </c>
    </row>
    <row r="458" spans="1:13" x14ac:dyDescent="0.25">
      <c r="A458" t="s">
        <v>169</v>
      </c>
      <c r="B458" t="s">
        <v>63</v>
      </c>
      <c r="C458" t="s">
        <v>18</v>
      </c>
      <c r="D458" t="s">
        <v>116</v>
      </c>
      <c r="E458" t="s">
        <v>81</v>
      </c>
      <c r="F458" t="s">
        <v>82</v>
      </c>
      <c r="G458">
        <v>118.97132187053228</v>
      </c>
      <c r="I458">
        <v>0.7</v>
      </c>
      <c r="J458">
        <v>0.03</v>
      </c>
      <c r="K458">
        <f>G458*I458*J458</f>
        <v>2.4983977592811777</v>
      </c>
      <c r="L458" t="s">
        <v>68</v>
      </c>
      <c r="M458">
        <f t="shared" si="10"/>
        <v>2.4983977592811777</v>
      </c>
    </row>
    <row r="459" spans="1:13" x14ac:dyDescent="0.25">
      <c r="A459" t="s">
        <v>169</v>
      </c>
      <c r="B459" t="s">
        <v>63</v>
      </c>
      <c r="C459" t="s">
        <v>18</v>
      </c>
      <c r="D459" t="s">
        <v>113</v>
      </c>
      <c r="E459" t="s">
        <v>145</v>
      </c>
      <c r="F459" t="s">
        <v>82</v>
      </c>
      <c r="G459">
        <v>2.6254903186208076</v>
      </c>
      <c r="I459">
        <v>0.7</v>
      </c>
      <c r="J459">
        <v>0.03</v>
      </c>
      <c r="K459">
        <f>G459*I459*J459</f>
        <v>5.513529669103695E-2</v>
      </c>
      <c r="L459" t="s">
        <v>68</v>
      </c>
      <c r="M459">
        <f t="shared" si="10"/>
        <v>5.513529669103695E-2</v>
      </c>
    </row>
    <row r="460" spans="1:13" x14ac:dyDescent="0.25">
      <c r="A460" t="s">
        <v>169</v>
      </c>
      <c r="B460" t="s">
        <v>63</v>
      </c>
      <c r="C460" t="s">
        <v>18</v>
      </c>
      <c r="D460" t="s">
        <v>113</v>
      </c>
      <c r="E460" t="s">
        <v>81</v>
      </c>
      <c r="F460" t="s">
        <v>82</v>
      </c>
      <c r="G460">
        <v>4.4857012496907753</v>
      </c>
      <c r="I460">
        <v>0.7</v>
      </c>
      <c r="J460">
        <v>0.03</v>
      </c>
      <c r="K460">
        <f>G460*I460*J460</f>
        <v>9.4199726243506268E-2</v>
      </c>
      <c r="L460" t="s">
        <v>68</v>
      </c>
      <c r="M460">
        <f t="shared" si="10"/>
        <v>9.4199726243506268E-2</v>
      </c>
    </row>
    <row r="461" spans="1:13" x14ac:dyDescent="0.25">
      <c r="A461" t="s">
        <v>169</v>
      </c>
      <c r="B461" t="s">
        <v>63</v>
      </c>
      <c r="C461" t="s">
        <v>18</v>
      </c>
      <c r="D461" t="s">
        <v>93</v>
      </c>
      <c r="E461" t="s">
        <v>145</v>
      </c>
      <c r="F461" t="s">
        <v>141</v>
      </c>
      <c r="H461">
        <v>8.5143307773374408E-2</v>
      </c>
      <c r="K461">
        <f>H461</f>
        <v>8.5143307773374408E-2</v>
      </c>
      <c r="L461" t="s">
        <v>68</v>
      </c>
      <c r="M461">
        <f t="shared" si="10"/>
        <v>8.5143307773374408E-2</v>
      </c>
    </row>
    <row r="462" spans="1:13" x14ac:dyDescent="0.25">
      <c r="A462" t="s">
        <v>169</v>
      </c>
      <c r="B462" t="s">
        <v>63</v>
      </c>
      <c r="C462" t="s">
        <v>18</v>
      </c>
      <c r="D462" t="s">
        <v>93</v>
      </c>
      <c r="E462" t="s">
        <v>145</v>
      </c>
      <c r="F462" t="s">
        <v>82</v>
      </c>
      <c r="G462">
        <v>5.9487829364019236</v>
      </c>
      <c r="I462">
        <v>0.7</v>
      </c>
      <c r="J462">
        <v>0.03</v>
      </c>
      <c r="K462">
        <f>G462*I462*J462</f>
        <v>0.12492444166444039</v>
      </c>
      <c r="L462" t="s">
        <v>68</v>
      </c>
      <c r="M462">
        <f t="shared" si="10"/>
        <v>0.12492444166444039</v>
      </c>
    </row>
    <row r="463" spans="1:13" x14ac:dyDescent="0.25">
      <c r="A463" t="s">
        <v>169</v>
      </c>
      <c r="B463" t="s">
        <v>63</v>
      </c>
      <c r="C463" t="s">
        <v>18</v>
      </c>
      <c r="D463" t="s">
        <v>93</v>
      </c>
      <c r="E463" t="s">
        <v>81</v>
      </c>
      <c r="F463" t="s">
        <v>82</v>
      </c>
      <c r="G463">
        <v>7.6755691529375669</v>
      </c>
      <c r="I463">
        <v>0.7</v>
      </c>
      <c r="J463">
        <v>0.03</v>
      </c>
      <c r="K463">
        <f>G463*I463*J463</f>
        <v>0.16118695221168888</v>
      </c>
      <c r="L463" t="s">
        <v>68</v>
      </c>
      <c r="M463">
        <f t="shared" si="10"/>
        <v>0.16118695221168888</v>
      </c>
    </row>
    <row r="464" spans="1:13" x14ac:dyDescent="0.25">
      <c r="A464" t="s">
        <v>169</v>
      </c>
      <c r="B464" t="s">
        <v>63</v>
      </c>
      <c r="C464" t="s">
        <v>18</v>
      </c>
      <c r="D464" t="s">
        <v>93</v>
      </c>
      <c r="E464" t="s">
        <v>81</v>
      </c>
      <c r="F464" t="s">
        <v>141</v>
      </c>
      <c r="H464">
        <v>0.21879558759955486</v>
      </c>
      <c r="K464">
        <f>H464</f>
        <v>0.21879558759955486</v>
      </c>
      <c r="L464" t="s">
        <v>68</v>
      </c>
      <c r="M464">
        <f t="shared" si="10"/>
        <v>0.21879558759955486</v>
      </c>
    </row>
    <row r="465" spans="1:13" x14ac:dyDescent="0.25">
      <c r="A465" t="s">
        <v>169</v>
      </c>
      <c r="B465" t="s">
        <v>63</v>
      </c>
      <c r="C465" t="s">
        <v>18</v>
      </c>
      <c r="D465" t="s">
        <v>94</v>
      </c>
      <c r="E465" t="s">
        <v>145</v>
      </c>
      <c r="F465" t="s">
        <v>141</v>
      </c>
      <c r="H465">
        <v>5.5874488656862911E-2</v>
      </c>
      <c r="K465">
        <f>H465</f>
        <v>5.5874488656862911E-2</v>
      </c>
      <c r="L465" t="s">
        <v>68</v>
      </c>
      <c r="M465">
        <f t="shared" si="10"/>
        <v>5.5874488656862911E-2</v>
      </c>
    </row>
    <row r="466" spans="1:13" x14ac:dyDescent="0.25">
      <c r="A466" t="s">
        <v>169</v>
      </c>
      <c r="B466" t="s">
        <v>63</v>
      </c>
      <c r="C466" t="s">
        <v>18</v>
      </c>
      <c r="D466" t="s">
        <v>94</v>
      </c>
      <c r="E466" t="s">
        <v>81</v>
      </c>
      <c r="F466" t="s">
        <v>141</v>
      </c>
      <c r="H466">
        <v>1.5305221877423241</v>
      </c>
      <c r="K466">
        <f>H466</f>
        <v>1.5305221877423241</v>
      </c>
      <c r="L466" t="s">
        <v>68</v>
      </c>
      <c r="M466">
        <f t="shared" si="10"/>
        <v>1.5305221877423241</v>
      </c>
    </row>
    <row r="467" spans="1:13" x14ac:dyDescent="0.25">
      <c r="A467" t="s">
        <v>169</v>
      </c>
      <c r="B467" t="s">
        <v>63</v>
      </c>
      <c r="C467" t="s">
        <v>18</v>
      </c>
      <c r="D467" t="s">
        <v>94</v>
      </c>
      <c r="E467" t="s">
        <v>81</v>
      </c>
      <c r="F467" t="s">
        <v>82</v>
      </c>
      <c r="G467">
        <v>140.66941320736902</v>
      </c>
      <c r="I467">
        <v>0.7</v>
      </c>
      <c r="J467">
        <v>0.03</v>
      </c>
      <c r="K467">
        <f>G467*I467*J467</f>
        <v>2.9540576773547493</v>
      </c>
      <c r="L467" t="s">
        <v>68</v>
      </c>
      <c r="M467">
        <f t="shared" si="10"/>
        <v>2.9540576773547493</v>
      </c>
    </row>
    <row r="468" spans="1:13" x14ac:dyDescent="0.25">
      <c r="A468" t="s">
        <v>169</v>
      </c>
      <c r="B468" t="s">
        <v>63</v>
      </c>
      <c r="C468" t="s">
        <v>18</v>
      </c>
      <c r="D468" t="s">
        <v>182</v>
      </c>
      <c r="E468" t="s">
        <v>145</v>
      </c>
      <c r="F468" t="s">
        <v>141</v>
      </c>
      <c r="H468">
        <v>0.1236406875959947</v>
      </c>
      <c r="K468">
        <f>H468</f>
        <v>0.1236406875959947</v>
      </c>
      <c r="L468" t="s">
        <v>68</v>
      </c>
      <c r="M468">
        <f t="shared" si="10"/>
        <v>0.1236406875959947</v>
      </c>
    </row>
    <row r="469" spans="1:13" x14ac:dyDescent="0.25">
      <c r="A469" t="s">
        <v>169</v>
      </c>
      <c r="B469" t="s">
        <v>63</v>
      </c>
      <c r="C469" t="s">
        <v>18</v>
      </c>
      <c r="D469" t="s">
        <v>182</v>
      </c>
      <c r="E469" t="s">
        <v>81</v>
      </c>
      <c r="F469" t="s">
        <v>141</v>
      </c>
      <c r="H469">
        <v>0.33617605529218697</v>
      </c>
      <c r="K469">
        <f>H469</f>
        <v>0.33617605529218697</v>
      </c>
      <c r="L469" t="s">
        <v>68</v>
      </c>
      <c r="M469">
        <f t="shared" si="10"/>
        <v>0.33617605529218697</v>
      </c>
    </row>
    <row r="470" spans="1:13" x14ac:dyDescent="0.25">
      <c r="A470" t="s">
        <v>169</v>
      </c>
      <c r="B470" t="s">
        <v>63</v>
      </c>
      <c r="C470" t="s">
        <v>18</v>
      </c>
      <c r="D470" t="s">
        <v>182</v>
      </c>
      <c r="E470" t="s">
        <v>81</v>
      </c>
      <c r="F470" t="s">
        <v>82</v>
      </c>
      <c r="G470">
        <v>24.319118893477359</v>
      </c>
      <c r="I470">
        <v>0.7</v>
      </c>
      <c r="J470">
        <v>0.03</v>
      </c>
      <c r="K470">
        <f>G470*I470*J470</f>
        <v>0.51070149676302445</v>
      </c>
      <c r="L470" t="s">
        <v>68</v>
      </c>
      <c r="M470">
        <f t="shared" si="10"/>
        <v>0.51070149676302445</v>
      </c>
    </row>
    <row r="471" spans="1:13" x14ac:dyDescent="0.25">
      <c r="A471" t="s">
        <v>169</v>
      </c>
      <c r="B471" t="s">
        <v>63</v>
      </c>
      <c r="C471" t="s">
        <v>18</v>
      </c>
      <c r="D471" t="s">
        <v>182</v>
      </c>
      <c r="E471" t="s">
        <v>145</v>
      </c>
      <c r="F471" t="s">
        <v>82</v>
      </c>
      <c r="G471">
        <v>24.930827170995652</v>
      </c>
      <c r="I471">
        <v>0.7</v>
      </c>
      <c r="J471">
        <v>0.03</v>
      </c>
      <c r="K471">
        <f>G471*I471*J471</f>
        <v>0.52354737059090861</v>
      </c>
      <c r="L471" t="s">
        <v>68</v>
      </c>
      <c r="M471">
        <f t="shared" si="10"/>
        <v>0.52354737059090861</v>
      </c>
    </row>
    <row r="472" spans="1:13" x14ac:dyDescent="0.25">
      <c r="A472" t="s">
        <v>169</v>
      </c>
      <c r="B472" t="s">
        <v>63</v>
      </c>
      <c r="C472" t="s">
        <v>18</v>
      </c>
      <c r="D472" t="s">
        <v>75</v>
      </c>
      <c r="E472" t="s">
        <v>145</v>
      </c>
      <c r="F472" t="s">
        <v>141</v>
      </c>
      <c r="H472">
        <v>5.0868734459842642E-2</v>
      </c>
      <c r="K472">
        <f>H472</f>
        <v>5.0868734459842642E-2</v>
      </c>
      <c r="L472" t="s">
        <v>67</v>
      </c>
      <c r="M472">
        <f t="shared" si="10"/>
        <v>0</v>
      </c>
    </row>
    <row r="473" spans="1:13" x14ac:dyDescent="0.25">
      <c r="A473" t="s">
        <v>169</v>
      </c>
      <c r="B473" t="s">
        <v>63</v>
      </c>
      <c r="C473" t="s">
        <v>18</v>
      </c>
      <c r="D473" t="s">
        <v>75</v>
      </c>
      <c r="E473" t="s">
        <v>145</v>
      </c>
      <c r="F473" t="s">
        <v>82</v>
      </c>
      <c r="G473">
        <v>2.8825616193910841</v>
      </c>
      <c r="I473">
        <v>0.7</v>
      </c>
      <c r="J473">
        <v>0.03</v>
      </c>
      <c r="K473">
        <f>G473*I473*J473</f>
        <v>6.0533794007212767E-2</v>
      </c>
      <c r="L473" t="s">
        <v>67</v>
      </c>
      <c r="M473">
        <f t="shared" si="10"/>
        <v>0</v>
      </c>
    </row>
    <row r="474" spans="1:13" x14ac:dyDescent="0.25">
      <c r="A474" t="s">
        <v>169</v>
      </c>
      <c r="B474" t="s">
        <v>63</v>
      </c>
      <c r="C474" t="s">
        <v>18</v>
      </c>
      <c r="D474" t="s">
        <v>75</v>
      </c>
      <c r="E474" t="s">
        <v>81</v>
      </c>
      <c r="F474" t="s">
        <v>141</v>
      </c>
      <c r="H474">
        <v>0.10989139724928265</v>
      </c>
      <c r="K474">
        <f>H474</f>
        <v>0.10989139724928265</v>
      </c>
      <c r="L474" t="s">
        <v>67</v>
      </c>
      <c r="M474">
        <f t="shared" si="10"/>
        <v>0</v>
      </c>
    </row>
    <row r="475" spans="1:13" x14ac:dyDescent="0.25">
      <c r="A475" t="s">
        <v>169</v>
      </c>
      <c r="B475" t="s">
        <v>63</v>
      </c>
      <c r="C475" t="s">
        <v>18</v>
      </c>
      <c r="D475" t="s">
        <v>75</v>
      </c>
      <c r="E475" t="s">
        <v>81</v>
      </c>
      <c r="F475" t="s">
        <v>82</v>
      </c>
      <c r="G475">
        <v>66.392719171441627</v>
      </c>
      <c r="I475">
        <v>0.7</v>
      </c>
      <c r="J475">
        <v>0.03</v>
      </c>
      <c r="K475">
        <f>G475*I475*J475</f>
        <v>1.3942471026002741</v>
      </c>
      <c r="L475" t="s">
        <v>67</v>
      </c>
      <c r="M475">
        <f t="shared" si="10"/>
        <v>0</v>
      </c>
    </row>
    <row r="476" spans="1:13" x14ac:dyDescent="0.25">
      <c r="A476" t="s">
        <v>169</v>
      </c>
      <c r="B476" t="s">
        <v>63</v>
      </c>
      <c r="C476" t="s">
        <v>18</v>
      </c>
      <c r="D476" t="s">
        <v>166</v>
      </c>
      <c r="E476" t="s">
        <v>81</v>
      </c>
      <c r="F476" t="s">
        <v>141</v>
      </c>
      <c r="H476">
        <v>0.56544118948267275</v>
      </c>
      <c r="K476">
        <f>H476</f>
        <v>0.56544118948267275</v>
      </c>
      <c r="L476" t="s">
        <v>68</v>
      </c>
      <c r="M476">
        <f t="shared" si="10"/>
        <v>0.56544118948267275</v>
      </c>
    </row>
    <row r="477" spans="1:13" x14ac:dyDescent="0.25">
      <c r="A477" t="s">
        <v>169</v>
      </c>
      <c r="B477" t="s">
        <v>63</v>
      </c>
      <c r="C477" t="s">
        <v>18</v>
      </c>
      <c r="D477" t="s">
        <v>166</v>
      </c>
      <c r="E477" t="s">
        <v>145</v>
      </c>
      <c r="F477" t="s">
        <v>141</v>
      </c>
      <c r="H477">
        <v>1.2038317231442035</v>
      </c>
      <c r="K477">
        <f>H477</f>
        <v>1.2038317231442035</v>
      </c>
      <c r="L477" t="s">
        <v>68</v>
      </c>
      <c r="M477">
        <f t="shared" si="10"/>
        <v>1.2038317231442035</v>
      </c>
    </row>
    <row r="478" spans="1:13" x14ac:dyDescent="0.25">
      <c r="A478" t="s">
        <v>169</v>
      </c>
      <c r="B478" t="s">
        <v>63</v>
      </c>
      <c r="C478" t="s">
        <v>18</v>
      </c>
      <c r="D478" t="s">
        <v>166</v>
      </c>
      <c r="E478" t="s">
        <v>145</v>
      </c>
      <c r="F478" t="s">
        <v>82</v>
      </c>
      <c r="G478">
        <v>112.58946560445175</v>
      </c>
      <c r="I478">
        <v>0.7</v>
      </c>
      <c r="J478">
        <v>0.03</v>
      </c>
      <c r="K478">
        <f>G478*I478*J478</f>
        <v>2.3643787776934864</v>
      </c>
      <c r="L478" t="s">
        <v>68</v>
      </c>
      <c r="M478">
        <f t="shared" si="10"/>
        <v>2.3643787776934864</v>
      </c>
    </row>
    <row r="479" spans="1:13" x14ac:dyDescent="0.25">
      <c r="A479" t="s">
        <v>169</v>
      </c>
      <c r="B479" t="s">
        <v>63</v>
      </c>
      <c r="C479" t="s">
        <v>18</v>
      </c>
      <c r="D479" t="s">
        <v>166</v>
      </c>
      <c r="E479" t="s">
        <v>81</v>
      </c>
      <c r="F479" t="s">
        <v>82</v>
      </c>
      <c r="G479">
        <v>121.61314628920617</v>
      </c>
      <c r="I479">
        <v>0.7</v>
      </c>
      <c r="J479">
        <v>0.03</v>
      </c>
      <c r="K479">
        <f>G479*I479*J479</f>
        <v>2.5538760720733293</v>
      </c>
      <c r="L479" t="s">
        <v>68</v>
      </c>
      <c r="M479">
        <f t="shared" si="10"/>
        <v>2.5538760720733293</v>
      </c>
    </row>
    <row r="480" spans="1:13" x14ac:dyDescent="0.25">
      <c r="A480" t="s">
        <v>169</v>
      </c>
      <c r="B480" t="s">
        <v>63</v>
      </c>
      <c r="C480" t="s">
        <v>18</v>
      </c>
      <c r="D480" t="s">
        <v>167</v>
      </c>
      <c r="E480" t="s">
        <v>81</v>
      </c>
      <c r="F480" t="s">
        <v>141</v>
      </c>
      <c r="H480">
        <v>0.14391692161757938</v>
      </c>
      <c r="K480">
        <f>H480</f>
        <v>0.14391692161757938</v>
      </c>
      <c r="L480" t="s">
        <v>68</v>
      </c>
      <c r="M480">
        <f t="shared" si="10"/>
        <v>0.14391692161757938</v>
      </c>
    </row>
    <row r="481" spans="1:13" x14ac:dyDescent="0.25">
      <c r="A481" t="s">
        <v>169</v>
      </c>
      <c r="B481" t="s">
        <v>63</v>
      </c>
      <c r="C481" t="s">
        <v>18</v>
      </c>
      <c r="D481" t="s">
        <v>167</v>
      </c>
      <c r="E481" t="s">
        <v>145</v>
      </c>
      <c r="F481" t="s">
        <v>82</v>
      </c>
      <c r="G481">
        <v>11.692435426721023</v>
      </c>
      <c r="I481">
        <v>0.7</v>
      </c>
      <c r="J481">
        <v>0.03</v>
      </c>
      <c r="K481">
        <f>G481*I481*J481</f>
        <v>0.24554114396114143</v>
      </c>
      <c r="L481" t="s">
        <v>68</v>
      </c>
      <c r="M481">
        <f t="shared" si="10"/>
        <v>0.24554114396114143</v>
      </c>
    </row>
    <row r="482" spans="1:13" x14ac:dyDescent="0.25">
      <c r="A482" t="s">
        <v>169</v>
      </c>
      <c r="B482" t="s">
        <v>63</v>
      </c>
      <c r="C482" t="s">
        <v>18</v>
      </c>
      <c r="D482" t="s">
        <v>167</v>
      </c>
      <c r="E482" t="s">
        <v>81</v>
      </c>
      <c r="F482" t="s">
        <v>82</v>
      </c>
      <c r="G482">
        <v>153.03165998669274</v>
      </c>
      <c r="I482">
        <v>0.7</v>
      </c>
      <c r="J482">
        <v>0.03</v>
      </c>
      <c r="K482">
        <f>G482*I482*J482</f>
        <v>3.2136648597205473</v>
      </c>
      <c r="L482" t="s">
        <v>68</v>
      </c>
      <c r="M482">
        <f t="shared" si="10"/>
        <v>3.2136648597205473</v>
      </c>
    </row>
    <row r="483" spans="1:13" x14ac:dyDescent="0.25">
      <c r="A483" t="s">
        <v>169</v>
      </c>
      <c r="B483" t="s">
        <v>63</v>
      </c>
      <c r="C483" t="s">
        <v>18</v>
      </c>
      <c r="D483" t="s">
        <v>95</v>
      </c>
      <c r="E483" t="s">
        <v>145</v>
      </c>
      <c r="F483" t="s">
        <v>82</v>
      </c>
      <c r="G483">
        <v>0.41026089216564993</v>
      </c>
      <c r="I483">
        <v>0.7</v>
      </c>
      <c r="J483">
        <v>0.03</v>
      </c>
      <c r="K483">
        <f>G483*I483*J483</f>
        <v>8.6154787354786478E-3</v>
      </c>
      <c r="L483" t="s">
        <v>68</v>
      </c>
      <c r="M483">
        <f t="shared" si="10"/>
        <v>8.6154787354786478E-3</v>
      </c>
    </row>
    <row r="484" spans="1:13" x14ac:dyDescent="0.25">
      <c r="A484" t="s">
        <v>169</v>
      </c>
      <c r="B484" t="s">
        <v>63</v>
      </c>
      <c r="C484" t="s">
        <v>18</v>
      </c>
      <c r="D484" t="s">
        <v>95</v>
      </c>
      <c r="E484" t="s">
        <v>81</v>
      </c>
      <c r="F484" t="s">
        <v>82</v>
      </c>
      <c r="G484">
        <v>7.4357076169082674</v>
      </c>
      <c r="I484">
        <v>0.7</v>
      </c>
      <c r="J484">
        <v>0.03</v>
      </c>
      <c r="K484">
        <f>G484*I484*J484</f>
        <v>0.15614985995507361</v>
      </c>
      <c r="L484" t="s">
        <v>68</v>
      </c>
      <c r="M484">
        <f t="shared" si="10"/>
        <v>0.15614985995507361</v>
      </c>
    </row>
    <row r="485" spans="1:13" x14ac:dyDescent="0.25">
      <c r="A485" t="s">
        <v>169</v>
      </c>
      <c r="B485" t="s">
        <v>63</v>
      </c>
      <c r="C485" t="s">
        <v>18</v>
      </c>
      <c r="D485" t="s">
        <v>95</v>
      </c>
      <c r="E485" t="s">
        <v>81</v>
      </c>
      <c r="F485" t="s">
        <v>141</v>
      </c>
      <c r="H485">
        <v>0.52732059561441191</v>
      </c>
      <c r="K485">
        <f>H485</f>
        <v>0.52732059561441191</v>
      </c>
      <c r="L485" t="s">
        <v>68</v>
      </c>
      <c r="M485">
        <f t="shared" si="10"/>
        <v>0.52732059561441191</v>
      </c>
    </row>
    <row r="486" spans="1:13" x14ac:dyDescent="0.25">
      <c r="A486" t="s">
        <v>169</v>
      </c>
      <c r="B486" t="s">
        <v>63</v>
      </c>
      <c r="C486" t="s">
        <v>18</v>
      </c>
      <c r="D486" t="s">
        <v>96</v>
      </c>
      <c r="E486" t="s">
        <v>81</v>
      </c>
      <c r="F486" t="s">
        <v>141</v>
      </c>
      <c r="H486">
        <v>4.2180823599318636E-2</v>
      </c>
      <c r="K486">
        <f>H486</f>
        <v>4.2180823599318636E-2</v>
      </c>
      <c r="L486" t="s">
        <v>68</v>
      </c>
      <c r="M486">
        <f t="shared" si="10"/>
        <v>4.2180823599318636E-2</v>
      </c>
    </row>
    <row r="487" spans="1:13" x14ac:dyDescent="0.25">
      <c r="A487" t="s">
        <v>169</v>
      </c>
      <c r="B487" t="s">
        <v>63</v>
      </c>
      <c r="C487" t="s">
        <v>18</v>
      </c>
      <c r="D487" t="s">
        <v>101</v>
      </c>
      <c r="E487" t="s">
        <v>81</v>
      </c>
      <c r="F487" t="s">
        <v>82</v>
      </c>
      <c r="G487">
        <v>3.597923040439484</v>
      </c>
      <c r="I487">
        <v>0.7</v>
      </c>
      <c r="J487">
        <v>0.03</v>
      </c>
      <c r="K487">
        <f>G487*I487*J487</f>
        <v>7.555638384922915E-2</v>
      </c>
      <c r="L487" t="s">
        <v>68</v>
      </c>
      <c r="M487">
        <f t="shared" si="10"/>
        <v>7.555638384922915E-2</v>
      </c>
    </row>
    <row r="488" spans="1:13" x14ac:dyDescent="0.25">
      <c r="A488" t="s">
        <v>169</v>
      </c>
      <c r="B488" t="s">
        <v>63</v>
      </c>
      <c r="C488" t="s">
        <v>18</v>
      </c>
      <c r="D488" t="s">
        <v>101</v>
      </c>
      <c r="E488" t="s">
        <v>145</v>
      </c>
      <c r="F488" t="s">
        <v>82</v>
      </c>
      <c r="G488">
        <v>4.9231307059877993</v>
      </c>
      <c r="I488">
        <v>0.7</v>
      </c>
      <c r="J488">
        <v>0.03</v>
      </c>
      <c r="K488">
        <f>G488*I488*J488</f>
        <v>0.10338574482574378</v>
      </c>
      <c r="L488" t="s">
        <v>68</v>
      </c>
      <c r="M488">
        <f t="shared" si="10"/>
        <v>0.10338574482574378</v>
      </c>
    </row>
    <row r="489" spans="1:13" x14ac:dyDescent="0.25">
      <c r="A489" t="s">
        <v>169</v>
      </c>
      <c r="B489" t="s">
        <v>63</v>
      </c>
      <c r="C489" t="s">
        <v>18</v>
      </c>
      <c r="D489" t="s">
        <v>101</v>
      </c>
      <c r="E489" t="s">
        <v>145</v>
      </c>
      <c r="F489" t="s">
        <v>141</v>
      </c>
      <c r="H489">
        <v>0.41069074447953319</v>
      </c>
      <c r="K489">
        <f>H489</f>
        <v>0.41069074447953319</v>
      </c>
      <c r="L489" t="s">
        <v>68</v>
      </c>
      <c r="M489">
        <f t="shared" si="10"/>
        <v>0.41069074447953319</v>
      </c>
    </row>
    <row r="490" spans="1:13" x14ac:dyDescent="0.25">
      <c r="A490" t="s">
        <v>169</v>
      </c>
      <c r="B490" t="s">
        <v>63</v>
      </c>
      <c r="C490" t="s">
        <v>18</v>
      </c>
      <c r="D490" t="s">
        <v>101</v>
      </c>
      <c r="E490" t="s">
        <v>81</v>
      </c>
      <c r="F490" t="s">
        <v>141</v>
      </c>
      <c r="H490">
        <v>0.78757602219958422</v>
      </c>
      <c r="K490">
        <f>H490</f>
        <v>0.78757602219958422</v>
      </c>
      <c r="L490" t="s">
        <v>68</v>
      </c>
      <c r="M490">
        <f t="shared" si="10"/>
        <v>0.78757602219958422</v>
      </c>
    </row>
    <row r="491" spans="1:13" x14ac:dyDescent="0.25">
      <c r="A491" t="s">
        <v>169</v>
      </c>
      <c r="B491" t="s">
        <v>63</v>
      </c>
      <c r="C491" t="s">
        <v>18</v>
      </c>
      <c r="D491" t="s">
        <v>114</v>
      </c>
      <c r="E491" t="s">
        <v>145</v>
      </c>
      <c r="F491" t="s">
        <v>141</v>
      </c>
      <c r="H491">
        <v>0.20085000937449177</v>
      </c>
      <c r="K491">
        <f>H491</f>
        <v>0.20085000937449177</v>
      </c>
      <c r="L491" t="s">
        <v>67</v>
      </c>
      <c r="M491">
        <f t="shared" si="10"/>
        <v>0</v>
      </c>
    </row>
    <row r="492" spans="1:13" x14ac:dyDescent="0.25">
      <c r="A492" t="s">
        <v>169</v>
      </c>
      <c r="B492" t="s">
        <v>63</v>
      </c>
      <c r="C492" t="s">
        <v>18</v>
      </c>
      <c r="D492" t="s">
        <v>114</v>
      </c>
      <c r="E492" t="s">
        <v>81</v>
      </c>
      <c r="F492" t="s">
        <v>141</v>
      </c>
      <c r="H492">
        <v>0.43343088325137108</v>
      </c>
      <c r="K492">
        <f>H492</f>
        <v>0.43343088325137108</v>
      </c>
      <c r="L492" t="s">
        <v>67</v>
      </c>
      <c r="M492">
        <f t="shared" si="10"/>
        <v>0</v>
      </c>
    </row>
    <row r="493" spans="1:13" x14ac:dyDescent="0.25">
      <c r="A493" t="s">
        <v>169</v>
      </c>
      <c r="B493" t="s">
        <v>63</v>
      </c>
      <c r="C493" t="s">
        <v>18</v>
      </c>
      <c r="D493" t="s">
        <v>114</v>
      </c>
      <c r="E493" t="s">
        <v>145</v>
      </c>
      <c r="F493" t="s">
        <v>82</v>
      </c>
      <c r="G493">
        <v>45.79511488254343</v>
      </c>
      <c r="I493">
        <v>0.7</v>
      </c>
      <c r="J493">
        <v>0.03</v>
      </c>
      <c r="K493">
        <f>G493*I493*J493</f>
        <v>0.96169741253341201</v>
      </c>
      <c r="L493" t="s">
        <v>67</v>
      </c>
      <c r="M493">
        <f t="shared" si="10"/>
        <v>0</v>
      </c>
    </row>
    <row r="494" spans="1:13" x14ac:dyDescent="0.25">
      <c r="A494" t="s">
        <v>169</v>
      </c>
      <c r="B494" t="s">
        <v>63</v>
      </c>
      <c r="C494" t="s">
        <v>18</v>
      </c>
      <c r="D494" t="s">
        <v>114</v>
      </c>
      <c r="E494" t="s">
        <v>81</v>
      </c>
      <c r="F494" t="s">
        <v>82</v>
      </c>
      <c r="G494">
        <v>218.83867355053917</v>
      </c>
      <c r="I494">
        <v>0.7</v>
      </c>
      <c r="J494">
        <v>0.03</v>
      </c>
      <c r="K494">
        <f>G494*I494*J494</f>
        <v>4.5956121445613221</v>
      </c>
      <c r="L494" t="s">
        <v>67</v>
      </c>
      <c r="M494">
        <f t="shared" si="10"/>
        <v>0</v>
      </c>
    </row>
    <row r="495" spans="1:13" x14ac:dyDescent="0.25">
      <c r="A495" t="s">
        <v>169</v>
      </c>
      <c r="B495" t="s">
        <v>63</v>
      </c>
      <c r="C495" t="s">
        <v>18</v>
      </c>
      <c r="D495" t="s">
        <v>97</v>
      </c>
      <c r="E495" t="s">
        <v>81</v>
      </c>
      <c r="F495" t="s">
        <v>141</v>
      </c>
      <c r="H495">
        <v>2.8050716358917292E-3</v>
      </c>
      <c r="K495">
        <f>H495</f>
        <v>2.8050716358917292E-3</v>
      </c>
      <c r="L495" t="s">
        <v>68</v>
      </c>
      <c r="M495">
        <f t="shared" si="10"/>
        <v>2.8050716358917292E-3</v>
      </c>
    </row>
    <row r="496" spans="1:13" x14ac:dyDescent="0.25">
      <c r="A496" t="s">
        <v>169</v>
      </c>
      <c r="B496" t="s">
        <v>63</v>
      </c>
      <c r="C496" t="s">
        <v>18</v>
      </c>
      <c r="D496" t="s">
        <v>97</v>
      </c>
      <c r="E496" t="s">
        <v>145</v>
      </c>
      <c r="F496" t="s">
        <v>141</v>
      </c>
      <c r="H496">
        <v>6.2299981297591067E-3</v>
      </c>
      <c r="K496">
        <f>H496</f>
        <v>6.2299981297591067E-3</v>
      </c>
      <c r="L496" t="s">
        <v>68</v>
      </c>
      <c r="M496">
        <f t="shared" si="10"/>
        <v>6.2299981297591067E-3</v>
      </c>
    </row>
    <row r="497" spans="1:13" x14ac:dyDescent="0.25">
      <c r="A497" t="s">
        <v>169</v>
      </c>
      <c r="B497" t="s">
        <v>63</v>
      </c>
      <c r="C497" t="s">
        <v>39</v>
      </c>
      <c r="D497" t="s">
        <v>131</v>
      </c>
      <c r="E497" t="s">
        <v>145</v>
      </c>
      <c r="F497" t="s">
        <v>141</v>
      </c>
      <c r="H497">
        <v>1.2407826365942655E-3</v>
      </c>
      <c r="K497">
        <f>H497</f>
        <v>1.2407826365942655E-3</v>
      </c>
      <c r="L497" t="s">
        <v>68</v>
      </c>
      <c r="M497">
        <f t="shared" si="10"/>
        <v>1.2407826365942655E-3</v>
      </c>
    </row>
    <row r="498" spans="1:13" x14ac:dyDescent="0.25">
      <c r="A498" t="s">
        <v>169</v>
      </c>
      <c r="B498" t="s">
        <v>63</v>
      </c>
      <c r="C498" t="s">
        <v>39</v>
      </c>
      <c r="D498" t="s">
        <v>131</v>
      </c>
      <c r="E498" t="s">
        <v>81</v>
      </c>
      <c r="F498" t="s">
        <v>82</v>
      </c>
      <c r="G498">
        <v>0.42924050002194664</v>
      </c>
      <c r="I498">
        <v>0.7</v>
      </c>
      <c r="J498">
        <v>0.03</v>
      </c>
      <c r="K498">
        <f>G498*I498*J498</f>
        <v>9.0140505004608785E-3</v>
      </c>
      <c r="L498" t="s">
        <v>68</v>
      </c>
      <c r="M498">
        <f t="shared" si="10"/>
        <v>9.0140505004608785E-3</v>
      </c>
    </row>
    <row r="499" spans="1:13" x14ac:dyDescent="0.25">
      <c r="A499" t="s">
        <v>169</v>
      </c>
      <c r="B499" t="s">
        <v>63</v>
      </c>
      <c r="C499" t="s">
        <v>39</v>
      </c>
      <c r="D499" t="s">
        <v>131</v>
      </c>
      <c r="E499" t="s">
        <v>81</v>
      </c>
      <c r="F499" t="s">
        <v>141</v>
      </c>
      <c r="H499">
        <v>5.2990985909806158E-2</v>
      </c>
      <c r="K499">
        <f>H499</f>
        <v>5.2990985909806158E-2</v>
      </c>
      <c r="L499" t="s">
        <v>68</v>
      </c>
      <c r="M499">
        <f t="shared" si="10"/>
        <v>5.2990985909806158E-2</v>
      </c>
    </row>
    <row r="500" spans="1:13" x14ac:dyDescent="0.25">
      <c r="A500" t="s">
        <v>169</v>
      </c>
      <c r="B500" t="s">
        <v>63</v>
      </c>
      <c r="C500" t="s">
        <v>39</v>
      </c>
      <c r="D500" t="s">
        <v>76</v>
      </c>
      <c r="E500" t="s">
        <v>145</v>
      </c>
      <c r="F500" t="s">
        <v>141</v>
      </c>
      <c r="H500">
        <v>8.3644326915162562E-2</v>
      </c>
      <c r="K500">
        <f>H500</f>
        <v>8.3644326915162562E-2</v>
      </c>
      <c r="L500" t="s">
        <v>68</v>
      </c>
      <c r="M500">
        <f t="shared" si="10"/>
        <v>8.3644326915162562E-2</v>
      </c>
    </row>
    <row r="501" spans="1:13" x14ac:dyDescent="0.25">
      <c r="A501" t="s">
        <v>169</v>
      </c>
      <c r="B501" t="s">
        <v>63</v>
      </c>
      <c r="C501" t="s">
        <v>39</v>
      </c>
      <c r="D501" t="s">
        <v>76</v>
      </c>
      <c r="E501" t="s">
        <v>81</v>
      </c>
      <c r="F501" t="s">
        <v>141</v>
      </c>
      <c r="H501">
        <v>0.37179886841128112</v>
      </c>
      <c r="K501">
        <f>H501</f>
        <v>0.37179886841128112</v>
      </c>
      <c r="L501" t="s">
        <v>68</v>
      </c>
      <c r="M501">
        <f t="shared" si="10"/>
        <v>0.37179886841128112</v>
      </c>
    </row>
    <row r="502" spans="1:13" x14ac:dyDescent="0.25">
      <c r="A502" t="s">
        <v>169</v>
      </c>
      <c r="B502" t="s">
        <v>63</v>
      </c>
      <c r="C502" t="s">
        <v>39</v>
      </c>
      <c r="D502" t="s">
        <v>73</v>
      </c>
      <c r="E502" t="s">
        <v>145</v>
      </c>
      <c r="F502" t="s">
        <v>141</v>
      </c>
      <c r="H502">
        <v>5.1676124139393952E-2</v>
      </c>
      <c r="K502">
        <f>H502</f>
        <v>5.1676124139393952E-2</v>
      </c>
      <c r="L502" t="s">
        <v>67</v>
      </c>
      <c r="M502">
        <f t="shared" si="10"/>
        <v>0</v>
      </c>
    </row>
    <row r="503" spans="1:13" x14ac:dyDescent="0.25">
      <c r="A503" t="s">
        <v>169</v>
      </c>
      <c r="B503" t="s">
        <v>63</v>
      </c>
      <c r="C503" t="s">
        <v>39</v>
      </c>
      <c r="D503" t="s">
        <v>73</v>
      </c>
      <c r="E503" t="s">
        <v>81</v>
      </c>
      <c r="F503" t="s">
        <v>141</v>
      </c>
      <c r="H503">
        <v>0.2677311376281753</v>
      </c>
      <c r="K503">
        <f>H503</f>
        <v>0.2677311376281753</v>
      </c>
      <c r="L503" t="s">
        <v>67</v>
      </c>
      <c r="M503">
        <f t="shared" si="10"/>
        <v>0</v>
      </c>
    </row>
    <row r="504" spans="1:13" x14ac:dyDescent="0.25">
      <c r="A504" t="s">
        <v>169</v>
      </c>
      <c r="B504" t="s">
        <v>63</v>
      </c>
      <c r="C504" t="s">
        <v>39</v>
      </c>
      <c r="D504" t="s">
        <v>170</v>
      </c>
      <c r="E504" t="s">
        <v>145</v>
      </c>
      <c r="F504" t="s">
        <v>82</v>
      </c>
      <c r="G504">
        <v>21.237451573398157</v>
      </c>
      <c r="I504">
        <v>0.7</v>
      </c>
      <c r="J504">
        <v>0.03</v>
      </c>
      <c r="K504">
        <f>G504*I504*J504</f>
        <v>0.44598648304136129</v>
      </c>
      <c r="L504" t="s">
        <v>67</v>
      </c>
      <c r="M504">
        <f t="shared" si="10"/>
        <v>0</v>
      </c>
    </row>
    <row r="505" spans="1:13" x14ac:dyDescent="0.25">
      <c r="A505" t="s">
        <v>169</v>
      </c>
      <c r="B505" t="s">
        <v>63</v>
      </c>
      <c r="C505" t="s">
        <v>39</v>
      </c>
      <c r="D505" t="s">
        <v>170</v>
      </c>
      <c r="E505" t="s">
        <v>81</v>
      </c>
      <c r="F505" t="s">
        <v>82</v>
      </c>
      <c r="G505">
        <v>102.25842062187255</v>
      </c>
      <c r="I505">
        <v>0.7</v>
      </c>
      <c r="J505">
        <v>0.03</v>
      </c>
      <c r="K505">
        <f>G505*I505*J505</f>
        <v>2.1474268330593236</v>
      </c>
      <c r="L505" t="s">
        <v>67</v>
      </c>
      <c r="M505">
        <f t="shared" si="10"/>
        <v>0</v>
      </c>
    </row>
    <row r="506" spans="1:13" x14ac:dyDescent="0.25">
      <c r="A506" t="s">
        <v>169</v>
      </c>
      <c r="B506" t="s">
        <v>63</v>
      </c>
      <c r="C506" t="s">
        <v>39</v>
      </c>
      <c r="D506" t="s">
        <v>146</v>
      </c>
      <c r="E506" t="s">
        <v>81</v>
      </c>
      <c r="F506" t="s">
        <v>141</v>
      </c>
      <c r="H506">
        <v>2.0927650591269047E-2</v>
      </c>
      <c r="K506">
        <f>H506</f>
        <v>2.0927650591269047E-2</v>
      </c>
      <c r="L506" t="s">
        <v>68</v>
      </c>
      <c r="M506">
        <f t="shared" si="10"/>
        <v>2.0927650591269047E-2</v>
      </c>
    </row>
    <row r="507" spans="1:13" x14ac:dyDescent="0.25">
      <c r="A507" t="s">
        <v>169</v>
      </c>
      <c r="B507" t="s">
        <v>63</v>
      </c>
      <c r="C507" t="s">
        <v>39</v>
      </c>
      <c r="D507" t="s">
        <v>146</v>
      </c>
      <c r="E507" t="s">
        <v>145</v>
      </c>
      <c r="F507" t="s">
        <v>141</v>
      </c>
      <c r="H507">
        <v>6.8623917757670114E-2</v>
      </c>
      <c r="K507">
        <f>H507</f>
        <v>6.8623917757670114E-2</v>
      </c>
      <c r="L507" t="s">
        <v>68</v>
      </c>
      <c r="M507">
        <f t="shared" si="10"/>
        <v>6.8623917757670114E-2</v>
      </c>
    </row>
    <row r="508" spans="1:13" x14ac:dyDescent="0.25">
      <c r="A508" t="s">
        <v>169</v>
      </c>
      <c r="B508" t="s">
        <v>63</v>
      </c>
      <c r="C508" t="s">
        <v>39</v>
      </c>
      <c r="D508" t="s">
        <v>128</v>
      </c>
      <c r="E508" t="s">
        <v>145</v>
      </c>
      <c r="F508" t="s">
        <v>141</v>
      </c>
      <c r="H508">
        <v>2.9606112788194455E-2</v>
      </c>
      <c r="K508">
        <f>H508</f>
        <v>2.9606112788194455E-2</v>
      </c>
      <c r="L508" t="s">
        <v>68</v>
      </c>
      <c r="M508">
        <f t="shared" si="10"/>
        <v>2.9606112788194455E-2</v>
      </c>
    </row>
    <row r="509" spans="1:13" x14ac:dyDescent="0.25">
      <c r="A509" t="s">
        <v>169</v>
      </c>
      <c r="B509" t="s">
        <v>63</v>
      </c>
      <c r="C509" t="s">
        <v>39</v>
      </c>
      <c r="D509" t="s">
        <v>128</v>
      </c>
      <c r="E509" t="s">
        <v>145</v>
      </c>
      <c r="F509" t="s">
        <v>82</v>
      </c>
      <c r="G509">
        <v>1.4210934138333338</v>
      </c>
      <c r="I509">
        <v>0.7</v>
      </c>
      <c r="J509">
        <v>0.03</v>
      </c>
      <c r="K509">
        <f>G509*I509*J509</f>
        <v>2.9842961690500006E-2</v>
      </c>
      <c r="L509" t="s">
        <v>68</v>
      </c>
      <c r="M509">
        <f t="shared" si="10"/>
        <v>2.9842961690500006E-2</v>
      </c>
    </row>
    <row r="510" spans="1:13" x14ac:dyDescent="0.25">
      <c r="A510" t="s">
        <v>169</v>
      </c>
      <c r="B510" t="s">
        <v>63</v>
      </c>
      <c r="C510" t="s">
        <v>39</v>
      </c>
      <c r="D510" t="s">
        <v>128</v>
      </c>
      <c r="E510" t="s">
        <v>81</v>
      </c>
      <c r="F510" t="s">
        <v>141</v>
      </c>
      <c r="H510">
        <v>8.0759804990362893E-2</v>
      </c>
      <c r="K510">
        <f>H510</f>
        <v>8.0759804990362893E-2</v>
      </c>
      <c r="L510" t="s">
        <v>68</v>
      </c>
      <c r="M510">
        <f t="shared" si="10"/>
        <v>8.0759804990362893E-2</v>
      </c>
    </row>
    <row r="511" spans="1:13" x14ac:dyDescent="0.25">
      <c r="A511" t="s">
        <v>169</v>
      </c>
      <c r="B511" t="s">
        <v>63</v>
      </c>
      <c r="C511" t="s">
        <v>39</v>
      </c>
      <c r="D511" t="s">
        <v>128</v>
      </c>
      <c r="E511" t="s">
        <v>81</v>
      </c>
      <c r="F511" t="s">
        <v>82</v>
      </c>
      <c r="G511">
        <v>22.166883973917319</v>
      </c>
      <c r="I511">
        <v>0.7</v>
      </c>
      <c r="J511">
        <v>0.03</v>
      </c>
      <c r="K511">
        <f>G511*I511*J511</f>
        <v>0.46550456345226365</v>
      </c>
      <c r="L511" t="s">
        <v>68</v>
      </c>
      <c r="M511">
        <f t="shared" si="10"/>
        <v>0.46550456345226365</v>
      </c>
    </row>
    <row r="512" spans="1:13" x14ac:dyDescent="0.25">
      <c r="A512" t="s">
        <v>169</v>
      </c>
      <c r="B512" t="s">
        <v>63</v>
      </c>
      <c r="C512" t="s">
        <v>39</v>
      </c>
      <c r="D512" t="s">
        <v>147</v>
      </c>
      <c r="E512" t="s">
        <v>81</v>
      </c>
      <c r="F512" t="s">
        <v>141</v>
      </c>
      <c r="H512">
        <v>0.83212324970045959</v>
      </c>
      <c r="K512">
        <f>H512</f>
        <v>0.83212324970045959</v>
      </c>
      <c r="L512" t="s">
        <v>68</v>
      </c>
      <c r="M512">
        <f t="shared" si="10"/>
        <v>0.83212324970045959</v>
      </c>
    </row>
    <row r="513" spans="1:13" x14ac:dyDescent="0.25">
      <c r="A513" t="s">
        <v>169</v>
      </c>
      <c r="B513" t="s">
        <v>63</v>
      </c>
      <c r="C513" t="s">
        <v>39</v>
      </c>
      <c r="D513" t="s">
        <v>147</v>
      </c>
      <c r="E513" t="s">
        <v>145</v>
      </c>
      <c r="F513" t="s">
        <v>82</v>
      </c>
      <c r="G513">
        <v>50.871657697342343</v>
      </c>
      <c r="I513">
        <v>0.7</v>
      </c>
      <c r="J513">
        <v>0.03</v>
      </c>
      <c r="K513">
        <f>G513*I513*J513</f>
        <v>1.0683048116441891</v>
      </c>
      <c r="L513" t="s">
        <v>68</v>
      </c>
      <c r="M513">
        <f t="shared" si="10"/>
        <v>1.0683048116441891</v>
      </c>
    </row>
    <row r="514" spans="1:13" x14ac:dyDescent="0.25">
      <c r="A514" t="s">
        <v>169</v>
      </c>
      <c r="B514" t="s">
        <v>63</v>
      </c>
      <c r="C514" t="s">
        <v>39</v>
      </c>
      <c r="D514" t="s">
        <v>147</v>
      </c>
      <c r="E514" t="s">
        <v>145</v>
      </c>
      <c r="F514" t="s">
        <v>141</v>
      </c>
      <c r="H514">
        <v>1.3332646878633048</v>
      </c>
      <c r="K514">
        <f>H514</f>
        <v>1.3332646878633048</v>
      </c>
      <c r="L514" t="s">
        <v>68</v>
      </c>
      <c r="M514">
        <f t="shared" ref="M514:M577" si="11">IF(L514="Y",0,K514)</f>
        <v>1.3332646878633048</v>
      </c>
    </row>
    <row r="515" spans="1:13" x14ac:dyDescent="0.25">
      <c r="A515" t="s">
        <v>169</v>
      </c>
      <c r="B515" t="s">
        <v>63</v>
      </c>
      <c r="C515" t="s">
        <v>39</v>
      </c>
      <c r="D515" t="s">
        <v>147</v>
      </c>
      <c r="E515" t="s">
        <v>81</v>
      </c>
      <c r="F515" t="s">
        <v>82</v>
      </c>
      <c r="G515">
        <v>139.6168302890633</v>
      </c>
      <c r="I515">
        <v>0.7</v>
      </c>
      <c r="J515">
        <v>0.03</v>
      </c>
      <c r="K515">
        <f>G515*I515*J515</f>
        <v>2.9319534360703292</v>
      </c>
      <c r="L515" t="s">
        <v>68</v>
      </c>
      <c r="M515">
        <f t="shared" si="11"/>
        <v>2.9319534360703292</v>
      </c>
    </row>
    <row r="516" spans="1:13" x14ac:dyDescent="0.25">
      <c r="A516" t="s">
        <v>169</v>
      </c>
      <c r="B516" t="s">
        <v>63</v>
      </c>
      <c r="C516" t="s">
        <v>39</v>
      </c>
      <c r="D516" t="s">
        <v>149</v>
      </c>
      <c r="E516" t="s">
        <v>81</v>
      </c>
      <c r="F516" t="s">
        <v>141</v>
      </c>
      <c r="H516">
        <v>0.10065203379610349</v>
      </c>
      <c r="K516">
        <f>H516</f>
        <v>0.10065203379610349</v>
      </c>
      <c r="L516" t="s">
        <v>68</v>
      </c>
      <c r="M516">
        <f t="shared" si="11"/>
        <v>0.10065203379610349</v>
      </c>
    </row>
    <row r="517" spans="1:13" x14ac:dyDescent="0.25">
      <c r="A517" t="s">
        <v>169</v>
      </c>
      <c r="B517" t="s">
        <v>63</v>
      </c>
      <c r="C517" t="s">
        <v>39</v>
      </c>
      <c r="D517" t="s">
        <v>149</v>
      </c>
      <c r="E517" t="s">
        <v>145</v>
      </c>
      <c r="F517" t="s">
        <v>141</v>
      </c>
      <c r="H517">
        <v>0.26469225420815612</v>
      </c>
      <c r="K517">
        <f>H517</f>
        <v>0.26469225420815612</v>
      </c>
      <c r="L517" t="s">
        <v>68</v>
      </c>
      <c r="M517">
        <f t="shared" si="11"/>
        <v>0.26469225420815612</v>
      </c>
    </row>
    <row r="518" spans="1:13" x14ac:dyDescent="0.25">
      <c r="A518" t="s">
        <v>169</v>
      </c>
      <c r="B518" t="s">
        <v>63</v>
      </c>
      <c r="C518" t="s">
        <v>39</v>
      </c>
      <c r="D518" t="s">
        <v>149</v>
      </c>
      <c r="E518" t="s">
        <v>145</v>
      </c>
      <c r="F518" t="s">
        <v>82</v>
      </c>
      <c r="G518">
        <v>59.909769470981843</v>
      </c>
      <c r="I518">
        <v>0.7</v>
      </c>
      <c r="J518">
        <v>0.03</v>
      </c>
      <c r="K518">
        <f>G518*I518*J518</f>
        <v>1.2581051588906185</v>
      </c>
      <c r="L518" t="s">
        <v>68</v>
      </c>
      <c r="M518">
        <f t="shared" si="11"/>
        <v>1.2581051588906185</v>
      </c>
    </row>
    <row r="519" spans="1:13" x14ac:dyDescent="0.25">
      <c r="A519" t="s">
        <v>169</v>
      </c>
      <c r="B519" t="s">
        <v>63</v>
      </c>
      <c r="C519" t="s">
        <v>39</v>
      </c>
      <c r="D519" t="s">
        <v>149</v>
      </c>
      <c r="E519" t="s">
        <v>81</v>
      </c>
      <c r="F519" t="s">
        <v>82</v>
      </c>
      <c r="G519">
        <v>60.468812727733962</v>
      </c>
      <c r="I519">
        <v>0.7</v>
      </c>
      <c r="J519">
        <v>0.03</v>
      </c>
      <c r="K519">
        <f>G519*I519*J519</f>
        <v>1.2698450672824131</v>
      </c>
      <c r="L519" t="s">
        <v>68</v>
      </c>
      <c r="M519">
        <f t="shared" si="11"/>
        <v>1.2698450672824131</v>
      </c>
    </row>
    <row r="520" spans="1:13" x14ac:dyDescent="0.25">
      <c r="A520" t="s">
        <v>169</v>
      </c>
      <c r="B520" t="s">
        <v>63</v>
      </c>
      <c r="C520" t="s">
        <v>39</v>
      </c>
      <c r="D520" t="s">
        <v>172</v>
      </c>
      <c r="E520" t="s">
        <v>145</v>
      </c>
      <c r="F520" t="s">
        <v>141</v>
      </c>
      <c r="H520">
        <v>7.359605301392165E-2</v>
      </c>
      <c r="K520">
        <f>H520</f>
        <v>7.359605301392165E-2</v>
      </c>
      <c r="L520" t="s">
        <v>68</v>
      </c>
      <c r="M520">
        <f t="shared" si="11"/>
        <v>7.359605301392165E-2</v>
      </c>
    </row>
    <row r="521" spans="1:13" x14ac:dyDescent="0.25">
      <c r="A521" t="s">
        <v>169</v>
      </c>
      <c r="B521" t="s">
        <v>63</v>
      </c>
      <c r="C521" t="s">
        <v>39</v>
      </c>
      <c r="D521" t="s">
        <v>172</v>
      </c>
      <c r="E521" t="s">
        <v>81</v>
      </c>
      <c r="F521" t="s">
        <v>141</v>
      </c>
      <c r="H521">
        <v>0.25360088314224394</v>
      </c>
      <c r="K521">
        <f>H521</f>
        <v>0.25360088314224394</v>
      </c>
      <c r="L521" t="s">
        <v>68</v>
      </c>
      <c r="M521">
        <f t="shared" si="11"/>
        <v>0.25360088314224394</v>
      </c>
    </row>
    <row r="522" spans="1:13" x14ac:dyDescent="0.25">
      <c r="A522" t="s">
        <v>169</v>
      </c>
      <c r="B522" t="s">
        <v>63</v>
      </c>
      <c r="C522" t="s">
        <v>39</v>
      </c>
      <c r="D522" t="s">
        <v>172</v>
      </c>
      <c r="E522" t="s">
        <v>81</v>
      </c>
      <c r="F522" t="s">
        <v>82</v>
      </c>
      <c r="G522">
        <v>107.27794562879819</v>
      </c>
      <c r="I522">
        <v>0.7</v>
      </c>
      <c r="J522">
        <v>0.03</v>
      </c>
      <c r="K522">
        <f>G522*I522*J522</f>
        <v>2.2528368582047618</v>
      </c>
      <c r="L522" t="s">
        <v>68</v>
      </c>
      <c r="M522">
        <f t="shared" si="11"/>
        <v>2.2528368582047618</v>
      </c>
    </row>
    <row r="523" spans="1:13" x14ac:dyDescent="0.25">
      <c r="A523" t="s">
        <v>169</v>
      </c>
      <c r="B523" t="s">
        <v>63</v>
      </c>
      <c r="C523" t="s">
        <v>39</v>
      </c>
      <c r="D523" t="s">
        <v>172</v>
      </c>
      <c r="E523" t="s">
        <v>145</v>
      </c>
      <c r="F523" t="s">
        <v>82</v>
      </c>
      <c r="G523">
        <v>116.183635691311</v>
      </c>
      <c r="I523">
        <v>0.7</v>
      </c>
      <c r="J523">
        <v>0.03</v>
      </c>
      <c r="K523">
        <f>G523*I523*J523</f>
        <v>2.4398563495175307</v>
      </c>
      <c r="L523" t="s">
        <v>68</v>
      </c>
      <c r="M523">
        <f t="shared" si="11"/>
        <v>2.4398563495175307</v>
      </c>
    </row>
    <row r="524" spans="1:13" x14ac:dyDescent="0.25">
      <c r="A524" t="s">
        <v>169</v>
      </c>
      <c r="B524" t="s">
        <v>63</v>
      </c>
      <c r="C524" t="s">
        <v>39</v>
      </c>
      <c r="D524" t="s">
        <v>84</v>
      </c>
      <c r="E524" t="s">
        <v>145</v>
      </c>
      <c r="F524" t="s">
        <v>82</v>
      </c>
      <c r="G524">
        <v>1.4202747072862076</v>
      </c>
      <c r="I524">
        <v>0.7</v>
      </c>
      <c r="J524">
        <v>0.03</v>
      </c>
      <c r="K524">
        <f>G524*I524*J524</f>
        <v>2.9825768853010356E-2</v>
      </c>
      <c r="L524" t="s">
        <v>68</v>
      </c>
      <c r="M524">
        <f t="shared" si="11"/>
        <v>2.9825768853010356E-2</v>
      </c>
    </row>
    <row r="525" spans="1:13" x14ac:dyDescent="0.25">
      <c r="A525" t="s">
        <v>169</v>
      </c>
      <c r="B525" t="s">
        <v>63</v>
      </c>
      <c r="C525" t="s">
        <v>39</v>
      </c>
      <c r="D525" t="s">
        <v>84</v>
      </c>
      <c r="E525" t="s">
        <v>81</v>
      </c>
      <c r="F525" t="s">
        <v>82</v>
      </c>
      <c r="G525">
        <v>1.6176083398029197</v>
      </c>
      <c r="I525">
        <v>0.7</v>
      </c>
      <c r="J525">
        <v>0.03</v>
      </c>
      <c r="K525">
        <f>G525*I525*J525</f>
        <v>3.3969775135861309E-2</v>
      </c>
      <c r="L525" t="s">
        <v>68</v>
      </c>
      <c r="M525">
        <f t="shared" si="11"/>
        <v>3.3969775135861309E-2</v>
      </c>
    </row>
    <row r="526" spans="1:13" x14ac:dyDescent="0.25">
      <c r="A526" t="s">
        <v>169</v>
      </c>
      <c r="B526" t="s">
        <v>63</v>
      </c>
      <c r="C526" t="s">
        <v>39</v>
      </c>
      <c r="D526" t="s">
        <v>84</v>
      </c>
      <c r="E526" t="s">
        <v>81</v>
      </c>
      <c r="F526" t="s">
        <v>141</v>
      </c>
      <c r="H526">
        <v>0.16999443076244278</v>
      </c>
      <c r="K526">
        <f>H526</f>
        <v>0.16999443076244278</v>
      </c>
      <c r="L526" t="s">
        <v>68</v>
      </c>
      <c r="M526">
        <f t="shared" si="11"/>
        <v>0.16999443076244278</v>
      </c>
    </row>
    <row r="527" spans="1:13" x14ac:dyDescent="0.25">
      <c r="A527" t="s">
        <v>169</v>
      </c>
      <c r="B527" t="s">
        <v>63</v>
      </c>
      <c r="C527" t="s">
        <v>39</v>
      </c>
      <c r="D527" t="s">
        <v>84</v>
      </c>
      <c r="E527" t="s">
        <v>145</v>
      </c>
      <c r="F527" t="s">
        <v>141</v>
      </c>
      <c r="H527">
        <v>0.21627643818832332</v>
      </c>
      <c r="K527">
        <f>H527</f>
        <v>0.21627643818832332</v>
      </c>
      <c r="L527" t="s">
        <v>68</v>
      </c>
      <c r="M527">
        <f t="shared" si="11"/>
        <v>0.21627643818832332</v>
      </c>
    </row>
    <row r="528" spans="1:13" x14ac:dyDescent="0.25">
      <c r="A528" t="s">
        <v>169</v>
      </c>
      <c r="B528" t="s">
        <v>63</v>
      </c>
      <c r="C528" t="s">
        <v>39</v>
      </c>
      <c r="D528" t="s">
        <v>136</v>
      </c>
      <c r="E528" t="s">
        <v>145</v>
      </c>
      <c r="F528" t="s">
        <v>141</v>
      </c>
      <c r="H528">
        <v>0.1033341181581989</v>
      </c>
      <c r="K528">
        <f>H528</f>
        <v>0.1033341181581989</v>
      </c>
      <c r="L528" t="s">
        <v>68</v>
      </c>
      <c r="M528">
        <f t="shared" si="11"/>
        <v>0.1033341181581989</v>
      </c>
    </row>
    <row r="529" spans="1:13" x14ac:dyDescent="0.25">
      <c r="A529" t="s">
        <v>169</v>
      </c>
      <c r="B529" t="s">
        <v>63</v>
      </c>
      <c r="C529" t="s">
        <v>39</v>
      </c>
      <c r="D529" t="s">
        <v>136</v>
      </c>
      <c r="E529" t="s">
        <v>145</v>
      </c>
      <c r="F529" t="s">
        <v>82</v>
      </c>
      <c r="G529">
        <v>9.6960470073962099</v>
      </c>
      <c r="I529">
        <v>0.7</v>
      </c>
      <c r="J529">
        <v>0.03</v>
      </c>
      <c r="K529">
        <f>G529*I529*J529</f>
        <v>0.20361698715532039</v>
      </c>
      <c r="L529" t="s">
        <v>68</v>
      </c>
      <c r="M529">
        <f t="shared" si="11"/>
        <v>0.20361698715532039</v>
      </c>
    </row>
    <row r="530" spans="1:13" x14ac:dyDescent="0.25">
      <c r="A530" t="s">
        <v>169</v>
      </c>
      <c r="B530" t="s">
        <v>63</v>
      </c>
      <c r="C530" t="s">
        <v>39</v>
      </c>
      <c r="D530" t="s">
        <v>136</v>
      </c>
      <c r="E530" t="s">
        <v>81</v>
      </c>
      <c r="F530" t="s">
        <v>141</v>
      </c>
      <c r="H530">
        <v>0.8341983685935731</v>
      </c>
      <c r="K530">
        <f>H530</f>
        <v>0.8341983685935731</v>
      </c>
      <c r="L530" t="s">
        <v>68</v>
      </c>
      <c r="M530">
        <f t="shared" si="11"/>
        <v>0.8341983685935731</v>
      </c>
    </row>
    <row r="531" spans="1:13" x14ac:dyDescent="0.25">
      <c r="A531" t="s">
        <v>169</v>
      </c>
      <c r="B531" t="s">
        <v>63</v>
      </c>
      <c r="C531" t="s">
        <v>39</v>
      </c>
      <c r="D531" t="s">
        <v>136</v>
      </c>
      <c r="E531" t="s">
        <v>81</v>
      </c>
      <c r="F531" t="s">
        <v>82</v>
      </c>
      <c r="G531">
        <v>233.98236000800333</v>
      </c>
      <c r="I531">
        <v>0.7</v>
      </c>
      <c r="J531">
        <v>0.03</v>
      </c>
      <c r="K531">
        <f>G531*I531*J531</f>
        <v>4.9136295601680695</v>
      </c>
      <c r="L531" t="s">
        <v>68</v>
      </c>
      <c r="M531">
        <f t="shared" si="11"/>
        <v>4.9136295601680695</v>
      </c>
    </row>
    <row r="532" spans="1:13" x14ac:dyDescent="0.25">
      <c r="A532" t="s">
        <v>169</v>
      </c>
      <c r="B532" t="s">
        <v>63</v>
      </c>
      <c r="C532" t="s">
        <v>39</v>
      </c>
      <c r="D532" t="s">
        <v>104</v>
      </c>
      <c r="E532" t="s">
        <v>145</v>
      </c>
      <c r="F532" t="s">
        <v>141</v>
      </c>
      <c r="H532">
        <v>3.0619095812830132E-2</v>
      </c>
      <c r="K532">
        <f>H532</f>
        <v>3.0619095812830132E-2</v>
      </c>
      <c r="L532" t="s">
        <v>68</v>
      </c>
      <c r="M532">
        <f t="shared" si="11"/>
        <v>3.0619095812830132E-2</v>
      </c>
    </row>
    <row r="533" spans="1:13" x14ac:dyDescent="0.25">
      <c r="A533" t="s">
        <v>169</v>
      </c>
      <c r="B533" t="s">
        <v>63</v>
      </c>
      <c r="C533" t="s">
        <v>39</v>
      </c>
      <c r="D533" t="s">
        <v>104</v>
      </c>
      <c r="E533" t="s">
        <v>145</v>
      </c>
      <c r="F533" t="s">
        <v>82</v>
      </c>
      <c r="G533">
        <v>5.6135008990188577</v>
      </c>
      <c r="I533">
        <v>0.7</v>
      </c>
      <c r="J533">
        <v>0.03</v>
      </c>
      <c r="K533">
        <f>G533*I533*J533</f>
        <v>0.11788351887939601</v>
      </c>
      <c r="L533" t="s">
        <v>68</v>
      </c>
      <c r="M533">
        <f t="shared" si="11"/>
        <v>0.11788351887939601</v>
      </c>
    </row>
    <row r="534" spans="1:13" x14ac:dyDescent="0.25">
      <c r="A534" t="s">
        <v>169</v>
      </c>
      <c r="B534" t="s">
        <v>63</v>
      </c>
      <c r="C534" t="s">
        <v>39</v>
      </c>
      <c r="D534" t="s">
        <v>104</v>
      </c>
      <c r="E534" t="s">
        <v>81</v>
      </c>
      <c r="F534" t="s">
        <v>141</v>
      </c>
      <c r="H534">
        <v>0.15435889610203629</v>
      </c>
      <c r="K534">
        <f>H534</f>
        <v>0.15435889610203629</v>
      </c>
      <c r="L534" t="s">
        <v>68</v>
      </c>
      <c r="M534">
        <f t="shared" si="11"/>
        <v>0.15435889610203629</v>
      </c>
    </row>
    <row r="535" spans="1:13" x14ac:dyDescent="0.25">
      <c r="A535" t="s">
        <v>169</v>
      </c>
      <c r="B535" t="s">
        <v>63</v>
      </c>
      <c r="C535" t="s">
        <v>39</v>
      </c>
      <c r="D535" t="s">
        <v>104</v>
      </c>
      <c r="E535" t="s">
        <v>81</v>
      </c>
      <c r="F535" t="s">
        <v>82</v>
      </c>
      <c r="G535">
        <v>30.099984739897078</v>
      </c>
      <c r="I535">
        <v>0.7</v>
      </c>
      <c r="J535">
        <v>0.03</v>
      </c>
      <c r="K535">
        <f>G535*I535*J535</f>
        <v>0.63209967953783852</v>
      </c>
      <c r="L535" t="s">
        <v>68</v>
      </c>
      <c r="M535">
        <f t="shared" si="11"/>
        <v>0.63209967953783852</v>
      </c>
    </row>
    <row r="536" spans="1:13" x14ac:dyDescent="0.25">
      <c r="A536" t="s">
        <v>169</v>
      </c>
      <c r="B536" t="s">
        <v>63</v>
      </c>
      <c r="C536" t="s">
        <v>39</v>
      </c>
      <c r="D536" t="s">
        <v>105</v>
      </c>
      <c r="E536" t="s">
        <v>145</v>
      </c>
      <c r="F536" t="s">
        <v>141</v>
      </c>
      <c r="H536">
        <v>0.2034221383637842</v>
      </c>
      <c r="K536">
        <f>H536</f>
        <v>0.2034221383637842</v>
      </c>
      <c r="L536" t="s">
        <v>68</v>
      </c>
      <c r="M536">
        <f t="shared" si="11"/>
        <v>0.2034221383637842</v>
      </c>
    </row>
    <row r="537" spans="1:13" x14ac:dyDescent="0.25">
      <c r="A537" t="s">
        <v>169</v>
      </c>
      <c r="B537" t="s">
        <v>63</v>
      </c>
      <c r="C537" t="s">
        <v>39</v>
      </c>
      <c r="D537" t="s">
        <v>105</v>
      </c>
      <c r="E537" t="s">
        <v>81</v>
      </c>
      <c r="F537" t="s">
        <v>141</v>
      </c>
      <c r="H537">
        <v>0.26795301100621666</v>
      </c>
      <c r="K537">
        <f>H537</f>
        <v>0.26795301100621666</v>
      </c>
      <c r="L537" t="s">
        <v>68</v>
      </c>
      <c r="M537">
        <f t="shared" si="11"/>
        <v>0.26795301100621666</v>
      </c>
    </row>
    <row r="538" spans="1:13" x14ac:dyDescent="0.25">
      <c r="A538" t="s">
        <v>169</v>
      </c>
      <c r="B538" t="s">
        <v>63</v>
      </c>
      <c r="C538" t="s">
        <v>39</v>
      </c>
      <c r="D538" t="s">
        <v>105</v>
      </c>
      <c r="E538" t="s">
        <v>145</v>
      </c>
      <c r="F538" t="s">
        <v>82</v>
      </c>
      <c r="G538">
        <v>66.851692524679137</v>
      </c>
      <c r="I538">
        <v>0.7</v>
      </c>
      <c r="J538">
        <v>0.03</v>
      </c>
      <c r="K538">
        <f>G538*I538*J538</f>
        <v>1.4038855430182617</v>
      </c>
      <c r="L538" t="s">
        <v>68</v>
      </c>
      <c r="M538">
        <f t="shared" si="11"/>
        <v>1.4038855430182617</v>
      </c>
    </row>
    <row r="539" spans="1:13" x14ac:dyDescent="0.25">
      <c r="A539" t="s">
        <v>169</v>
      </c>
      <c r="B539" t="s">
        <v>63</v>
      </c>
      <c r="C539" t="s">
        <v>39</v>
      </c>
      <c r="D539" t="s">
        <v>105</v>
      </c>
      <c r="E539" t="s">
        <v>81</v>
      </c>
      <c r="F539" t="s">
        <v>82</v>
      </c>
      <c r="G539">
        <v>81.617266313951689</v>
      </c>
      <c r="I539">
        <v>0.7</v>
      </c>
      <c r="J539">
        <v>0.03</v>
      </c>
      <c r="K539">
        <f>G539*I539*J539</f>
        <v>1.7139625925929851</v>
      </c>
      <c r="L539" t="s">
        <v>68</v>
      </c>
      <c r="M539">
        <f t="shared" si="11"/>
        <v>1.7139625925929851</v>
      </c>
    </row>
    <row r="540" spans="1:13" x14ac:dyDescent="0.25">
      <c r="A540" t="s">
        <v>169</v>
      </c>
      <c r="B540" t="s">
        <v>63</v>
      </c>
      <c r="C540" t="s">
        <v>39</v>
      </c>
      <c r="D540" t="s">
        <v>106</v>
      </c>
      <c r="E540" t="s">
        <v>145</v>
      </c>
      <c r="F540" t="s">
        <v>141</v>
      </c>
      <c r="H540">
        <v>0.11134216659210955</v>
      </c>
      <c r="K540">
        <f>H540</f>
        <v>0.11134216659210955</v>
      </c>
      <c r="L540" t="s">
        <v>68</v>
      </c>
      <c r="M540">
        <f t="shared" si="11"/>
        <v>0.11134216659210955</v>
      </c>
    </row>
    <row r="541" spans="1:13" x14ac:dyDescent="0.25">
      <c r="A541" t="s">
        <v>169</v>
      </c>
      <c r="B541" t="s">
        <v>63</v>
      </c>
      <c r="C541" t="s">
        <v>39</v>
      </c>
      <c r="D541" t="s">
        <v>106</v>
      </c>
      <c r="E541" t="s">
        <v>81</v>
      </c>
      <c r="F541" t="s">
        <v>141</v>
      </c>
      <c r="H541">
        <v>0.32415368181427623</v>
      </c>
      <c r="K541">
        <f>H541</f>
        <v>0.32415368181427623</v>
      </c>
      <c r="L541" t="s">
        <v>68</v>
      </c>
      <c r="M541">
        <f t="shared" si="11"/>
        <v>0.32415368181427623</v>
      </c>
    </row>
    <row r="542" spans="1:13" x14ac:dyDescent="0.25">
      <c r="A542" t="s">
        <v>169</v>
      </c>
      <c r="B542" t="s">
        <v>63</v>
      </c>
      <c r="C542" t="s">
        <v>39</v>
      </c>
      <c r="D542" t="s">
        <v>106</v>
      </c>
      <c r="E542" t="s">
        <v>145</v>
      </c>
      <c r="F542" t="s">
        <v>82</v>
      </c>
      <c r="G542">
        <v>24.495276650264106</v>
      </c>
      <c r="I542">
        <v>0.7</v>
      </c>
      <c r="J542">
        <v>0.03</v>
      </c>
      <c r="K542">
        <f>G542*I542*J542</f>
        <v>0.51440080965554613</v>
      </c>
      <c r="L542" t="s">
        <v>68</v>
      </c>
      <c r="M542">
        <f t="shared" si="11"/>
        <v>0.51440080965554613</v>
      </c>
    </row>
    <row r="543" spans="1:13" x14ac:dyDescent="0.25">
      <c r="A543" t="s">
        <v>169</v>
      </c>
      <c r="B543" t="s">
        <v>63</v>
      </c>
      <c r="C543" t="s">
        <v>39</v>
      </c>
      <c r="D543" t="s">
        <v>106</v>
      </c>
      <c r="E543" t="s">
        <v>81</v>
      </c>
      <c r="F543" t="s">
        <v>82</v>
      </c>
      <c r="G543">
        <v>57.305740177880971</v>
      </c>
      <c r="I543">
        <v>0.7</v>
      </c>
      <c r="J543">
        <v>0.03</v>
      </c>
      <c r="K543">
        <f>G543*I543*J543</f>
        <v>1.2034205437355003</v>
      </c>
      <c r="L543" t="s">
        <v>68</v>
      </c>
      <c r="M543">
        <f t="shared" si="11"/>
        <v>1.2034205437355003</v>
      </c>
    </row>
    <row r="544" spans="1:13" x14ac:dyDescent="0.25">
      <c r="A544" t="s">
        <v>169</v>
      </c>
      <c r="B544" t="s">
        <v>63</v>
      </c>
      <c r="C544" t="s">
        <v>39</v>
      </c>
      <c r="D544" t="s">
        <v>117</v>
      </c>
      <c r="E544" t="s">
        <v>145</v>
      </c>
      <c r="F544" t="s">
        <v>141</v>
      </c>
      <c r="H544">
        <v>3.9549665424905588E-2</v>
      </c>
      <c r="K544">
        <f>H544</f>
        <v>3.9549665424905588E-2</v>
      </c>
      <c r="L544" t="s">
        <v>68</v>
      </c>
      <c r="M544">
        <f t="shared" si="11"/>
        <v>3.9549665424905588E-2</v>
      </c>
    </row>
    <row r="545" spans="1:13" x14ac:dyDescent="0.25">
      <c r="A545" t="s">
        <v>169</v>
      </c>
      <c r="B545" t="s">
        <v>63</v>
      </c>
      <c r="C545" t="s">
        <v>39</v>
      </c>
      <c r="D545" t="s">
        <v>117</v>
      </c>
      <c r="E545" t="s">
        <v>81</v>
      </c>
      <c r="F545" t="s">
        <v>141</v>
      </c>
      <c r="H545">
        <v>0.14535462716275083</v>
      </c>
      <c r="K545">
        <f>H545</f>
        <v>0.14535462716275083</v>
      </c>
      <c r="L545" t="s">
        <v>68</v>
      </c>
      <c r="M545">
        <f t="shared" si="11"/>
        <v>0.14535462716275083</v>
      </c>
    </row>
    <row r="546" spans="1:13" x14ac:dyDescent="0.25">
      <c r="A546" t="s">
        <v>169</v>
      </c>
      <c r="B546" t="s">
        <v>63</v>
      </c>
      <c r="C546" t="s">
        <v>39</v>
      </c>
      <c r="D546" t="s">
        <v>117</v>
      </c>
      <c r="E546" t="s">
        <v>145</v>
      </c>
      <c r="F546" t="s">
        <v>82</v>
      </c>
      <c r="G546">
        <v>13.070526525101863</v>
      </c>
      <c r="I546">
        <v>0.7</v>
      </c>
      <c r="J546">
        <v>0.03</v>
      </c>
      <c r="K546">
        <f>G546*I546*J546</f>
        <v>0.27448105702713915</v>
      </c>
      <c r="L546" t="s">
        <v>68</v>
      </c>
      <c r="M546">
        <f t="shared" si="11"/>
        <v>0.27448105702713915</v>
      </c>
    </row>
    <row r="547" spans="1:13" x14ac:dyDescent="0.25">
      <c r="A547" t="s">
        <v>169</v>
      </c>
      <c r="B547" t="s">
        <v>63</v>
      </c>
      <c r="C547" t="s">
        <v>39</v>
      </c>
      <c r="D547" t="s">
        <v>117</v>
      </c>
      <c r="E547" t="s">
        <v>81</v>
      </c>
      <c r="F547" t="s">
        <v>82</v>
      </c>
      <c r="G547">
        <v>42.228735001114579</v>
      </c>
      <c r="I547">
        <v>0.7</v>
      </c>
      <c r="J547">
        <v>0.03</v>
      </c>
      <c r="K547">
        <f>G547*I547*J547</f>
        <v>0.88680343502340597</v>
      </c>
      <c r="L547" t="s">
        <v>68</v>
      </c>
      <c r="M547">
        <f t="shared" si="11"/>
        <v>0.88680343502340597</v>
      </c>
    </row>
    <row r="548" spans="1:13" x14ac:dyDescent="0.25">
      <c r="A548" t="s">
        <v>169</v>
      </c>
      <c r="B548" t="s">
        <v>63</v>
      </c>
      <c r="C548" t="s">
        <v>39</v>
      </c>
      <c r="D548" t="s">
        <v>87</v>
      </c>
      <c r="E548" t="s">
        <v>81</v>
      </c>
      <c r="F548" t="s">
        <v>141</v>
      </c>
      <c r="H548">
        <v>0.1259223471579283</v>
      </c>
      <c r="K548">
        <f>H548</f>
        <v>0.1259223471579283</v>
      </c>
      <c r="L548" t="s">
        <v>68</v>
      </c>
      <c r="M548">
        <f t="shared" si="11"/>
        <v>0.1259223471579283</v>
      </c>
    </row>
    <row r="549" spans="1:13" x14ac:dyDescent="0.25">
      <c r="A549" t="s">
        <v>169</v>
      </c>
      <c r="B549" t="s">
        <v>63</v>
      </c>
      <c r="C549" t="s">
        <v>39</v>
      </c>
      <c r="D549" t="s">
        <v>87</v>
      </c>
      <c r="E549" t="s">
        <v>145</v>
      </c>
      <c r="F549" t="s">
        <v>141</v>
      </c>
      <c r="H549">
        <v>0.13225741301086943</v>
      </c>
      <c r="K549">
        <f>H549</f>
        <v>0.13225741301086943</v>
      </c>
      <c r="L549" t="s">
        <v>68</v>
      </c>
      <c r="M549">
        <f t="shared" si="11"/>
        <v>0.13225741301086943</v>
      </c>
    </row>
    <row r="550" spans="1:13" x14ac:dyDescent="0.25">
      <c r="A550" t="s">
        <v>169</v>
      </c>
      <c r="B550" t="s">
        <v>63</v>
      </c>
      <c r="C550" t="s">
        <v>39</v>
      </c>
      <c r="D550" t="s">
        <v>87</v>
      </c>
      <c r="E550" t="s">
        <v>145</v>
      </c>
      <c r="F550" t="s">
        <v>82</v>
      </c>
      <c r="G550">
        <v>35.211960184754652</v>
      </c>
      <c r="I550">
        <v>0.7</v>
      </c>
      <c r="J550">
        <v>0.03</v>
      </c>
      <c r="K550">
        <f>G550*I550*J550</f>
        <v>0.73945116387984766</v>
      </c>
      <c r="L550" t="s">
        <v>68</v>
      </c>
      <c r="M550">
        <f t="shared" si="11"/>
        <v>0.73945116387984766</v>
      </c>
    </row>
    <row r="551" spans="1:13" x14ac:dyDescent="0.25">
      <c r="A551" t="s">
        <v>169</v>
      </c>
      <c r="B551" t="s">
        <v>63</v>
      </c>
      <c r="C551" t="s">
        <v>39</v>
      </c>
      <c r="D551" t="s">
        <v>87</v>
      </c>
      <c r="E551" t="s">
        <v>81</v>
      </c>
      <c r="F551" t="s">
        <v>82</v>
      </c>
      <c r="G551">
        <v>58.334799485227883</v>
      </c>
      <c r="I551">
        <v>0.7</v>
      </c>
      <c r="J551">
        <v>0.03</v>
      </c>
      <c r="K551">
        <f>G551*I551*J551</f>
        <v>1.2250307891897856</v>
      </c>
      <c r="L551" t="s">
        <v>68</v>
      </c>
      <c r="M551">
        <f t="shared" si="11"/>
        <v>1.2250307891897856</v>
      </c>
    </row>
    <row r="552" spans="1:13" x14ac:dyDescent="0.25">
      <c r="A552" t="s">
        <v>169</v>
      </c>
      <c r="B552" t="s">
        <v>63</v>
      </c>
      <c r="C552" t="s">
        <v>39</v>
      </c>
      <c r="D552" t="s">
        <v>122</v>
      </c>
      <c r="E552" t="s">
        <v>81</v>
      </c>
      <c r="F552" t="s">
        <v>141</v>
      </c>
      <c r="H552">
        <v>7.9426913578263786E-2</v>
      </c>
      <c r="K552">
        <f>H552</f>
        <v>7.9426913578263786E-2</v>
      </c>
      <c r="L552" t="s">
        <v>68</v>
      </c>
      <c r="M552">
        <f t="shared" si="11"/>
        <v>7.9426913578263786E-2</v>
      </c>
    </row>
    <row r="553" spans="1:13" x14ac:dyDescent="0.25">
      <c r="A553" t="s">
        <v>169</v>
      </c>
      <c r="B553" t="s">
        <v>63</v>
      </c>
      <c r="C553" t="s">
        <v>39</v>
      </c>
      <c r="D553" t="s">
        <v>122</v>
      </c>
      <c r="E553" t="s">
        <v>81</v>
      </c>
      <c r="F553" t="s">
        <v>82</v>
      </c>
      <c r="G553">
        <v>4.4378182629335434</v>
      </c>
      <c r="I553">
        <v>0.7</v>
      </c>
      <c r="J553">
        <v>0.03</v>
      </c>
      <c r="K553">
        <f>G553*I553*J553</f>
        <v>9.3194183521604398E-2</v>
      </c>
      <c r="L553" t="s">
        <v>68</v>
      </c>
      <c r="M553">
        <f t="shared" si="11"/>
        <v>9.3194183521604398E-2</v>
      </c>
    </row>
    <row r="554" spans="1:13" x14ac:dyDescent="0.25">
      <c r="A554" t="s">
        <v>169</v>
      </c>
      <c r="B554" t="s">
        <v>63</v>
      </c>
      <c r="C554" t="s">
        <v>39</v>
      </c>
      <c r="D554" t="s">
        <v>122</v>
      </c>
      <c r="E554" t="s">
        <v>145</v>
      </c>
      <c r="F554" t="s">
        <v>141</v>
      </c>
      <c r="H554">
        <v>0.11159157304527591</v>
      </c>
      <c r="K554">
        <f>H554</f>
        <v>0.11159157304527591</v>
      </c>
      <c r="L554" t="s">
        <v>68</v>
      </c>
      <c r="M554">
        <f t="shared" si="11"/>
        <v>0.11159157304527591</v>
      </c>
    </row>
    <row r="555" spans="1:13" x14ac:dyDescent="0.25">
      <c r="A555" t="s">
        <v>169</v>
      </c>
      <c r="B555" t="s">
        <v>63</v>
      </c>
      <c r="C555" t="s">
        <v>39</v>
      </c>
      <c r="D555" t="s">
        <v>122</v>
      </c>
      <c r="E555" t="s">
        <v>145</v>
      </c>
      <c r="F555" t="s">
        <v>82</v>
      </c>
      <c r="G555">
        <v>13.395854418113185</v>
      </c>
      <c r="I555">
        <v>0.7</v>
      </c>
      <c r="J555">
        <v>0.03</v>
      </c>
      <c r="K555">
        <f>G555*I555*J555</f>
        <v>0.28131294278037683</v>
      </c>
      <c r="L555" t="s">
        <v>68</v>
      </c>
      <c r="M555">
        <f t="shared" si="11"/>
        <v>0.28131294278037683</v>
      </c>
    </row>
    <row r="556" spans="1:13" x14ac:dyDescent="0.25">
      <c r="A556" t="s">
        <v>169</v>
      </c>
      <c r="B556" t="s">
        <v>63</v>
      </c>
      <c r="C556" t="s">
        <v>39</v>
      </c>
      <c r="D556" t="s">
        <v>74</v>
      </c>
      <c r="E556" t="s">
        <v>81</v>
      </c>
      <c r="F556" t="s">
        <v>141</v>
      </c>
      <c r="H556">
        <v>1.5452658000790081E-2</v>
      </c>
      <c r="K556">
        <f>H556</f>
        <v>1.5452658000790081E-2</v>
      </c>
      <c r="L556" t="s">
        <v>68</v>
      </c>
      <c r="M556">
        <f t="shared" si="11"/>
        <v>1.5452658000790081E-2</v>
      </c>
    </row>
    <row r="557" spans="1:13" x14ac:dyDescent="0.25">
      <c r="A557" t="s">
        <v>169</v>
      </c>
      <c r="B557" t="s">
        <v>63</v>
      </c>
      <c r="C557" t="s">
        <v>39</v>
      </c>
      <c r="D557" t="s">
        <v>74</v>
      </c>
      <c r="E557" t="s">
        <v>81</v>
      </c>
      <c r="F557" t="s">
        <v>82</v>
      </c>
      <c r="G557">
        <v>2.0603544001053442</v>
      </c>
      <c r="I557">
        <v>0.7</v>
      </c>
      <c r="J557">
        <v>0.03</v>
      </c>
      <c r="K557">
        <f>G557*I557*J557</f>
        <v>4.3267442402212225E-2</v>
      </c>
      <c r="L557" t="s">
        <v>68</v>
      </c>
      <c r="M557">
        <f t="shared" si="11"/>
        <v>4.3267442402212225E-2</v>
      </c>
    </row>
    <row r="558" spans="1:13" x14ac:dyDescent="0.25">
      <c r="A558" t="s">
        <v>169</v>
      </c>
      <c r="B558" t="s">
        <v>63</v>
      </c>
      <c r="C558" t="s">
        <v>39</v>
      </c>
      <c r="D558" t="s">
        <v>74</v>
      </c>
      <c r="E558" t="s">
        <v>145</v>
      </c>
      <c r="F558" t="s">
        <v>141</v>
      </c>
      <c r="H558">
        <v>5.5010219531124206E-2</v>
      </c>
      <c r="K558">
        <f>H558</f>
        <v>5.5010219531124206E-2</v>
      </c>
      <c r="L558" t="s">
        <v>68</v>
      </c>
      <c r="M558">
        <f t="shared" si="11"/>
        <v>5.5010219531124206E-2</v>
      </c>
    </row>
    <row r="559" spans="1:13" x14ac:dyDescent="0.25">
      <c r="A559" t="s">
        <v>169</v>
      </c>
      <c r="B559" t="s">
        <v>63</v>
      </c>
      <c r="C559" t="s">
        <v>39</v>
      </c>
      <c r="D559" t="s">
        <v>74</v>
      </c>
      <c r="E559" t="s">
        <v>145</v>
      </c>
      <c r="F559" t="s">
        <v>82</v>
      </c>
      <c r="G559">
        <v>7.793114433575929</v>
      </c>
      <c r="I559">
        <v>0.7</v>
      </c>
      <c r="J559">
        <v>0.03</v>
      </c>
      <c r="K559">
        <f>G559*I559*J559</f>
        <v>0.16365540310509449</v>
      </c>
      <c r="L559" t="s">
        <v>68</v>
      </c>
      <c r="M559">
        <f t="shared" si="11"/>
        <v>0.16365540310509449</v>
      </c>
    </row>
    <row r="560" spans="1:13" x14ac:dyDescent="0.25">
      <c r="A560" t="s">
        <v>169</v>
      </c>
      <c r="B560" t="s">
        <v>63</v>
      </c>
      <c r="C560" t="s">
        <v>39</v>
      </c>
      <c r="D560" t="s">
        <v>123</v>
      </c>
      <c r="E560" t="s">
        <v>81</v>
      </c>
      <c r="F560" t="s">
        <v>82</v>
      </c>
      <c r="G560">
        <v>0.7717944805101814</v>
      </c>
      <c r="I560">
        <v>0.7</v>
      </c>
      <c r="J560">
        <v>0.03</v>
      </c>
      <c r="K560">
        <f>G560*I560*J560</f>
        <v>1.6207684090713808E-2</v>
      </c>
      <c r="L560" t="s">
        <v>68</v>
      </c>
      <c r="M560">
        <f t="shared" si="11"/>
        <v>1.6207684090713808E-2</v>
      </c>
    </row>
    <row r="561" spans="1:13" x14ac:dyDescent="0.25">
      <c r="A561" t="s">
        <v>169</v>
      </c>
      <c r="B561" t="s">
        <v>63</v>
      </c>
      <c r="C561" t="s">
        <v>39</v>
      </c>
      <c r="D561" t="s">
        <v>123</v>
      </c>
      <c r="E561" t="s">
        <v>145</v>
      </c>
      <c r="F561" t="s">
        <v>82</v>
      </c>
      <c r="G561">
        <v>1.14821609298113</v>
      </c>
      <c r="I561">
        <v>0.7</v>
      </c>
      <c r="J561">
        <v>0.03</v>
      </c>
      <c r="K561">
        <f>G561*I561*J561</f>
        <v>2.4112537952603728E-2</v>
      </c>
      <c r="L561" t="s">
        <v>68</v>
      </c>
      <c r="M561">
        <f t="shared" si="11"/>
        <v>2.4112537952603728E-2</v>
      </c>
    </row>
    <row r="562" spans="1:13" x14ac:dyDescent="0.25">
      <c r="A562" t="s">
        <v>169</v>
      </c>
      <c r="B562" t="s">
        <v>63</v>
      </c>
      <c r="C562" t="s">
        <v>39</v>
      </c>
      <c r="D562" t="s">
        <v>154</v>
      </c>
      <c r="E562" t="s">
        <v>145</v>
      </c>
      <c r="F562" t="s">
        <v>141</v>
      </c>
      <c r="H562">
        <v>3.6621959394487327E-2</v>
      </c>
      <c r="K562">
        <f>H562</f>
        <v>3.6621959394487327E-2</v>
      </c>
      <c r="L562" t="s">
        <v>68</v>
      </c>
      <c r="M562">
        <f t="shared" si="11"/>
        <v>3.6621959394487327E-2</v>
      </c>
    </row>
    <row r="563" spans="1:13" x14ac:dyDescent="0.25">
      <c r="A563" t="s">
        <v>169</v>
      </c>
      <c r="B563" t="s">
        <v>63</v>
      </c>
      <c r="C563" t="s">
        <v>39</v>
      </c>
      <c r="D563" t="s">
        <v>154</v>
      </c>
      <c r="E563" t="s">
        <v>81</v>
      </c>
      <c r="F563" t="s">
        <v>141</v>
      </c>
      <c r="H563">
        <v>7.3410007566328858E-2</v>
      </c>
      <c r="K563">
        <f>H563</f>
        <v>7.3410007566328858E-2</v>
      </c>
      <c r="L563" t="s">
        <v>68</v>
      </c>
      <c r="M563">
        <f t="shared" si="11"/>
        <v>7.3410007566328858E-2</v>
      </c>
    </row>
    <row r="564" spans="1:13" x14ac:dyDescent="0.25">
      <c r="A564" t="s">
        <v>169</v>
      </c>
      <c r="B564" t="s">
        <v>63</v>
      </c>
      <c r="C564" t="s">
        <v>39</v>
      </c>
      <c r="D564" t="s">
        <v>154</v>
      </c>
      <c r="E564" t="s">
        <v>81</v>
      </c>
      <c r="F564" t="s">
        <v>82</v>
      </c>
      <c r="G564">
        <v>51.11642353777227</v>
      </c>
      <c r="I564">
        <v>0.7</v>
      </c>
      <c r="J564">
        <v>0.03</v>
      </c>
      <c r="K564">
        <f>G564*I564*J564</f>
        <v>1.0734448942932175</v>
      </c>
      <c r="L564" t="s">
        <v>68</v>
      </c>
      <c r="M564">
        <f t="shared" si="11"/>
        <v>1.0734448942932175</v>
      </c>
    </row>
    <row r="565" spans="1:13" x14ac:dyDescent="0.25">
      <c r="A565" t="s">
        <v>169</v>
      </c>
      <c r="B565" t="s">
        <v>63</v>
      </c>
      <c r="C565" t="s">
        <v>39</v>
      </c>
      <c r="D565" t="s">
        <v>154</v>
      </c>
      <c r="E565" t="s">
        <v>145</v>
      </c>
      <c r="F565" t="s">
        <v>82</v>
      </c>
      <c r="G565">
        <v>51.775468874706291</v>
      </c>
      <c r="I565">
        <v>0.7</v>
      </c>
      <c r="J565">
        <v>0.03</v>
      </c>
      <c r="K565">
        <f>G565*I565*J565</f>
        <v>1.0872848463688318</v>
      </c>
      <c r="L565" t="s">
        <v>68</v>
      </c>
      <c r="M565">
        <f t="shared" si="11"/>
        <v>1.0872848463688318</v>
      </c>
    </row>
    <row r="566" spans="1:13" x14ac:dyDescent="0.25">
      <c r="A566" t="s">
        <v>169</v>
      </c>
      <c r="B566" t="s">
        <v>63</v>
      </c>
      <c r="C566" t="s">
        <v>39</v>
      </c>
      <c r="D566" t="s">
        <v>155</v>
      </c>
      <c r="E566" t="s">
        <v>81</v>
      </c>
      <c r="F566" t="s">
        <v>141</v>
      </c>
      <c r="H566">
        <v>6.8789797299916564E-2</v>
      </c>
      <c r="K566">
        <f>H566</f>
        <v>6.8789797299916564E-2</v>
      </c>
      <c r="L566" t="s">
        <v>68</v>
      </c>
      <c r="M566">
        <f t="shared" si="11"/>
        <v>6.8789797299916564E-2</v>
      </c>
    </row>
    <row r="567" spans="1:13" x14ac:dyDescent="0.25">
      <c r="A567" t="s">
        <v>169</v>
      </c>
      <c r="B567" t="s">
        <v>63</v>
      </c>
      <c r="C567" t="s">
        <v>39</v>
      </c>
      <c r="D567" t="s">
        <v>155</v>
      </c>
      <c r="E567" t="s">
        <v>145</v>
      </c>
      <c r="F567" t="s">
        <v>141</v>
      </c>
      <c r="H567">
        <v>0.12532777187886179</v>
      </c>
      <c r="K567">
        <f>H567</f>
        <v>0.12532777187886179</v>
      </c>
      <c r="L567" t="s">
        <v>68</v>
      </c>
      <c r="M567">
        <f t="shared" si="11"/>
        <v>0.12532777187886179</v>
      </c>
    </row>
    <row r="568" spans="1:13" x14ac:dyDescent="0.25">
      <c r="A568" t="s">
        <v>169</v>
      </c>
      <c r="B568" t="s">
        <v>63</v>
      </c>
      <c r="C568" t="s">
        <v>39</v>
      </c>
      <c r="D568" t="s">
        <v>155</v>
      </c>
      <c r="E568" t="s">
        <v>145</v>
      </c>
      <c r="F568" t="s">
        <v>82</v>
      </c>
      <c r="G568">
        <v>32.278970620141074</v>
      </c>
      <c r="I568">
        <v>0.7</v>
      </c>
      <c r="J568">
        <v>0.03</v>
      </c>
      <c r="K568">
        <f>G568*I568*J568</f>
        <v>0.67785838302296242</v>
      </c>
      <c r="L568" t="s">
        <v>68</v>
      </c>
      <c r="M568">
        <f t="shared" si="11"/>
        <v>0.67785838302296242</v>
      </c>
    </row>
    <row r="569" spans="1:13" x14ac:dyDescent="0.25">
      <c r="A569" t="s">
        <v>169</v>
      </c>
      <c r="B569" t="s">
        <v>63</v>
      </c>
      <c r="C569" t="s">
        <v>39</v>
      </c>
      <c r="D569" t="s">
        <v>155</v>
      </c>
      <c r="E569" t="s">
        <v>81</v>
      </c>
      <c r="F569" t="s">
        <v>82</v>
      </c>
      <c r="G569">
        <v>44.904807512929054</v>
      </c>
      <c r="I569">
        <v>0.7</v>
      </c>
      <c r="J569">
        <v>0.03</v>
      </c>
      <c r="K569">
        <f>G569*I569*J569</f>
        <v>0.94300095777151005</v>
      </c>
      <c r="L569" t="s">
        <v>68</v>
      </c>
      <c r="M569">
        <f t="shared" si="11"/>
        <v>0.94300095777151005</v>
      </c>
    </row>
    <row r="570" spans="1:13" x14ac:dyDescent="0.25">
      <c r="A570" t="s">
        <v>169</v>
      </c>
      <c r="B570" t="s">
        <v>63</v>
      </c>
      <c r="C570" t="s">
        <v>39</v>
      </c>
      <c r="D570" t="s">
        <v>156</v>
      </c>
      <c r="E570" t="s">
        <v>81</v>
      </c>
      <c r="F570" t="s">
        <v>141</v>
      </c>
      <c r="H570">
        <v>6.3669064254642915E-2</v>
      </c>
      <c r="K570">
        <f>H570</f>
        <v>6.3669064254642915E-2</v>
      </c>
      <c r="L570" t="s">
        <v>68</v>
      </c>
      <c r="M570">
        <f t="shared" si="11"/>
        <v>6.3669064254642915E-2</v>
      </c>
    </row>
    <row r="571" spans="1:13" x14ac:dyDescent="0.25">
      <c r="A571" t="s">
        <v>169</v>
      </c>
      <c r="B571" t="s">
        <v>63</v>
      </c>
      <c r="C571" t="s">
        <v>39</v>
      </c>
      <c r="D571" t="s">
        <v>156</v>
      </c>
      <c r="E571" t="s">
        <v>145</v>
      </c>
      <c r="F571" t="s">
        <v>141</v>
      </c>
      <c r="H571">
        <v>0.13874088462911546</v>
      </c>
      <c r="K571">
        <f>H571</f>
        <v>0.13874088462911546</v>
      </c>
      <c r="L571" t="s">
        <v>68</v>
      </c>
      <c r="M571">
        <f t="shared" si="11"/>
        <v>0.13874088462911546</v>
      </c>
    </row>
    <row r="572" spans="1:13" x14ac:dyDescent="0.25">
      <c r="A572" t="s">
        <v>169</v>
      </c>
      <c r="B572" t="s">
        <v>63</v>
      </c>
      <c r="C572" t="s">
        <v>39</v>
      </c>
      <c r="D572" t="s">
        <v>156</v>
      </c>
      <c r="E572" t="s">
        <v>81</v>
      </c>
      <c r="F572" t="s">
        <v>82</v>
      </c>
      <c r="G572">
        <v>63.669064254642919</v>
      </c>
      <c r="I572">
        <v>0.7</v>
      </c>
      <c r="J572">
        <v>0.03</v>
      </c>
      <c r="K572">
        <f>G572*I572*J572</f>
        <v>1.3370503493475012</v>
      </c>
      <c r="L572" t="s">
        <v>68</v>
      </c>
      <c r="M572">
        <f t="shared" si="11"/>
        <v>1.3370503493475012</v>
      </c>
    </row>
    <row r="573" spans="1:13" x14ac:dyDescent="0.25">
      <c r="A573" t="s">
        <v>169</v>
      </c>
      <c r="B573" t="s">
        <v>63</v>
      </c>
      <c r="C573" t="s">
        <v>39</v>
      </c>
      <c r="D573" t="s">
        <v>156</v>
      </c>
      <c r="E573" t="s">
        <v>145</v>
      </c>
      <c r="F573" t="s">
        <v>82</v>
      </c>
      <c r="G573">
        <v>67.656722419815708</v>
      </c>
      <c r="I573">
        <v>0.7</v>
      </c>
      <c r="J573">
        <v>0.03</v>
      </c>
      <c r="K573">
        <f>G573*I573*J573</f>
        <v>1.4207911708161298</v>
      </c>
      <c r="L573" t="s">
        <v>68</v>
      </c>
      <c r="M573">
        <f t="shared" si="11"/>
        <v>1.4207911708161298</v>
      </c>
    </row>
    <row r="574" spans="1:13" x14ac:dyDescent="0.25">
      <c r="A574" t="s">
        <v>169</v>
      </c>
      <c r="B574" t="s">
        <v>63</v>
      </c>
      <c r="C574" t="s">
        <v>39</v>
      </c>
      <c r="D574" t="s">
        <v>157</v>
      </c>
      <c r="E574" t="s">
        <v>81</v>
      </c>
      <c r="F574" t="s">
        <v>141</v>
      </c>
      <c r="H574">
        <v>0.13242035980233938</v>
      </c>
      <c r="K574">
        <f>H574</f>
        <v>0.13242035980233938</v>
      </c>
      <c r="L574" t="s">
        <v>68</v>
      </c>
      <c r="M574">
        <f t="shared" si="11"/>
        <v>0.13242035980233938</v>
      </c>
    </row>
    <row r="575" spans="1:13" x14ac:dyDescent="0.25">
      <c r="A575" t="s">
        <v>169</v>
      </c>
      <c r="B575" t="s">
        <v>63</v>
      </c>
      <c r="C575" t="s">
        <v>39</v>
      </c>
      <c r="D575" t="s">
        <v>157</v>
      </c>
      <c r="E575" t="s">
        <v>145</v>
      </c>
      <c r="F575" t="s">
        <v>141</v>
      </c>
      <c r="H575">
        <v>0.14705125233786454</v>
      </c>
      <c r="K575">
        <f>H575</f>
        <v>0.14705125233786454</v>
      </c>
      <c r="L575" t="s">
        <v>68</v>
      </c>
      <c r="M575">
        <f t="shared" si="11"/>
        <v>0.14705125233786454</v>
      </c>
    </row>
    <row r="576" spans="1:13" x14ac:dyDescent="0.25">
      <c r="A576" t="s">
        <v>169</v>
      </c>
      <c r="B576" t="s">
        <v>63</v>
      </c>
      <c r="C576" t="s">
        <v>39</v>
      </c>
      <c r="D576" t="s">
        <v>157</v>
      </c>
      <c r="E576" t="s">
        <v>145</v>
      </c>
      <c r="F576" t="s">
        <v>82</v>
      </c>
      <c r="G576">
        <v>16.010369427589975</v>
      </c>
      <c r="I576">
        <v>0.7</v>
      </c>
      <c r="J576">
        <v>0.03</v>
      </c>
      <c r="K576">
        <f>G576*I576*J576</f>
        <v>0.33621775797938941</v>
      </c>
      <c r="L576" t="s">
        <v>68</v>
      </c>
      <c r="M576">
        <f t="shared" si="11"/>
        <v>0.33621775797938941</v>
      </c>
    </row>
    <row r="577" spans="1:13" x14ac:dyDescent="0.25">
      <c r="A577" t="s">
        <v>169</v>
      </c>
      <c r="B577" t="s">
        <v>63</v>
      </c>
      <c r="C577" t="s">
        <v>39</v>
      </c>
      <c r="D577" t="s">
        <v>157</v>
      </c>
      <c r="E577" t="s">
        <v>81</v>
      </c>
      <c r="F577" t="s">
        <v>82</v>
      </c>
      <c r="G577">
        <v>73.762940295013138</v>
      </c>
      <c r="I577">
        <v>0.7</v>
      </c>
      <c r="J577">
        <v>0.03</v>
      </c>
      <c r="K577">
        <f>G577*I577*J577</f>
        <v>1.5490217461952758</v>
      </c>
      <c r="L577" t="s">
        <v>68</v>
      </c>
      <c r="M577">
        <f t="shared" si="11"/>
        <v>1.5490217461952758</v>
      </c>
    </row>
    <row r="578" spans="1:13" x14ac:dyDescent="0.25">
      <c r="A578" t="s">
        <v>169</v>
      </c>
      <c r="B578" t="s">
        <v>63</v>
      </c>
      <c r="C578" t="s">
        <v>39</v>
      </c>
      <c r="D578" t="s">
        <v>89</v>
      </c>
      <c r="E578" t="s">
        <v>81</v>
      </c>
      <c r="F578" t="s">
        <v>141</v>
      </c>
      <c r="H578">
        <v>5.0866233447882762E-3</v>
      </c>
      <c r="K578">
        <f>H578</f>
        <v>5.0866233447882762E-3</v>
      </c>
      <c r="L578" t="s">
        <v>68</v>
      </c>
      <c r="M578">
        <f t="shared" ref="M578:M641" si="12">IF(L578="Y",0,K578)</f>
        <v>5.0866233447882762E-3</v>
      </c>
    </row>
    <row r="579" spans="1:13" x14ac:dyDescent="0.25">
      <c r="A579" t="s">
        <v>169</v>
      </c>
      <c r="B579" t="s">
        <v>63</v>
      </c>
      <c r="C579" t="s">
        <v>39</v>
      </c>
      <c r="D579" t="s">
        <v>89</v>
      </c>
      <c r="E579" t="s">
        <v>145</v>
      </c>
      <c r="F579" t="s">
        <v>141</v>
      </c>
      <c r="H579">
        <v>1.7972930841294553E-2</v>
      </c>
      <c r="K579">
        <f>H579</f>
        <v>1.7972930841294553E-2</v>
      </c>
      <c r="L579" t="s">
        <v>68</v>
      </c>
      <c r="M579">
        <f t="shared" si="12"/>
        <v>1.7972930841294553E-2</v>
      </c>
    </row>
    <row r="580" spans="1:13" x14ac:dyDescent="0.25">
      <c r="A580" t="s">
        <v>169</v>
      </c>
      <c r="B580" t="s">
        <v>63</v>
      </c>
      <c r="C580" t="s">
        <v>39</v>
      </c>
      <c r="D580" t="s">
        <v>71</v>
      </c>
      <c r="E580" t="s">
        <v>145</v>
      </c>
      <c r="F580" t="s">
        <v>82</v>
      </c>
      <c r="G580">
        <v>0.31579853640740752</v>
      </c>
      <c r="I580">
        <v>0.7</v>
      </c>
      <c r="J580">
        <v>0.03</v>
      </c>
      <c r="K580">
        <f>G580*I580*J580</f>
        <v>6.6317692645555572E-3</v>
      </c>
      <c r="L580" t="s">
        <v>68</v>
      </c>
      <c r="M580">
        <f t="shared" si="12"/>
        <v>6.6317692645555572E-3</v>
      </c>
    </row>
    <row r="581" spans="1:13" x14ac:dyDescent="0.25">
      <c r="A581" t="s">
        <v>169</v>
      </c>
      <c r="B581" t="s">
        <v>63</v>
      </c>
      <c r="C581" t="s">
        <v>39</v>
      </c>
      <c r="D581" t="s">
        <v>71</v>
      </c>
      <c r="E581" t="s">
        <v>81</v>
      </c>
      <c r="F581" t="s">
        <v>141</v>
      </c>
      <c r="H581">
        <v>9.8380126079169357E-3</v>
      </c>
      <c r="K581">
        <f>H581</f>
        <v>9.8380126079169357E-3</v>
      </c>
      <c r="L581" t="s">
        <v>68</v>
      </c>
      <c r="M581">
        <f t="shared" si="12"/>
        <v>9.8380126079169357E-3</v>
      </c>
    </row>
    <row r="582" spans="1:13" x14ac:dyDescent="0.25">
      <c r="A582" t="s">
        <v>169</v>
      </c>
      <c r="B582" t="s">
        <v>63</v>
      </c>
      <c r="C582" t="s">
        <v>39</v>
      </c>
      <c r="D582" t="s">
        <v>71</v>
      </c>
      <c r="E582" t="s">
        <v>145</v>
      </c>
      <c r="F582" t="s">
        <v>141</v>
      </c>
      <c r="H582">
        <v>1.1988860800339401E-2</v>
      </c>
      <c r="K582">
        <f>H582</f>
        <v>1.1988860800339401E-2</v>
      </c>
      <c r="L582" t="s">
        <v>68</v>
      </c>
      <c r="M582">
        <f t="shared" si="12"/>
        <v>1.1988860800339401E-2</v>
      </c>
    </row>
    <row r="583" spans="1:13" x14ac:dyDescent="0.25">
      <c r="A583" t="s">
        <v>169</v>
      </c>
      <c r="B583" t="s">
        <v>63</v>
      </c>
      <c r="C583" t="s">
        <v>39</v>
      </c>
      <c r="D583" t="s">
        <v>64</v>
      </c>
      <c r="E583" t="s">
        <v>145</v>
      </c>
      <c r="F583" t="s">
        <v>141</v>
      </c>
      <c r="H583">
        <v>6.8901498852525264E-2</v>
      </c>
      <c r="K583">
        <f>H583</f>
        <v>6.8901498852525264E-2</v>
      </c>
      <c r="L583" t="s">
        <v>68</v>
      </c>
      <c r="M583">
        <f t="shared" si="12"/>
        <v>6.8901498852525264E-2</v>
      </c>
    </row>
    <row r="584" spans="1:13" x14ac:dyDescent="0.25">
      <c r="A584" t="s">
        <v>169</v>
      </c>
      <c r="B584" t="s">
        <v>63</v>
      </c>
      <c r="C584" t="s">
        <v>39</v>
      </c>
      <c r="D584" t="s">
        <v>64</v>
      </c>
      <c r="E584" t="s">
        <v>81</v>
      </c>
      <c r="F584" t="s">
        <v>141</v>
      </c>
      <c r="H584">
        <v>9.1772505670866936E-2</v>
      </c>
      <c r="K584">
        <f>H584</f>
        <v>9.1772505670866936E-2</v>
      </c>
      <c r="L584" t="s">
        <v>68</v>
      </c>
      <c r="M584">
        <f t="shared" si="12"/>
        <v>9.1772505670866936E-2</v>
      </c>
    </row>
    <row r="585" spans="1:13" x14ac:dyDescent="0.25">
      <c r="A585" t="s">
        <v>169</v>
      </c>
      <c r="B585" t="s">
        <v>63</v>
      </c>
      <c r="C585" t="s">
        <v>39</v>
      </c>
      <c r="D585" t="s">
        <v>64</v>
      </c>
      <c r="E585" t="s">
        <v>145</v>
      </c>
      <c r="F585" t="s">
        <v>82</v>
      </c>
      <c r="G585">
        <v>16.737322429592599</v>
      </c>
      <c r="I585">
        <v>0.7</v>
      </c>
      <c r="J585">
        <v>0.03</v>
      </c>
      <c r="K585">
        <f>G585*I585*J585</f>
        <v>0.35148377102144451</v>
      </c>
      <c r="L585" t="s">
        <v>68</v>
      </c>
      <c r="M585">
        <f t="shared" si="12"/>
        <v>0.35148377102144451</v>
      </c>
    </row>
    <row r="586" spans="1:13" x14ac:dyDescent="0.25">
      <c r="A586" t="s">
        <v>169</v>
      </c>
      <c r="B586" t="s">
        <v>63</v>
      </c>
      <c r="C586" t="s">
        <v>39</v>
      </c>
      <c r="D586" t="s">
        <v>64</v>
      </c>
      <c r="E586" t="s">
        <v>81</v>
      </c>
      <c r="F586" t="s">
        <v>82</v>
      </c>
      <c r="G586">
        <v>59.139732196067833</v>
      </c>
      <c r="I586">
        <v>0.7</v>
      </c>
      <c r="J586">
        <v>0.03</v>
      </c>
      <c r="K586">
        <f>G586*I586*J586</f>
        <v>1.2419343761174244</v>
      </c>
      <c r="L586" t="s">
        <v>68</v>
      </c>
      <c r="M586">
        <f t="shared" si="12"/>
        <v>1.2419343761174244</v>
      </c>
    </row>
    <row r="587" spans="1:13" x14ac:dyDescent="0.25">
      <c r="A587" t="s">
        <v>169</v>
      </c>
      <c r="B587" t="s">
        <v>63</v>
      </c>
      <c r="C587" t="s">
        <v>39</v>
      </c>
      <c r="D587" t="s">
        <v>158</v>
      </c>
      <c r="E587" t="s">
        <v>81</v>
      </c>
      <c r="F587" t="s">
        <v>141</v>
      </c>
      <c r="H587">
        <v>2.820558010591754E-2</v>
      </c>
      <c r="K587">
        <f>H587</f>
        <v>2.820558010591754E-2</v>
      </c>
      <c r="L587" t="s">
        <v>68</v>
      </c>
      <c r="M587">
        <f t="shared" si="12"/>
        <v>2.820558010591754E-2</v>
      </c>
    </row>
    <row r="588" spans="1:13" x14ac:dyDescent="0.25">
      <c r="A588" t="s">
        <v>169</v>
      </c>
      <c r="B588" t="s">
        <v>63</v>
      </c>
      <c r="C588" t="s">
        <v>39</v>
      </c>
      <c r="D588" t="s">
        <v>158</v>
      </c>
      <c r="E588" t="s">
        <v>145</v>
      </c>
      <c r="F588" t="s">
        <v>141</v>
      </c>
      <c r="H588">
        <v>9.9894800089358304E-2</v>
      </c>
      <c r="K588">
        <f>H588</f>
        <v>9.9894800089358304E-2</v>
      </c>
      <c r="L588" t="s">
        <v>68</v>
      </c>
      <c r="M588">
        <f t="shared" si="12"/>
        <v>9.9894800089358304E-2</v>
      </c>
    </row>
    <row r="589" spans="1:13" x14ac:dyDescent="0.25">
      <c r="A589" t="s">
        <v>169</v>
      </c>
      <c r="B589" t="s">
        <v>63</v>
      </c>
      <c r="C589" t="s">
        <v>39</v>
      </c>
      <c r="D589" t="s">
        <v>159</v>
      </c>
      <c r="E589" t="s">
        <v>81</v>
      </c>
      <c r="F589" t="s">
        <v>82</v>
      </c>
      <c r="G589">
        <v>0.83611068721936321</v>
      </c>
      <c r="I589">
        <v>0.7</v>
      </c>
      <c r="J589">
        <v>0.03</v>
      </c>
      <c r="K589">
        <f>G589*I589*J589</f>
        <v>1.7558324431606626E-2</v>
      </c>
      <c r="L589" t="s">
        <v>68</v>
      </c>
      <c r="M589">
        <f t="shared" si="12"/>
        <v>1.7558324431606626E-2</v>
      </c>
    </row>
    <row r="590" spans="1:13" x14ac:dyDescent="0.25">
      <c r="A590" t="s">
        <v>169</v>
      </c>
      <c r="B590" t="s">
        <v>63</v>
      </c>
      <c r="C590" t="s">
        <v>39</v>
      </c>
      <c r="D590" t="s">
        <v>160</v>
      </c>
      <c r="E590" t="s">
        <v>81</v>
      </c>
      <c r="F590" t="s">
        <v>141</v>
      </c>
      <c r="H590">
        <v>4.0741393486325335E-2</v>
      </c>
      <c r="K590">
        <f t="shared" ref="K590:K595" si="13">H590</f>
        <v>4.0741393486325335E-2</v>
      </c>
      <c r="L590" t="s">
        <v>68</v>
      </c>
      <c r="M590">
        <f t="shared" si="12"/>
        <v>4.0741393486325335E-2</v>
      </c>
    </row>
    <row r="591" spans="1:13" x14ac:dyDescent="0.25">
      <c r="A591" t="s">
        <v>169</v>
      </c>
      <c r="B591" t="s">
        <v>63</v>
      </c>
      <c r="C591" t="s">
        <v>39</v>
      </c>
      <c r="D591" t="s">
        <v>160</v>
      </c>
      <c r="E591" t="s">
        <v>145</v>
      </c>
      <c r="F591" t="s">
        <v>141</v>
      </c>
      <c r="H591">
        <v>0.18869017794656567</v>
      </c>
      <c r="K591">
        <f t="shared" si="13"/>
        <v>0.18869017794656567</v>
      </c>
      <c r="L591" t="s">
        <v>68</v>
      </c>
      <c r="M591">
        <f t="shared" si="12"/>
        <v>0.18869017794656567</v>
      </c>
    </row>
    <row r="592" spans="1:13" x14ac:dyDescent="0.25">
      <c r="A592" t="s">
        <v>169</v>
      </c>
      <c r="B592" t="s">
        <v>63</v>
      </c>
      <c r="C592" t="s">
        <v>39</v>
      </c>
      <c r="D592" t="s">
        <v>161</v>
      </c>
      <c r="E592" t="s">
        <v>81</v>
      </c>
      <c r="F592" t="s">
        <v>141</v>
      </c>
      <c r="H592">
        <v>1.755013873257091E-2</v>
      </c>
      <c r="K592">
        <f t="shared" si="13"/>
        <v>1.755013873257091E-2</v>
      </c>
      <c r="L592" t="s">
        <v>68</v>
      </c>
      <c r="M592">
        <f t="shared" si="12"/>
        <v>1.755013873257091E-2</v>
      </c>
    </row>
    <row r="593" spans="1:13" x14ac:dyDescent="0.25">
      <c r="A593" t="s">
        <v>169</v>
      </c>
      <c r="B593" t="s">
        <v>63</v>
      </c>
      <c r="C593" t="s">
        <v>39</v>
      </c>
      <c r="D593" t="s">
        <v>161</v>
      </c>
      <c r="E593" t="s">
        <v>145</v>
      </c>
      <c r="F593" t="s">
        <v>141</v>
      </c>
      <c r="H593">
        <v>7.9915840071486652E-2</v>
      </c>
      <c r="K593">
        <f t="shared" si="13"/>
        <v>7.9915840071486652E-2</v>
      </c>
      <c r="L593" t="s">
        <v>68</v>
      </c>
      <c r="M593">
        <f t="shared" si="12"/>
        <v>7.9915840071486652E-2</v>
      </c>
    </row>
    <row r="594" spans="1:13" x14ac:dyDescent="0.25">
      <c r="A594" t="s">
        <v>169</v>
      </c>
      <c r="B594" t="s">
        <v>63</v>
      </c>
      <c r="C594" t="s">
        <v>39</v>
      </c>
      <c r="D594" t="s">
        <v>181</v>
      </c>
      <c r="E594" t="s">
        <v>81</v>
      </c>
      <c r="F594" t="s">
        <v>141</v>
      </c>
      <c r="H594">
        <v>4.3091858495151805E-3</v>
      </c>
      <c r="K594">
        <f t="shared" si="13"/>
        <v>4.3091858495151805E-3</v>
      </c>
      <c r="L594" t="s">
        <v>68</v>
      </c>
      <c r="M594">
        <f t="shared" si="12"/>
        <v>4.3091858495151805E-3</v>
      </c>
    </row>
    <row r="595" spans="1:13" x14ac:dyDescent="0.25">
      <c r="A595" t="s">
        <v>169</v>
      </c>
      <c r="B595" t="s">
        <v>63</v>
      </c>
      <c r="C595" t="s">
        <v>39</v>
      </c>
      <c r="D595" t="s">
        <v>181</v>
      </c>
      <c r="E595" t="s">
        <v>145</v>
      </c>
      <c r="F595" t="s">
        <v>141</v>
      </c>
      <c r="H595">
        <v>2.2198844464301849E-2</v>
      </c>
      <c r="K595">
        <f t="shared" si="13"/>
        <v>2.2198844464301849E-2</v>
      </c>
      <c r="L595" t="s">
        <v>68</v>
      </c>
      <c r="M595">
        <f t="shared" si="12"/>
        <v>2.2198844464301849E-2</v>
      </c>
    </row>
    <row r="596" spans="1:13" x14ac:dyDescent="0.25">
      <c r="A596" t="s">
        <v>169</v>
      </c>
      <c r="B596" t="s">
        <v>63</v>
      </c>
      <c r="C596" t="s">
        <v>39</v>
      </c>
      <c r="D596" t="s">
        <v>92</v>
      </c>
      <c r="E596" t="s">
        <v>145</v>
      </c>
      <c r="F596" t="s">
        <v>82</v>
      </c>
      <c r="G596">
        <v>2.0628832324171578</v>
      </c>
      <c r="I596">
        <v>0.7</v>
      </c>
      <c r="J596">
        <v>0.03</v>
      </c>
      <c r="K596">
        <f>G596*I596*J596</f>
        <v>4.3320547880760313E-2</v>
      </c>
      <c r="L596" t="s">
        <v>68</v>
      </c>
      <c r="M596">
        <f t="shared" si="12"/>
        <v>4.3320547880760313E-2</v>
      </c>
    </row>
    <row r="597" spans="1:13" x14ac:dyDescent="0.25">
      <c r="A597" t="s">
        <v>169</v>
      </c>
      <c r="B597" t="s">
        <v>63</v>
      </c>
      <c r="C597" t="s">
        <v>39</v>
      </c>
      <c r="D597" t="s">
        <v>92</v>
      </c>
      <c r="E597" t="s">
        <v>145</v>
      </c>
      <c r="F597" t="s">
        <v>141</v>
      </c>
      <c r="H597">
        <v>0.12907397873621052</v>
      </c>
      <c r="K597">
        <f>H597</f>
        <v>0.12907397873621052</v>
      </c>
      <c r="L597" t="s">
        <v>68</v>
      </c>
      <c r="M597">
        <f t="shared" si="12"/>
        <v>0.12907397873621052</v>
      </c>
    </row>
    <row r="598" spans="1:13" x14ac:dyDescent="0.25">
      <c r="A598" t="s">
        <v>169</v>
      </c>
      <c r="B598" t="s">
        <v>63</v>
      </c>
      <c r="C598" t="s">
        <v>39</v>
      </c>
      <c r="D598" t="s">
        <v>92</v>
      </c>
      <c r="E598" t="s">
        <v>81</v>
      </c>
      <c r="F598" t="s">
        <v>141</v>
      </c>
      <c r="H598">
        <v>0.44424986965180496</v>
      </c>
      <c r="K598">
        <f>H598</f>
        <v>0.44424986965180496</v>
      </c>
      <c r="L598" t="s">
        <v>68</v>
      </c>
      <c r="M598">
        <f t="shared" si="12"/>
        <v>0.44424986965180496</v>
      </c>
    </row>
    <row r="599" spans="1:13" x14ac:dyDescent="0.25">
      <c r="A599" t="s">
        <v>169</v>
      </c>
      <c r="B599" t="s">
        <v>63</v>
      </c>
      <c r="C599" t="s">
        <v>39</v>
      </c>
      <c r="D599" t="s">
        <v>92</v>
      </c>
      <c r="E599" t="s">
        <v>81</v>
      </c>
      <c r="F599" t="s">
        <v>82</v>
      </c>
      <c r="G599">
        <v>25.067645201281689</v>
      </c>
      <c r="I599">
        <v>0.7</v>
      </c>
      <c r="J599">
        <v>0.03</v>
      </c>
      <c r="K599">
        <f>G599*I599*J599</f>
        <v>0.52642054922691539</v>
      </c>
      <c r="L599" t="s">
        <v>68</v>
      </c>
      <c r="M599">
        <f t="shared" si="12"/>
        <v>0.52642054922691539</v>
      </c>
    </row>
    <row r="600" spans="1:13" x14ac:dyDescent="0.25">
      <c r="A600" t="s">
        <v>169</v>
      </c>
      <c r="B600" t="s">
        <v>63</v>
      </c>
      <c r="C600" t="s">
        <v>39</v>
      </c>
      <c r="D600" t="s">
        <v>72</v>
      </c>
      <c r="E600" t="s">
        <v>145</v>
      </c>
      <c r="F600" t="s">
        <v>141</v>
      </c>
      <c r="H600">
        <v>1.1668834445996042E-2</v>
      </c>
      <c r="K600">
        <f>H600</f>
        <v>1.1668834445996042E-2</v>
      </c>
      <c r="L600" t="s">
        <v>68</v>
      </c>
      <c r="M600">
        <f t="shared" si="12"/>
        <v>1.1668834445996042E-2</v>
      </c>
    </row>
    <row r="601" spans="1:13" x14ac:dyDescent="0.25">
      <c r="A601" t="s">
        <v>169</v>
      </c>
      <c r="B601" t="s">
        <v>63</v>
      </c>
      <c r="C601" t="s">
        <v>39</v>
      </c>
      <c r="D601" t="s">
        <v>72</v>
      </c>
      <c r="E601" t="s">
        <v>81</v>
      </c>
      <c r="F601" t="s">
        <v>141</v>
      </c>
      <c r="H601">
        <v>2.8095741819618325E-2</v>
      </c>
      <c r="K601">
        <f>H601</f>
        <v>2.8095741819618325E-2</v>
      </c>
      <c r="L601" t="s">
        <v>68</v>
      </c>
      <c r="M601">
        <f t="shared" si="12"/>
        <v>2.8095741819618325E-2</v>
      </c>
    </row>
    <row r="602" spans="1:13" x14ac:dyDescent="0.25">
      <c r="A602" t="s">
        <v>169</v>
      </c>
      <c r="B602" t="s">
        <v>63</v>
      </c>
      <c r="C602" t="s">
        <v>39</v>
      </c>
      <c r="D602" t="s">
        <v>72</v>
      </c>
      <c r="E602" t="s">
        <v>145</v>
      </c>
      <c r="F602" t="s">
        <v>82</v>
      </c>
      <c r="G602">
        <v>11.002043906224841</v>
      </c>
      <c r="I602">
        <v>0.7</v>
      </c>
      <c r="J602">
        <v>0.03</v>
      </c>
      <c r="K602">
        <f>G602*I602*J602</f>
        <v>0.23104292203072163</v>
      </c>
      <c r="L602" t="s">
        <v>68</v>
      </c>
      <c r="M602">
        <f t="shared" si="12"/>
        <v>0.23104292203072163</v>
      </c>
    </row>
    <row r="603" spans="1:13" x14ac:dyDescent="0.25">
      <c r="A603" t="s">
        <v>169</v>
      </c>
      <c r="B603" t="s">
        <v>63</v>
      </c>
      <c r="C603" t="s">
        <v>39</v>
      </c>
      <c r="D603" t="s">
        <v>72</v>
      </c>
      <c r="E603" t="s">
        <v>81</v>
      </c>
      <c r="F603" t="s">
        <v>82</v>
      </c>
      <c r="G603">
        <v>37.687315901926915</v>
      </c>
      <c r="I603">
        <v>0.7</v>
      </c>
      <c r="J603">
        <v>0.03</v>
      </c>
      <c r="K603">
        <f>G603*I603*J603</f>
        <v>0.79143363394046506</v>
      </c>
      <c r="L603" t="s">
        <v>68</v>
      </c>
      <c r="M603">
        <f t="shared" si="12"/>
        <v>0.79143363394046506</v>
      </c>
    </row>
    <row r="604" spans="1:13" x14ac:dyDescent="0.25">
      <c r="A604" t="s">
        <v>169</v>
      </c>
      <c r="B604" t="s">
        <v>63</v>
      </c>
      <c r="C604" t="s">
        <v>39</v>
      </c>
      <c r="D604" t="s">
        <v>69</v>
      </c>
      <c r="E604" t="s">
        <v>145</v>
      </c>
      <c r="F604" t="s">
        <v>141</v>
      </c>
      <c r="H604">
        <v>0.12057762299191922</v>
      </c>
      <c r="K604">
        <f>H604</f>
        <v>0.12057762299191922</v>
      </c>
      <c r="L604" t="s">
        <v>68</v>
      </c>
      <c r="M604">
        <f t="shared" si="12"/>
        <v>0.12057762299191922</v>
      </c>
    </row>
    <row r="605" spans="1:13" x14ac:dyDescent="0.25">
      <c r="A605" t="s">
        <v>169</v>
      </c>
      <c r="B605" t="s">
        <v>63</v>
      </c>
      <c r="C605" t="s">
        <v>39</v>
      </c>
      <c r="D605" t="s">
        <v>69</v>
      </c>
      <c r="E605" t="s">
        <v>81</v>
      </c>
      <c r="F605" t="s">
        <v>141</v>
      </c>
      <c r="H605">
        <v>0.1284815079392137</v>
      </c>
      <c r="K605">
        <f>H605</f>
        <v>0.1284815079392137</v>
      </c>
      <c r="L605" t="s">
        <v>68</v>
      </c>
      <c r="M605">
        <f t="shared" si="12"/>
        <v>0.1284815079392137</v>
      </c>
    </row>
    <row r="606" spans="1:13" x14ac:dyDescent="0.25">
      <c r="A606" t="s">
        <v>169</v>
      </c>
      <c r="B606" t="s">
        <v>63</v>
      </c>
      <c r="C606" t="s">
        <v>39</v>
      </c>
      <c r="D606" t="s">
        <v>69</v>
      </c>
      <c r="E606" t="s">
        <v>145</v>
      </c>
      <c r="F606" t="s">
        <v>82</v>
      </c>
      <c r="G606">
        <v>22.184847182620377</v>
      </c>
      <c r="I606">
        <v>0.7</v>
      </c>
      <c r="J606">
        <v>0.03</v>
      </c>
      <c r="K606">
        <f>G606*I606*J606</f>
        <v>0.4658817908350279</v>
      </c>
      <c r="L606" t="s">
        <v>68</v>
      </c>
      <c r="M606">
        <f t="shared" si="12"/>
        <v>0.4658817908350279</v>
      </c>
    </row>
    <row r="607" spans="1:13" x14ac:dyDescent="0.25">
      <c r="A607" t="s">
        <v>169</v>
      </c>
      <c r="B607" t="s">
        <v>63</v>
      </c>
      <c r="C607" t="s">
        <v>39</v>
      </c>
      <c r="D607" t="s">
        <v>69</v>
      </c>
      <c r="E607" t="s">
        <v>81</v>
      </c>
      <c r="F607" t="s">
        <v>82</v>
      </c>
      <c r="G607">
        <v>46.436887869458666</v>
      </c>
      <c r="I607">
        <v>0.7</v>
      </c>
      <c r="J607">
        <v>0.03</v>
      </c>
      <c r="K607">
        <f>G607*I607*J607</f>
        <v>0.97517464525863184</v>
      </c>
      <c r="L607" t="s">
        <v>68</v>
      </c>
      <c r="M607">
        <f t="shared" si="12"/>
        <v>0.97517464525863184</v>
      </c>
    </row>
    <row r="608" spans="1:13" x14ac:dyDescent="0.25">
      <c r="A608" t="s">
        <v>169</v>
      </c>
      <c r="B608" t="s">
        <v>63</v>
      </c>
      <c r="C608" t="s">
        <v>39</v>
      </c>
      <c r="D608" t="s">
        <v>108</v>
      </c>
      <c r="E608" t="s">
        <v>145</v>
      </c>
      <c r="F608" t="s">
        <v>141</v>
      </c>
      <c r="H608">
        <v>0.10855861242730684</v>
      </c>
      <c r="K608">
        <f>H608</f>
        <v>0.10855861242730684</v>
      </c>
      <c r="L608" t="s">
        <v>68</v>
      </c>
      <c r="M608">
        <f t="shared" si="12"/>
        <v>0.10855861242730684</v>
      </c>
    </row>
    <row r="609" spans="1:13" x14ac:dyDescent="0.25">
      <c r="A609" t="s">
        <v>169</v>
      </c>
      <c r="B609" t="s">
        <v>63</v>
      </c>
      <c r="C609" t="s">
        <v>39</v>
      </c>
      <c r="D609" t="s">
        <v>108</v>
      </c>
      <c r="E609" t="s">
        <v>81</v>
      </c>
      <c r="F609" t="s">
        <v>141</v>
      </c>
      <c r="H609">
        <v>0.17821436186326001</v>
      </c>
      <c r="K609">
        <f>H609</f>
        <v>0.17821436186326001</v>
      </c>
      <c r="L609" t="s">
        <v>68</v>
      </c>
      <c r="M609">
        <f t="shared" si="12"/>
        <v>0.17821436186326001</v>
      </c>
    </row>
    <row r="610" spans="1:13" x14ac:dyDescent="0.25">
      <c r="A610" t="s">
        <v>169</v>
      </c>
      <c r="B610" t="s">
        <v>63</v>
      </c>
      <c r="C610" t="s">
        <v>39</v>
      </c>
      <c r="D610" t="s">
        <v>108</v>
      </c>
      <c r="E610" t="s">
        <v>145</v>
      </c>
      <c r="F610" t="s">
        <v>82</v>
      </c>
      <c r="G610">
        <v>67.106851656452704</v>
      </c>
      <c r="I610">
        <v>0.7</v>
      </c>
      <c r="J610">
        <v>0.03</v>
      </c>
      <c r="K610">
        <f>G610*I610*J610</f>
        <v>1.4092438847855067</v>
      </c>
      <c r="L610" t="s">
        <v>68</v>
      </c>
      <c r="M610">
        <f t="shared" si="12"/>
        <v>1.4092438847855067</v>
      </c>
    </row>
    <row r="611" spans="1:13" x14ac:dyDescent="0.25">
      <c r="A611" t="s">
        <v>169</v>
      </c>
      <c r="B611" t="s">
        <v>63</v>
      </c>
      <c r="C611" t="s">
        <v>39</v>
      </c>
      <c r="D611" t="s">
        <v>108</v>
      </c>
      <c r="E611" t="s">
        <v>81</v>
      </c>
      <c r="F611" t="s">
        <v>82</v>
      </c>
      <c r="G611">
        <v>110.81682415992022</v>
      </c>
      <c r="I611">
        <v>0.7</v>
      </c>
      <c r="J611">
        <v>0.03</v>
      </c>
      <c r="K611">
        <f>G611*I611*J611</f>
        <v>2.3271533073583242</v>
      </c>
      <c r="L611" t="s">
        <v>68</v>
      </c>
      <c r="M611">
        <f t="shared" si="12"/>
        <v>2.3271533073583242</v>
      </c>
    </row>
    <row r="612" spans="1:13" x14ac:dyDescent="0.25">
      <c r="A612" t="s">
        <v>169</v>
      </c>
      <c r="B612" t="s">
        <v>63</v>
      </c>
      <c r="C612" t="s">
        <v>39</v>
      </c>
      <c r="D612" t="s">
        <v>109</v>
      </c>
      <c r="E612" t="s">
        <v>145</v>
      </c>
      <c r="F612" t="s">
        <v>141</v>
      </c>
      <c r="H612">
        <v>0.14752837073454517</v>
      </c>
      <c r="K612">
        <f>H612</f>
        <v>0.14752837073454517</v>
      </c>
      <c r="L612" t="s">
        <v>68</v>
      </c>
      <c r="M612">
        <f t="shared" si="12"/>
        <v>0.14752837073454517</v>
      </c>
    </row>
    <row r="613" spans="1:13" x14ac:dyDescent="0.25">
      <c r="A613" t="s">
        <v>169</v>
      </c>
      <c r="B613" t="s">
        <v>63</v>
      </c>
      <c r="C613" t="s">
        <v>39</v>
      </c>
      <c r="D613" t="s">
        <v>109</v>
      </c>
      <c r="E613" t="s">
        <v>81</v>
      </c>
      <c r="F613" t="s">
        <v>141</v>
      </c>
      <c r="H613">
        <v>0.26100686068162499</v>
      </c>
      <c r="K613">
        <f>H613</f>
        <v>0.26100686068162499</v>
      </c>
      <c r="L613" t="s">
        <v>68</v>
      </c>
      <c r="M613">
        <f t="shared" si="12"/>
        <v>0.26100686068162499</v>
      </c>
    </row>
    <row r="614" spans="1:13" x14ac:dyDescent="0.25">
      <c r="A614" t="s">
        <v>169</v>
      </c>
      <c r="B614" t="s">
        <v>63</v>
      </c>
      <c r="C614" t="s">
        <v>39</v>
      </c>
      <c r="D614" t="s">
        <v>109</v>
      </c>
      <c r="E614" t="s">
        <v>145</v>
      </c>
      <c r="F614" t="s">
        <v>82</v>
      </c>
      <c r="G614">
        <v>55.752270292528202</v>
      </c>
      <c r="I614">
        <v>0.7</v>
      </c>
      <c r="J614">
        <v>0.03</v>
      </c>
      <c r="K614">
        <f>G614*I614*J614</f>
        <v>1.1707976761430923</v>
      </c>
      <c r="L614" t="s">
        <v>68</v>
      </c>
      <c r="M614">
        <f t="shared" si="12"/>
        <v>1.1707976761430923</v>
      </c>
    </row>
    <row r="615" spans="1:13" x14ac:dyDescent="0.25">
      <c r="A615" t="s">
        <v>169</v>
      </c>
      <c r="B615" t="s">
        <v>63</v>
      </c>
      <c r="C615" t="s">
        <v>39</v>
      </c>
      <c r="D615" t="s">
        <v>109</v>
      </c>
      <c r="E615" t="s">
        <v>81</v>
      </c>
      <c r="F615" t="s">
        <v>82</v>
      </c>
      <c r="G615">
        <v>157.76765505762293</v>
      </c>
      <c r="I615">
        <v>0.7</v>
      </c>
      <c r="J615">
        <v>0.03</v>
      </c>
      <c r="K615">
        <f>G615*I615*J615</f>
        <v>3.3131207562100813</v>
      </c>
      <c r="L615" t="s">
        <v>68</v>
      </c>
      <c r="M615">
        <f t="shared" si="12"/>
        <v>3.3131207562100813</v>
      </c>
    </row>
    <row r="616" spans="1:13" x14ac:dyDescent="0.25">
      <c r="A616" t="s">
        <v>169</v>
      </c>
      <c r="B616" t="s">
        <v>63</v>
      </c>
      <c r="C616" t="s">
        <v>39</v>
      </c>
      <c r="D616" t="s">
        <v>118</v>
      </c>
      <c r="E616" t="s">
        <v>81</v>
      </c>
      <c r="F616" t="s">
        <v>141</v>
      </c>
      <c r="H616">
        <v>5.7241423971171795E-2</v>
      </c>
      <c r="K616">
        <f>H616</f>
        <v>5.7241423971171795E-2</v>
      </c>
      <c r="L616" t="s">
        <v>68</v>
      </c>
      <c r="M616">
        <f t="shared" si="12"/>
        <v>5.7241423971171795E-2</v>
      </c>
    </row>
    <row r="617" spans="1:13" x14ac:dyDescent="0.25">
      <c r="A617" t="s">
        <v>169</v>
      </c>
      <c r="B617" t="s">
        <v>63</v>
      </c>
      <c r="C617" t="s">
        <v>39</v>
      </c>
      <c r="D617" t="s">
        <v>118</v>
      </c>
      <c r="E617" t="s">
        <v>145</v>
      </c>
      <c r="F617" t="s">
        <v>141</v>
      </c>
      <c r="H617">
        <v>8.675410480301872E-2</v>
      </c>
      <c r="K617">
        <f>H617</f>
        <v>8.675410480301872E-2</v>
      </c>
      <c r="L617" t="s">
        <v>68</v>
      </c>
      <c r="M617">
        <f t="shared" si="12"/>
        <v>8.675410480301872E-2</v>
      </c>
    </row>
    <row r="618" spans="1:13" x14ac:dyDescent="0.25">
      <c r="A618" t="s">
        <v>169</v>
      </c>
      <c r="B618" t="s">
        <v>63</v>
      </c>
      <c r="C618" t="s">
        <v>39</v>
      </c>
      <c r="D618" t="s">
        <v>164</v>
      </c>
      <c r="E618" t="s">
        <v>81</v>
      </c>
      <c r="F618" t="s">
        <v>82</v>
      </c>
      <c r="G618">
        <v>18.458751325535175</v>
      </c>
      <c r="I618">
        <v>0.7</v>
      </c>
      <c r="J618">
        <v>0.03</v>
      </c>
      <c r="K618">
        <f>G618*I618*J618</f>
        <v>0.38763377783623865</v>
      </c>
      <c r="L618" t="s">
        <v>68</v>
      </c>
      <c r="M618">
        <f t="shared" si="12"/>
        <v>0.38763377783623865</v>
      </c>
    </row>
    <row r="619" spans="1:13" x14ac:dyDescent="0.25">
      <c r="A619" t="s">
        <v>169</v>
      </c>
      <c r="B619" t="s">
        <v>63</v>
      </c>
      <c r="C619" t="s">
        <v>39</v>
      </c>
      <c r="D619" t="s">
        <v>164</v>
      </c>
      <c r="E619" t="s">
        <v>145</v>
      </c>
      <c r="F619" t="s">
        <v>82</v>
      </c>
      <c r="G619">
        <v>25.005594913811276</v>
      </c>
      <c r="I619">
        <v>0.7</v>
      </c>
      <c r="J619">
        <v>0.03</v>
      </c>
      <c r="K619">
        <f>G619*I619*J619</f>
        <v>0.52511749319003675</v>
      </c>
      <c r="L619" t="s">
        <v>68</v>
      </c>
      <c r="M619">
        <f t="shared" si="12"/>
        <v>0.52511749319003675</v>
      </c>
    </row>
    <row r="620" spans="1:13" x14ac:dyDescent="0.25">
      <c r="A620" t="s">
        <v>169</v>
      </c>
      <c r="B620" t="s">
        <v>63</v>
      </c>
      <c r="C620" t="s">
        <v>39</v>
      </c>
      <c r="D620" t="s">
        <v>116</v>
      </c>
      <c r="E620" t="s">
        <v>145</v>
      </c>
      <c r="F620" t="s">
        <v>141</v>
      </c>
      <c r="H620">
        <v>1.8076223547279006E-2</v>
      </c>
      <c r="K620">
        <f>H620</f>
        <v>1.8076223547279006E-2</v>
      </c>
      <c r="L620" t="s">
        <v>68</v>
      </c>
      <c r="M620">
        <f t="shared" si="12"/>
        <v>1.8076223547279006E-2</v>
      </c>
    </row>
    <row r="621" spans="1:13" x14ac:dyDescent="0.25">
      <c r="A621" t="s">
        <v>169</v>
      </c>
      <c r="B621" t="s">
        <v>63</v>
      </c>
      <c r="C621" t="s">
        <v>39</v>
      </c>
      <c r="D621" t="s">
        <v>116</v>
      </c>
      <c r="E621" t="s">
        <v>81</v>
      </c>
      <c r="F621" t="s">
        <v>141</v>
      </c>
      <c r="H621">
        <v>2.7175820108689051E-2</v>
      </c>
      <c r="K621">
        <f>H621</f>
        <v>2.7175820108689051E-2</v>
      </c>
      <c r="L621" t="s">
        <v>68</v>
      </c>
      <c r="M621">
        <f t="shared" si="12"/>
        <v>2.7175820108689051E-2</v>
      </c>
    </row>
    <row r="622" spans="1:13" x14ac:dyDescent="0.25">
      <c r="A622" t="s">
        <v>169</v>
      </c>
      <c r="B622" t="s">
        <v>63</v>
      </c>
      <c r="C622" t="s">
        <v>39</v>
      </c>
      <c r="D622" t="s">
        <v>116</v>
      </c>
      <c r="E622" t="s">
        <v>81</v>
      </c>
      <c r="F622" t="s">
        <v>82</v>
      </c>
      <c r="G622">
        <v>32.093349461689925</v>
      </c>
      <c r="I622">
        <v>0.7</v>
      </c>
      <c r="J622">
        <v>0.03</v>
      </c>
      <c r="K622">
        <f>G622*I622*J622</f>
        <v>0.67396033869548844</v>
      </c>
      <c r="L622" t="s">
        <v>68</v>
      </c>
      <c r="M622">
        <f t="shared" si="12"/>
        <v>0.67396033869548844</v>
      </c>
    </row>
    <row r="623" spans="1:13" x14ac:dyDescent="0.25">
      <c r="A623" t="s">
        <v>169</v>
      </c>
      <c r="B623" t="s">
        <v>63</v>
      </c>
      <c r="C623" t="s">
        <v>39</v>
      </c>
      <c r="D623" t="s">
        <v>116</v>
      </c>
      <c r="E623" t="s">
        <v>145</v>
      </c>
      <c r="F623" t="s">
        <v>82</v>
      </c>
      <c r="G623">
        <v>36.475236800759419</v>
      </c>
      <c r="I623">
        <v>0.7</v>
      </c>
      <c r="J623">
        <v>0.03</v>
      </c>
      <c r="K623">
        <f>G623*I623*J623</f>
        <v>0.76597997281594776</v>
      </c>
      <c r="L623" t="s">
        <v>68</v>
      </c>
      <c r="M623">
        <f t="shared" si="12"/>
        <v>0.76597997281594776</v>
      </c>
    </row>
    <row r="624" spans="1:13" x14ac:dyDescent="0.25">
      <c r="A624" t="s">
        <v>169</v>
      </c>
      <c r="B624" t="s">
        <v>63</v>
      </c>
      <c r="C624" t="s">
        <v>39</v>
      </c>
      <c r="D624" t="s">
        <v>113</v>
      </c>
      <c r="E624" t="s">
        <v>145</v>
      </c>
      <c r="F624" t="s">
        <v>82</v>
      </c>
      <c r="G624">
        <v>0.61122466145693566</v>
      </c>
      <c r="I624">
        <v>0.7</v>
      </c>
      <c r="J624">
        <v>0.03</v>
      </c>
      <c r="K624">
        <f>G624*I624*J624</f>
        <v>1.2835717890595648E-2</v>
      </c>
      <c r="L624" t="s">
        <v>68</v>
      </c>
      <c r="M624">
        <f t="shared" si="12"/>
        <v>1.2835717890595648E-2</v>
      </c>
    </row>
    <row r="625" spans="1:13" x14ac:dyDescent="0.25">
      <c r="A625" t="s">
        <v>169</v>
      </c>
      <c r="B625" t="s">
        <v>63</v>
      </c>
      <c r="C625" t="s">
        <v>39</v>
      </c>
      <c r="D625" t="s">
        <v>113</v>
      </c>
      <c r="E625" t="s">
        <v>81</v>
      </c>
      <c r="F625" t="s">
        <v>82</v>
      </c>
      <c r="G625">
        <v>2.0603544001053442</v>
      </c>
      <c r="I625">
        <v>0.7</v>
      </c>
      <c r="J625">
        <v>0.03</v>
      </c>
      <c r="K625">
        <f>G625*I625*J625</f>
        <v>4.3267442402212225E-2</v>
      </c>
      <c r="L625" t="s">
        <v>68</v>
      </c>
      <c r="M625">
        <f t="shared" si="12"/>
        <v>4.3267442402212225E-2</v>
      </c>
    </row>
    <row r="626" spans="1:13" x14ac:dyDescent="0.25">
      <c r="A626" t="s">
        <v>169</v>
      </c>
      <c r="B626" t="s">
        <v>63</v>
      </c>
      <c r="C626" t="s">
        <v>39</v>
      </c>
      <c r="D626" t="s">
        <v>93</v>
      </c>
      <c r="E626" t="s">
        <v>81</v>
      </c>
      <c r="F626" t="s">
        <v>82</v>
      </c>
      <c r="G626">
        <v>2.0705386749477372</v>
      </c>
      <c r="I626">
        <v>0.7</v>
      </c>
      <c r="J626">
        <v>0.03</v>
      </c>
      <c r="K626">
        <f>G626*I626*J626</f>
        <v>4.3481312173902484E-2</v>
      </c>
      <c r="L626" t="s">
        <v>68</v>
      </c>
      <c r="M626">
        <f t="shared" si="12"/>
        <v>4.3481312173902484E-2</v>
      </c>
    </row>
    <row r="627" spans="1:13" x14ac:dyDescent="0.25">
      <c r="A627" t="s">
        <v>169</v>
      </c>
      <c r="B627" t="s">
        <v>63</v>
      </c>
      <c r="C627" t="s">
        <v>39</v>
      </c>
      <c r="D627" t="s">
        <v>93</v>
      </c>
      <c r="E627" t="s">
        <v>145</v>
      </c>
      <c r="F627" t="s">
        <v>141</v>
      </c>
      <c r="H627">
        <v>5.3592011963132832E-2</v>
      </c>
      <c r="K627">
        <f>H627</f>
        <v>5.3592011963132832E-2</v>
      </c>
      <c r="L627" t="s">
        <v>68</v>
      </c>
      <c r="M627">
        <f t="shared" si="12"/>
        <v>5.3592011963132832E-2</v>
      </c>
    </row>
    <row r="628" spans="1:13" x14ac:dyDescent="0.25">
      <c r="A628" t="s">
        <v>169</v>
      </c>
      <c r="B628" t="s">
        <v>63</v>
      </c>
      <c r="C628" t="s">
        <v>39</v>
      </c>
      <c r="D628" t="s">
        <v>93</v>
      </c>
      <c r="E628" t="s">
        <v>81</v>
      </c>
      <c r="F628" t="s">
        <v>141</v>
      </c>
      <c r="H628">
        <v>5.9021646083328411E-2</v>
      </c>
      <c r="K628">
        <f>H628</f>
        <v>5.9021646083328411E-2</v>
      </c>
      <c r="L628" t="s">
        <v>68</v>
      </c>
      <c r="M628">
        <f t="shared" si="12"/>
        <v>5.9021646083328411E-2</v>
      </c>
    </row>
    <row r="629" spans="1:13" x14ac:dyDescent="0.25">
      <c r="A629" t="s">
        <v>169</v>
      </c>
      <c r="B629" t="s">
        <v>63</v>
      </c>
      <c r="C629" t="s">
        <v>39</v>
      </c>
      <c r="D629" t="s">
        <v>93</v>
      </c>
      <c r="E629" t="s">
        <v>145</v>
      </c>
      <c r="F629" t="s">
        <v>82</v>
      </c>
      <c r="G629">
        <v>3.7443605919363652</v>
      </c>
      <c r="I629">
        <v>0.7</v>
      </c>
      <c r="J629">
        <v>0.03</v>
      </c>
      <c r="K629">
        <f>G629*I629*J629</f>
        <v>7.8631572430663654E-2</v>
      </c>
      <c r="L629" t="s">
        <v>68</v>
      </c>
      <c r="M629">
        <f t="shared" si="12"/>
        <v>7.8631572430663654E-2</v>
      </c>
    </row>
    <row r="630" spans="1:13" x14ac:dyDescent="0.25">
      <c r="A630" t="s">
        <v>169</v>
      </c>
      <c r="B630" t="s">
        <v>63</v>
      </c>
      <c r="C630" t="s">
        <v>39</v>
      </c>
      <c r="D630" t="s">
        <v>94</v>
      </c>
      <c r="E630" t="s">
        <v>145</v>
      </c>
      <c r="F630" t="s">
        <v>141</v>
      </c>
      <c r="H630">
        <v>3.5169249854642461E-2</v>
      </c>
      <c r="K630">
        <f>H630</f>
        <v>3.5169249854642461E-2</v>
      </c>
      <c r="L630" t="s">
        <v>68</v>
      </c>
      <c r="M630">
        <f t="shared" si="12"/>
        <v>3.5169249854642461E-2</v>
      </c>
    </row>
    <row r="631" spans="1:13" x14ac:dyDescent="0.25">
      <c r="A631" t="s">
        <v>169</v>
      </c>
      <c r="B631" t="s">
        <v>63</v>
      </c>
      <c r="C631" t="s">
        <v>39</v>
      </c>
      <c r="D631" t="s">
        <v>94</v>
      </c>
      <c r="E631" t="s">
        <v>81</v>
      </c>
      <c r="F631" t="s">
        <v>141</v>
      </c>
      <c r="H631">
        <v>0.41286910709068048</v>
      </c>
      <c r="K631">
        <f>H631</f>
        <v>0.41286910709068048</v>
      </c>
      <c r="L631" t="s">
        <v>68</v>
      </c>
      <c r="M631">
        <f t="shared" si="12"/>
        <v>0.41286910709068048</v>
      </c>
    </row>
    <row r="632" spans="1:13" x14ac:dyDescent="0.25">
      <c r="A632" t="s">
        <v>169</v>
      </c>
      <c r="B632" t="s">
        <v>63</v>
      </c>
      <c r="C632" t="s">
        <v>39</v>
      </c>
      <c r="D632" t="s">
        <v>94</v>
      </c>
      <c r="E632" t="s">
        <v>81</v>
      </c>
      <c r="F632" t="s">
        <v>82</v>
      </c>
      <c r="G632">
        <v>37.946561958417249</v>
      </c>
      <c r="I632">
        <v>0.7</v>
      </c>
      <c r="J632">
        <v>0.03</v>
      </c>
      <c r="K632">
        <f>G632*I632*J632</f>
        <v>0.79687780112676221</v>
      </c>
      <c r="L632" t="s">
        <v>68</v>
      </c>
      <c r="M632">
        <f t="shared" si="12"/>
        <v>0.79687780112676221</v>
      </c>
    </row>
    <row r="633" spans="1:13" x14ac:dyDescent="0.25">
      <c r="A633" t="s">
        <v>169</v>
      </c>
      <c r="B633" t="s">
        <v>63</v>
      </c>
      <c r="C633" t="s">
        <v>39</v>
      </c>
      <c r="D633" t="s">
        <v>182</v>
      </c>
      <c r="E633" t="s">
        <v>145</v>
      </c>
      <c r="F633" t="s">
        <v>141</v>
      </c>
      <c r="H633">
        <v>7.782353519094326E-2</v>
      </c>
      <c r="K633">
        <f>H633</f>
        <v>7.782353519094326E-2</v>
      </c>
      <c r="L633" t="s">
        <v>68</v>
      </c>
      <c r="M633">
        <f t="shared" si="12"/>
        <v>7.782353519094326E-2</v>
      </c>
    </row>
    <row r="634" spans="1:13" x14ac:dyDescent="0.25">
      <c r="A634" t="s">
        <v>169</v>
      </c>
      <c r="B634" t="s">
        <v>63</v>
      </c>
      <c r="C634" t="s">
        <v>39</v>
      </c>
      <c r="D634" t="s">
        <v>182</v>
      </c>
      <c r="E634" t="s">
        <v>81</v>
      </c>
      <c r="F634" t="s">
        <v>141</v>
      </c>
      <c r="H634">
        <v>9.0685851459946315E-2</v>
      </c>
      <c r="K634">
        <f>H634</f>
        <v>9.0685851459946315E-2</v>
      </c>
      <c r="L634" t="s">
        <v>68</v>
      </c>
      <c r="M634">
        <f t="shared" si="12"/>
        <v>9.0685851459946315E-2</v>
      </c>
    </row>
    <row r="635" spans="1:13" x14ac:dyDescent="0.25">
      <c r="A635" t="s">
        <v>169</v>
      </c>
      <c r="B635" t="s">
        <v>63</v>
      </c>
      <c r="C635" t="s">
        <v>39</v>
      </c>
      <c r="D635" t="s">
        <v>182</v>
      </c>
      <c r="E635" t="s">
        <v>81</v>
      </c>
      <c r="F635" t="s">
        <v>82</v>
      </c>
      <c r="G635">
        <v>6.5602530843365416</v>
      </c>
      <c r="I635">
        <v>0.7</v>
      </c>
      <c r="J635">
        <v>0.03</v>
      </c>
      <c r="K635">
        <f>G635*I635*J635</f>
        <v>0.13776531477106735</v>
      </c>
      <c r="L635" t="s">
        <v>68</v>
      </c>
      <c r="M635">
        <f t="shared" si="12"/>
        <v>0.13776531477106735</v>
      </c>
    </row>
    <row r="636" spans="1:13" x14ac:dyDescent="0.25">
      <c r="A636" t="s">
        <v>169</v>
      </c>
      <c r="B636" t="s">
        <v>63</v>
      </c>
      <c r="C636" t="s">
        <v>39</v>
      </c>
      <c r="D636" t="s">
        <v>182</v>
      </c>
      <c r="E636" t="s">
        <v>145</v>
      </c>
      <c r="F636" t="s">
        <v>82</v>
      </c>
      <c r="G636">
        <v>15.692286604075443</v>
      </c>
      <c r="I636">
        <v>0.7</v>
      </c>
      <c r="J636">
        <v>0.03</v>
      </c>
      <c r="K636">
        <f>G636*I636*J636</f>
        <v>0.3295380186855843</v>
      </c>
      <c r="L636" t="s">
        <v>68</v>
      </c>
      <c r="M636">
        <f t="shared" si="12"/>
        <v>0.3295380186855843</v>
      </c>
    </row>
    <row r="637" spans="1:13" x14ac:dyDescent="0.25">
      <c r="A637" t="s">
        <v>169</v>
      </c>
      <c r="B637" t="s">
        <v>63</v>
      </c>
      <c r="C637" t="s">
        <v>39</v>
      </c>
      <c r="D637" t="s">
        <v>75</v>
      </c>
      <c r="E637" t="s">
        <v>145</v>
      </c>
      <c r="F637" t="s">
        <v>141</v>
      </c>
      <c r="H637">
        <v>1.184244511527778E-2</v>
      </c>
      <c r="K637">
        <f>H637</f>
        <v>1.184244511527778E-2</v>
      </c>
      <c r="L637" t="s">
        <v>68</v>
      </c>
      <c r="M637">
        <f t="shared" si="12"/>
        <v>1.184244511527778E-2</v>
      </c>
    </row>
    <row r="638" spans="1:13" x14ac:dyDescent="0.25">
      <c r="A638" t="s">
        <v>169</v>
      </c>
      <c r="B638" t="s">
        <v>63</v>
      </c>
      <c r="C638" t="s">
        <v>39</v>
      </c>
      <c r="D638" t="s">
        <v>75</v>
      </c>
      <c r="E638" t="s">
        <v>145</v>
      </c>
      <c r="F638" t="s">
        <v>82</v>
      </c>
      <c r="G638">
        <v>0.67107188986574107</v>
      </c>
      <c r="I638">
        <v>0.7</v>
      </c>
      <c r="J638">
        <v>0.03</v>
      </c>
      <c r="K638">
        <f>G638*I638*J638</f>
        <v>1.409250968718056E-2</v>
      </c>
      <c r="L638" t="s">
        <v>68</v>
      </c>
      <c r="M638">
        <f t="shared" si="12"/>
        <v>1.409250968718056E-2</v>
      </c>
    </row>
    <row r="639" spans="1:13" x14ac:dyDescent="0.25">
      <c r="A639" t="s">
        <v>169</v>
      </c>
      <c r="B639" t="s">
        <v>63</v>
      </c>
      <c r="C639" t="s">
        <v>39</v>
      </c>
      <c r="D639" t="s">
        <v>75</v>
      </c>
      <c r="E639" t="s">
        <v>81</v>
      </c>
      <c r="F639" t="s">
        <v>141</v>
      </c>
      <c r="H639">
        <v>5.0474878118976801E-2</v>
      </c>
      <c r="K639">
        <f>H639</f>
        <v>5.0474878118976801E-2</v>
      </c>
      <c r="L639" t="s">
        <v>68</v>
      </c>
      <c r="M639">
        <f t="shared" si="12"/>
        <v>5.0474878118976801E-2</v>
      </c>
    </row>
    <row r="640" spans="1:13" x14ac:dyDescent="0.25">
      <c r="A640" t="s">
        <v>169</v>
      </c>
      <c r="B640" t="s">
        <v>63</v>
      </c>
      <c r="C640" t="s">
        <v>39</v>
      </c>
      <c r="D640" t="s">
        <v>75</v>
      </c>
      <c r="E640" t="s">
        <v>81</v>
      </c>
      <c r="F640" t="s">
        <v>82</v>
      </c>
      <c r="G640">
        <v>30.495238863548494</v>
      </c>
      <c r="I640">
        <v>0.7</v>
      </c>
      <c r="J640">
        <v>0.03</v>
      </c>
      <c r="K640">
        <f>G640*I640*J640</f>
        <v>0.64040001613451825</v>
      </c>
      <c r="L640" t="s">
        <v>68</v>
      </c>
      <c r="M640">
        <f t="shared" si="12"/>
        <v>0.64040001613451825</v>
      </c>
    </row>
    <row r="641" spans="1:13" x14ac:dyDescent="0.25">
      <c r="A641" t="s">
        <v>169</v>
      </c>
      <c r="B641" t="s">
        <v>63</v>
      </c>
      <c r="C641" t="s">
        <v>39</v>
      </c>
      <c r="D641" t="s">
        <v>166</v>
      </c>
      <c r="E641" t="s">
        <v>81</v>
      </c>
      <c r="F641" t="s">
        <v>141</v>
      </c>
      <c r="H641">
        <v>0.25971619104855348</v>
      </c>
      <c r="K641">
        <f>H641</f>
        <v>0.25971619104855348</v>
      </c>
      <c r="L641" t="s">
        <v>68</v>
      </c>
      <c r="M641">
        <f t="shared" si="12"/>
        <v>0.25971619104855348</v>
      </c>
    </row>
    <row r="642" spans="1:13" x14ac:dyDescent="0.25">
      <c r="A642" t="s">
        <v>169</v>
      </c>
      <c r="B642" t="s">
        <v>63</v>
      </c>
      <c r="C642" t="s">
        <v>39</v>
      </c>
      <c r="D642" t="s">
        <v>166</v>
      </c>
      <c r="E642" t="s">
        <v>145</v>
      </c>
      <c r="F642" t="s">
        <v>141</v>
      </c>
      <c r="H642">
        <v>0.28025684658264655</v>
      </c>
      <c r="K642">
        <f>H642</f>
        <v>0.28025684658264655</v>
      </c>
      <c r="L642" t="s">
        <v>68</v>
      </c>
      <c r="M642">
        <f t="shared" ref="M642:M705" si="14">IF(L642="Y",0,K642)</f>
        <v>0.28025684658264655</v>
      </c>
    </row>
    <row r="643" spans="1:13" x14ac:dyDescent="0.25">
      <c r="A643" t="s">
        <v>169</v>
      </c>
      <c r="B643" t="s">
        <v>63</v>
      </c>
      <c r="C643" t="s">
        <v>39</v>
      </c>
      <c r="D643" t="s">
        <v>166</v>
      </c>
      <c r="E643" t="s">
        <v>145</v>
      </c>
      <c r="F643" t="s">
        <v>82</v>
      </c>
      <c r="G643">
        <v>26.211278521814826</v>
      </c>
      <c r="I643">
        <v>0.7</v>
      </c>
      <c r="J643">
        <v>0.03</v>
      </c>
      <c r="K643">
        <f>G643*I643*J643</f>
        <v>0.55043684895811129</v>
      </c>
      <c r="L643" t="s">
        <v>68</v>
      </c>
      <c r="M643">
        <f t="shared" si="14"/>
        <v>0.55043684895811129</v>
      </c>
    </row>
    <row r="644" spans="1:13" x14ac:dyDescent="0.25">
      <c r="A644" t="s">
        <v>169</v>
      </c>
      <c r="B644" t="s">
        <v>63</v>
      </c>
      <c r="C644" t="s">
        <v>39</v>
      </c>
      <c r="D644" t="s">
        <v>166</v>
      </c>
      <c r="E644" t="s">
        <v>81</v>
      </c>
      <c r="F644" t="s">
        <v>82</v>
      </c>
      <c r="G644">
        <v>55.858865118334343</v>
      </c>
      <c r="I644">
        <v>0.7</v>
      </c>
      <c r="J644">
        <v>0.03</v>
      </c>
      <c r="K644">
        <f>G644*I644*J644</f>
        <v>1.1730361674850212</v>
      </c>
      <c r="L644" t="s">
        <v>68</v>
      </c>
      <c r="M644">
        <f t="shared" si="14"/>
        <v>1.1730361674850212</v>
      </c>
    </row>
    <row r="645" spans="1:13" x14ac:dyDescent="0.25">
      <c r="A645" t="s">
        <v>169</v>
      </c>
      <c r="B645" t="s">
        <v>63</v>
      </c>
      <c r="C645" t="s">
        <v>39</v>
      </c>
      <c r="D645" t="s">
        <v>167</v>
      </c>
      <c r="E645" t="s">
        <v>81</v>
      </c>
      <c r="F645" t="s">
        <v>141</v>
      </c>
      <c r="H645">
        <v>3.8822600155270073E-2</v>
      </c>
      <c r="K645">
        <f>H645</f>
        <v>3.8822600155270073E-2</v>
      </c>
      <c r="L645" t="s">
        <v>68</v>
      </c>
      <c r="M645">
        <f t="shared" si="14"/>
        <v>3.8822600155270073E-2</v>
      </c>
    </row>
    <row r="646" spans="1:13" x14ac:dyDescent="0.25">
      <c r="A646" t="s">
        <v>169</v>
      </c>
      <c r="B646" t="s">
        <v>63</v>
      </c>
      <c r="C646" t="s">
        <v>39</v>
      </c>
      <c r="D646" t="s">
        <v>167</v>
      </c>
      <c r="E646" t="s">
        <v>145</v>
      </c>
      <c r="F646" t="s">
        <v>82</v>
      </c>
      <c r="G646">
        <v>7.3596053013921656</v>
      </c>
      <c r="I646">
        <v>0.7</v>
      </c>
      <c r="J646">
        <v>0.03</v>
      </c>
      <c r="K646">
        <f>G646*I646*J646</f>
        <v>0.15455171132923545</v>
      </c>
      <c r="L646" t="s">
        <v>68</v>
      </c>
      <c r="M646">
        <f t="shared" si="14"/>
        <v>0.15455171132923545</v>
      </c>
    </row>
    <row r="647" spans="1:13" x14ac:dyDescent="0.25">
      <c r="A647" t="s">
        <v>169</v>
      </c>
      <c r="B647" t="s">
        <v>63</v>
      </c>
      <c r="C647" t="s">
        <v>39</v>
      </c>
      <c r="D647" t="s">
        <v>167</v>
      </c>
      <c r="E647" t="s">
        <v>81</v>
      </c>
      <c r="F647" t="s">
        <v>82</v>
      </c>
      <c r="G647">
        <v>41.28136483177051</v>
      </c>
      <c r="I647">
        <v>0.7</v>
      </c>
      <c r="J647">
        <v>0.03</v>
      </c>
      <c r="K647">
        <f>G647*I647*J647</f>
        <v>0.8669086614671806</v>
      </c>
      <c r="L647" t="s">
        <v>68</v>
      </c>
      <c r="M647">
        <f t="shared" si="14"/>
        <v>0.8669086614671806</v>
      </c>
    </row>
    <row r="648" spans="1:13" x14ac:dyDescent="0.25">
      <c r="A648" t="s">
        <v>169</v>
      </c>
      <c r="B648" t="s">
        <v>63</v>
      </c>
      <c r="C648" t="s">
        <v>39</v>
      </c>
      <c r="D648" t="s">
        <v>95</v>
      </c>
      <c r="E648" t="s">
        <v>145</v>
      </c>
      <c r="F648" t="s">
        <v>82</v>
      </c>
      <c r="G648">
        <v>0.25823176496112865</v>
      </c>
      <c r="I648">
        <v>0.7</v>
      </c>
      <c r="J648">
        <v>0.03</v>
      </c>
      <c r="K648">
        <f>G648*I648*J648</f>
        <v>5.4228670641837014E-3</v>
      </c>
      <c r="L648" t="s">
        <v>68</v>
      </c>
      <c r="M648">
        <f t="shared" si="14"/>
        <v>5.4228670641837014E-3</v>
      </c>
    </row>
    <row r="649" spans="1:13" x14ac:dyDescent="0.25">
      <c r="A649" t="s">
        <v>169</v>
      </c>
      <c r="B649" t="s">
        <v>63</v>
      </c>
      <c r="C649" t="s">
        <v>39</v>
      </c>
      <c r="D649" t="s">
        <v>95</v>
      </c>
      <c r="E649" t="s">
        <v>81</v>
      </c>
      <c r="F649" t="s">
        <v>82</v>
      </c>
      <c r="G649">
        <v>2.0058343413556203</v>
      </c>
      <c r="I649">
        <v>0.7</v>
      </c>
      <c r="J649">
        <v>0.03</v>
      </c>
      <c r="K649">
        <f>G649*I649*J649</f>
        <v>4.2122521168468027E-2</v>
      </c>
      <c r="L649" t="s">
        <v>68</v>
      </c>
      <c r="M649">
        <f t="shared" si="14"/>
        <v>4.2122521168468027E-2</v>
      </c>
    </row>
    <row r="650" spans="1:13" x14ac:dyDescent="0.25">
      <c r="A650" t="s">
        <v>169</v>
      </c>
      <c r="B650" t="s">
        <v>63</v>
      </c>
      <c r="C650" t="s">
        <v>39</v>
      </c>
      <c r="D650" t="s">
        <v>95</v>
      </c>
      <c r="E650" t="s">
        <v>81</v>
      </c>
      <c r="F650" t="s">
        <v>141</v>
      </c>
      <c r="H650">
        <v>0.14224843338141926</v>
      </c>
      <c r="K650">
        <f>H650</f>
        <v>0.14224843338141926</v>
      </c>
      <c r="L650" t="s">
        <v>68</v>
      </c>
      <c r="M650">
        <f t="shared" si="14"/>
        <v>0.14224843338141926</v>
      </c>
    </row>
    <row r="651" spans="1:13" x14ac:dyDescent="0.25">
      <c r="A651" t="s">
        <v>169</v>
      </c>
      <c r="B651" t="s">
        <v>63</v>
      </c>
      <c r="C651" t="s">
        <v>39</v>
      </c>
      <c r="D651" t="s">
        <v>96</v>
      </c>
      <c r="E651" t="s">
        <v>81</v>
      </c>
      <c r="F651" t="s">
        <v>141</v>
      </c>
      <c r="H651">
        <v>1.137857334919745E-2</v>
      </c>
      <c r="K651">
        <f>H651</f>
        <v>1.137857334919745E-2</v>
      </c>
      <c r="L651" t="s">
        <v>68</v>
      </c>
      <c r="M651">
        <f t="shared" si="14"/>
        <v>1.137857334919745E-2</v>
      </c>
    </row>
    <row r="652" spans="1:13" x14ac:dyDescent="0.25">
      <c r="A652" t="s">
        <v>169</v>
      </c>
      <c r="B652" t="s">
        <v>63</v>
      </c>
      <c r="C652" t="s">
        <v>39</v>
      </c>
      <c r="D652" t="s">
        <v>101</v>
      </c>
      <c r="E652" t="s">
        <v>81</v>
      </c>
      <c r="F652" t="s">
        <v>82</v>
      </c>
      <c r="G652">
        <v>0.97056500388175182</v>
      </c>
      <c r="I652">
        <v>0.7</v>
      </c>
      <c r="J652">
        <v>0.03</v>
      </c>
      <c r="K652">
        <f>G652*I652*J652</f>
        <v>2.0381865081516789E-2</v>
      </c>
      <c r="L652" t="s">
        <v>68</v>
      </c>
      <c r="M652">
        <f t="shared" si="14"/>
        <v>2.0381865081516789E-2</v>
      </c>
    </row>
    <row r="653" spans="1:13" x14ac:dyDescent="0.25">
      <c r="A653" t="s">
        <v>169</v>
      </c>
      <c r="B653" t="s">
        <v>63</v>
      </c>
      <c r="C653" t="s">
        <v>39</v>
      </c>
      <c r="D653" t="s">
        <v>101</v>
      </c>
      <c r="E653" t="s">
        <v>145</v>
      </c>
      <c r="F653" t="s">
        <v>82</v>
      </c>
      <c r="G653">
        <v>3.0987811795335438</v>
      </c>
      <c r="I653">
        <v>0.7</v>
      </c>
      <c r="J653">
        <v>0.03</v>
      </c>
      <c r="K653">
        <f>G653*I653*J653</f>
        <v>6.5074404770204416E-2</v>
      </c>
      <c r="L653" t="s">
        <v>68</v>
      </c>
      <c r="M653">
        <f t="shared" si="14"/>
        <v>6.5074404770204416E-2</v>
      </c>
    </row>
    <row r="654" spans="1:13" x14ac:dyDescent="0.25">
      <c r="A654" t="s">
        <v>169</v>
      </c>
      <c r="B654" t="s">
        <v>63</v>
      </c>
      <c r="C654" t="s">
        <v>39</v>
      </c>
      <c r="D654" t="s">
        <v>101</v>
      </c>
      <c r="E654" t="s">
        <v>81</v>
      </c>
      <c r="F654" t="s">
        <v>141</v>
      </c>
      <c r="H654">
        <v>0.21245416215182408</v>
      </c>
      <c r="K654">
        <f>H654</f>
        <v>0.21245416215182408</v>
      </c>
      <c r="L654" t="s">
        <v>68</v>
      </c>
      <c r="M654">
        <f t="shared" si="14"/>
        <v>0.21245416215182408</v>
      </c>
    </row>
    <row r="655" spans="1:13" x14ac:dyDescent="0.25">
      <c r="A655" t="s">
        <v>169</v>
      </c>
      <c r="B655" t="s">
        <v>63</v>
      </c>
      <c r="C655" t="s">
        <v>39</v>
      </c>
      <c r="D655" t="s">
        <v>101</v>
      </c>
      <c r="E655" t="s">
        <v>145</v>
      </c>
      <c r="F655" t="s">
        <v>141</v>
      </c>
      <c r="H655">
        <v>0.25850232821443009</v>
      </c>
      <c r="K655">
        <f>H655</f>
        <v>0.25850232821443009</v>
      </c>
      <c r="L655" t="s">
        <v>68</v>
      </c>
      <c r="M655">
        <f t="shared" si="14"/>
        <v>0.25850232821443009</v>
      </c>
    </row>
    <row r="656" spans="1:13" x14ac:dyDescent="0.25">
      <c r="A656" t="s">
        <v>169</v>
      </c>
      <c r="B656" t="s">
        <v>63</v>
      </c>
      <c r="C656" t="s">
        <v>39</v>
      </c>
      <c r="D656" t="s">
        <v>114</v>
      </c>
      <c r="E656" t="s">
        <v>145</v>
      </c>
      <c r="F656" t="s">
        <v>141</v>
      </c>
      <c r="H656">
        <v>4.6758686601455574E-2</v>
      </c>
      <c r="K656">
        <f>H656</f>
        <v>4.6758686601455574E-2</v>
      </c>
      <c r="L656" t="s">
        <v>67</v>
      </c>
      <c r="M656">
        <f t="shared" si="14"/>
        <v>0</v>
      </c>
    </row>
    <row r="657" spans="1:13" x14ac:dyDescent="0.25">
      <c r="A657" t="s">
        <v>169</v>
      </c>
      <c r="B657" t="s">
        <v>63</v>
      </c>
      <c r="C657" t="s">
        <v>39</v>
      </c>
      <c r="D657" t="s">
        <v>114</v>
      </c>
      <c r="E657" t="s">
        <v>81</v>
      </c>
      <c r="F657" t="s">
        <v>141</v>
      </c>
      <c r="H657">
        <v>0.19908174391017885</v>
      </c>
      <c r="K657">
        <f>H657</f>
        <v>0.19908174391017885</v>
      </c>
      <c r="L657" t="s">
        <v>67</v>
      </c>
      <c r="M657">
        <f t="shared" si="14"/>
        <v>0</v>
      </c>
    </row>
    <row r="658" spans="1:13" x14ac:dyDescent="0.25">
      <c r="A658" t="s">
        <v>169</v>
      </c>
      <c r="B658" t="s">
        <v>63</v>
      </c>
      <c r="C658" t="s">
        <v>39</v>
      </c>
      <c r="D658" t="s">
        <v>114</v>
      </c>
      <c r="E658" t="s">
        <v>145</v>
      </c>
      <c r="F658" t="s">
        <v>82</v>
      </c>
      <c r="G658">
        <v>10.661286157462598</v>
      </c>
      <c r="I658">
        <v>0.7</v>
      </c>
      <c r="J658">
        <v>0.03</v>
      </c>
      <c r="K658">
        <f>G658*I658*J658</f>
        <v>0.22388700930671454</v>
      </c>
      <c r="L658" t="s">
        <v>67</v>
      </c>
      <c r="M658">
        <f t="shared" si="14"/>
        <v>0</v>
      </c>
    </row>
    <row r="659" spans="1:13" x14ac:dyDescent="0.25">
      <c r="A659" t="s">
        <v>169</v>
      </c>
      <c r="B659" t="s">
        <v>63</v>
      </c>
      <c r="C659" t="s">
        <v>39</v>
      </c>
      <c r="D659" t="s">
        <v>114</v>
      </c>
      <c r="E659" t="s">
        <v>81</v>
      </c>
      <c r="F659" t="s">
        <v>82</v>
      </c>
      <c r="G659">
        <v>100.51610637113929</v>
      </c>
      <c r="I659">
        <v>0.7</v>
      </c>
      <c r="J659">
        <v>0.03</v>
      </c>
      <c r="K659">
        <f>G659*I659*J659</f>
        <v>2.1108382337939249</v>
      </c>
      <c r="L659" t="s">
        <v>67</v>
      </c>
      <c r="M659">
        <f t="shared" si="14"/>
        <v>0</v>
      </c>
    </row>
    <row r="660" spans="1:13" x14ac:dyDescent="0.25">
      <c r="A660" t="s">
        <v>169</v>
      </c>
      <c r="B660" t="s">
        <v>63</v>
      </c>
      <c r="C660" t="s">
        <v>39</v>
      </c>
      <c r="D660" t="s">
        <v>97</v>
      </c>
      <c r="E660" t="s">
        <v>81</v>
      </c>
      <c r="F660" t="s">
        <v>141</v>
      </c>
      <c r="H660">
        <v>7.5668777029908225E-4</v>
      </c>
      <c r="K660">
        <f>H660</f>
        <v>7.5668777029908225E-4</v>
      </c>
      <c r="L660" t="s">
        <v>68</v>
      </c>
      <c r="M660">
        <f t="shared" si="14"/>
        <v>7.5668777029908225E-4</v>
      </c>
    </row>
    <row r="661" spans="1:13" x14ac:dyDescent="0.25">
      <c r="A661" t="s">
        <v>169</v>
      </c>
      <c r="B661" t="s">
        <v>63</v>
      </c>
      <c r="C661" t="s">
        <v>39</v>
      </c>
      <c r="D661" t="s">
        <v>97</v>
      </c>
      <c r="E661" t="s">
        <v>145</v>
      </c>
      <c r="F661" t="s">
        <v>141</v>
      </c>
      <c r="H661">
        <v>3.9213667290097214E-3</v>
      </c>
      <c r="K661">
        <f>H661</f>
        <v>3.9213667290097214E-3</v>
      </c>
      <c r="L661" t="s">
        <v>68</v>
      </c>
      <c r="M661">
        <f t="shared" si="14"/>
        <v>3.9213667290097214E-3</v>
      </c>
    </row>
    <row r="662" spans="1:13" x14ac:dyDescent="0.25">
      <c r="A662" t="s">
        <v>169</v>
      </c>
      <c r="B662" t="s">
        <v>63</v>
      </c>
      <c r="C662" t="s">
        <v>40</v>
      </c>
      <c r="D662" t="s">
        <v>131</v>
      </c>
      <c r="E662" t="s">
        <v>81</v>
      </c>
      <c r="F662" t="s">
        <v>82</v>
      </c>
      <c r="G662">
        <v>3.7688799238428071E-2</v>
      </c>
      <c r="I662">
        <v>0.7</v>
      </c>
      <c r="J662">
        <v>0.03</v>
      </c>
      <c r="K662">
        <f>G662*I662*J662</f>
        <v>7.9146478400698951E-4</v>
      </c>
      <c r="L662" t="s">
        <v>68</v>
      </c>
      <c r="M662">
        <f t="shared" si="14"/>
        <v>7.9146478400698951E-4</v>
      </c>
    </row>
    <row r="663" spans="1:13" x14ac:dyDescent="0.25">
      <c r="A663" t="s">
        <v>169</v>
      </c>
      <c r="B663" t="s">
        <v>63</v>
      </c>
      <c r="C663" t="s">
        <v>40</v>
      </c>
      <c r="D663" t="s">
        <v>131</v>
      </c>
      <c r="E663" t="s">
        <v>81</v>
      </c>
      <c r="F663" t="s">
        <v>141</v>
      </c>
      <c r="H663">
        <v>4.6527916850785086E-3</v>
      </c>
      <c r="K663">
        <f>H663</f>
        <v>4.6527916850785086E-3</v>
      </c>
      <c r="L663" t="s">
        <v>68</v>
      </c>
      <c r="M663">
        <f t="shared" si="14"/>
        <v>4.6527916850785086E-3</v>
      </c>
    </row>
    <row r="664" spans="1:13" x14ac:dyDescent="0.25">
      <c r="A664" t="s">
        <v>169</v>
      </c>
      <c r="B664" t="s">
        <v>63</v>
      </c>
      <c r="C664" t="s">
        <v>40</v>
      </c>
      <c r="D664" t="s">
        <v>76</v>
      </c>
      <c r="E664" t="s">
        <v>81</v>
      </c>
      <c r="F664" t="s">
        <v>141</v>
      </c>
      <c r="H664">
        <v>3.264522548061298E-2</v>
      </c>
      <c r="K664">
        <f>H664</f>
        <v>3.264522548061298E-2</v>
      </c>
      <c r="L664" t="s">
        <v>68</v>
      </c>
      <c r="M664">
        <f t="shared" si="14"/>
        <v>3.264522548061298E-2</v>
      </c>
    </row>
    <row r="665" spans="1:13" x14ac:dyDescent="0.25">
      <c r="A665" t="s">
        <v>169</v>
      </c>
      <c r="B665" t="s">
        <v>63</v>
      </c>
      <c r="C665" t="s">
        <v>40</v>
      </c>
      <c r="D665" t="s">
        <v>73</v>
      </c>
      <c r="E665" t="s">
        <v>81</v>
      </c>
      <c r="F665" t="s">
        <v>141</v>
      </c>
      <c r="H665">
        <v>2.3507719088549057E-2</v>
      </c>
      <c r="K665">
        <f>H665</f>
        <v>2.3507719088549057E-2</v>
      </c>
      <c r="L665" t="s">
        <v>68</v>
      </c>
      <c r="M665">
        <f t="shared" si="14"/>
        <v>2.3507719088549057E-2</v>
      </c>
    </row>
    <row r="666" spans="1:13" x14ac:dyDescent="0.25">
      <c r="A666" t="s">
        <v>169</v>
      </c>
      <c r="B666" t="s">
        <v>63</v>
      </c>
      <c r="C666" t="s">
        <v>40</v>
      </c>
      <c r="D666" t="s">
        <v>170</v>
      </c>
      <c r="E666" t="s">
        <v>81</v>
      </c>
      <c r="F666" t="s">
        <v>82</v>
      </c>
      <c r="G666">
        <v>8.9786427074319342</v>
      </c>
      <c r="I666">
        <v>0.7</v>
      </c>
      <c r="J666">
        <v>0.03</v>
      </c>
      <c r="K666">
        <f>G666*I666*J666</f>
        <v>0.18855149685607062</v>
      </c>
      <c r="L666" t="s">
        <v>68</v>
      </c>
      <c r="M666">
        <f t="shared" si="14"/>
        <v>0.18855149685607062</v>
      </c>
    </row>
    <row r="667" spans="1:13" x14ac:dyDescent="0.25">
      <c r="A667" t="s">
        <v>169</v>
      </c>
      <c r="B667" t="s">
        <v>63</v>
      </c>
      <c r="C667" t="s">
        <v>40</v>
      </c>
      <c r="D667" t="s">
        <v>146</v>
      </c>
      <c r="E667" t="s">
        <v>81</v>
      </c>
      <c r="F667" t="s">
        <v>141</v>
      </c>
      <c r="H667">
        <v>1.837520042088252E-3</v>
      </c>
      <c r="K667">
        <f>H667</f>
        <v>1.837520042088252E-3</v>
      </c>
      <c r="L667" t="s">
        <v>68</v>
      </c>
      <c r="M667">
        <f t="shared" si="14"/>
        <v>1.837520042088252E-3</v>
      </c>
    </row>
    <row r="668" spans="1:13" x14ac:dyDescent="0.25">
      <c r="A668" t="s">
        <v>169</v>
      </c>
      <c r="B668" t="s">
        <v>63</v>
      </c>
      <c r="C668" t="s">
        <v>40</v>
      </c>
      <c r="D668" t="s">
        <v>128</v>
      </c>
      <c r="E668" t="s">
        <v>81</v>
      </c>
      <c r="F668" t="s">
        <v>141</v>
      </c>
      <c r="H668">
        <v>7.0909899617132253E-3</v>
      </c>
      <c r="K668">
        <f>H668</f>
        <v>7.0909899617132253E-3</v>
      </c>
      <c r="L668" t="s">
        <v>68</v>
      </c>
      <c r="M668">
        <f t="shared" si="14"/>
        <v>7.0909899617132253E-3</v>
      </c>
    </row>
    <row r="669" spans="1:13" x14ac:dyDescent="0.25">
      <c r="A669" t="s">
        <v>169</v>
      </c>
      <c r="B669" t="s">
        <v>63</v>
      </c>
      <c r="C669" t="s">
        <v>40</v>
      </c>
      <c r="D669" t="s">
        <v>128</v>
      </c>
      <c r="E669" t="s">
        <v>81</v>
      </c>
      <c r="F669" t="s">
        <v>82</v>
      </c>
      <c r="G669">
        <v>1.9463290155327448</v>
      </c>
      <c r="I669">
        <v>0.7</v>
      </c>
      <c r="J669">
        <v>0.03</v>
      </c>
      <c r="K669">
        <f>G669*I669*J669</f>
        <v>4.0872909326187638E-2</v>
      </c>
      <c r="L669" t="s">
        <v>68</v>
      </c>
      <c r="M669">
        <f t="shared" si="14"/>
        <v>4.0872909326187638E-2</v>
      </c>
    </row>
    <row r="670" spans="1:13" x14ac:dyDescent="0.25">
      <c r="A670" t="s">
        <v>169</v>
      </c>
      <c r="B670" t="s">
        <v>63</v>
      </c>
      <c r="C670" t="s">
        <v>40</v>
      </c>
      <c r="D670" t="s">
        <v>147</v>
      </c>
      <c r="E670" t="s">
        <v>81</v>
      </c>
      <c r="F670" t="s">
        <v>141</v>
      </c>
      <c r="H670">
        <v>7.3063296911604292E-2</v>
      </c>
      <c r="K670">
        <f>H670</f>
        <v>7.3063296911604292E-2</v>
      </c>
      <c r="L670" t="s">
        <v>68</v>
      </c>
      <c r="M670">
        <f t="shared" si="14"/>
        <v>7.3063296911604292E-2</v>
      </c>
    </row>
    <row r="671" spans="1:13" x14ac:dyDescent="0.25">
      <c r="A671" t="s">
        <v>169</v>
      </c>
      <c r="B671" t="s">
        <v>63</v>
      </c>
      <c r="C671" t="s">
        <v>40</v>
      </c>
      <c r="D671" t="s">
        <v>147</v>
      </c>
      <c r="E671" t="s">
        <v>81</v>
      </c>
      <c r="F671" t="s">
        <v>82</v>
      </c>
      <c r="G671">
        <v>12.258840176547066</v>
      </c>
      <c r="I671">
        <v>0.7</v>
      </c>
      <c r="J671">
        <v>0.03</v>
      </c>
      <c r="K671">
        <f>G671*I671*J671</f>
        <v>0.25743564370748834</v>
      </c>
      <c r="L671" t="s">
        <v>68</v>
      </c>
      <c r="M671">
        <f t="shared" si="14"/>
        <v>0.25743564370748834</v>
      </c>
    </row>
    <row r="672" spans="1:13" x14ac:dyDescent="0.25">
      <c r="A672" t="s">
        <v>169</v>
      </c>
      <c r="B672" t="s">
        <v>63</v>
      </c>
      <c r="C672" t="s">
        <v>40</v>
      </c>
      <c r="D672" t="s">
        <v>149</v>
      </c>
      <c r="E672" t="s">
        <v>81</v>
      </c>
      <c r="F672" t="s">
        <v>141</v>
      </c>
      <c r="H672">
        <v>8.8375963929006388E-3</v>
      </c>
      <c r="K672">
        <f>H672</f>
        <v>8.8375963929006388E-3</v>
      </c>
      <c r="L672" t="s">
        <v>68</v>
      </c>
      <c r="M672">
        <f t="shared" si="14"/>
        <v>8.8375963929006388E-3</v>
      </c>
    </row>
    <row r="673" spans="1:13" x14ac:dyDescent="0.25">
      <c r="A673" t="s">
        <v>169</v>
      </c>
      <c r="B673" t="s">
        <v>63</v>
      </c>
      <c r="C673" t="s">
        <v>40</v>
      </c>
      <c r="D673" t="s">
        <v>149</v>
      </c>
      <c r="E673" t="s">
        <v>81</v>
      </c>
      <c r="F673" t="s">
        <v>82</v>
      </c>
      <c r="G673">
        <v>5.3093707209947496</v>
      </c>
      <c r="I673">
        <v>0.7</v>
      </c>
      <c r="J673">
        <v>0.03</v>
      </c>
      <c r="K673">
        <f>G673*I673*J673</f>
        <v>0.11149678514088973</v>
      </c>
      <c r="L673" t="s">
        <v>68</v>
      </c>
      <c r="M673">
        <f t="shared" si="14"/>
        <v>0.11149678514088973</v>
      </c>
    </row>
    <row r="674" spans="1:13" x14ac:dyDescent="0.25">
      <c r="A674" t="s">
        <v>169</v>
      </c>
      <c r="B674" t="s">
        <v>63</v>
      </c>
      <c r="C674" t="s">
        <v>40</v>
      </c>
      <c r="D674" t="s">
        <v>172</v>
      </c>
      <c r="E674" t="s">
        <v>81</v>
      </c>
      <c r="F674" t="s">
        <v>141</v>
      </c>
      <c r="H674">
        <v>2.2267033914431196E-2</v>
      </c>
      <c r="K674">
        <f>H674</f>
        <v>2.2267033914431196E-2</v>
      </c>
      <c r="L674" t="s">
        <v>68</v>
      </c>
      <c r="M674">
        <f t="shared" si="14"/>
        <v>2.2267033914431196E-2</v>
      </c>
    </row>
    <row r="675" spans="1:13" x14ac:dyDescent="0.25">
      <c r="A675" t="s">
        <v>169</v>
      </c>
      <c r="B675" t="s">
        <v>63</v>
      </c>
      <c r="C675" t="s">
        <v>40</v>
      </c>
      <c r="D675" t="s">
        <v>172</v>
      </c>
      <c r="E675" t="s">
        <v>81</v>
      </c>
      <c r="F675" t="s">
        <v>82</v>
      </c>
      <c r="G675">
        <v>9.4193743491307416</v>
      </c>
      <c r="I675">
        <v>0.7</v>
      </c>
      <c r="J675">
        <v>0.03</v>
      </c>
      <c r="K675">
        <f>G675*I675*J675</f>
        <v>0.19780686133174555</v>
      </c>
      <c r="L675" t="s">
        <v>68</v>
      </c>
      <c r="M675">
        <f t="shared" si="14"/>
        <v>0.19780686133174555</v>
      </c>
    </row>
    <row r="676" spans="1:13" x14ac:dyDescent="0.25">
      <c r="A676" t="s">
        <v>169</v>
      </c>
      <c r="B676" t="s">
        <v>63</v>
      </c>
      <c r="C676" t="s">
        <v>40</v>
      </c>
      <c r="D676" t="s">
        <v>84</v>
      </c>
      <c r="E676" t="s">
        <v>81</v>
      </c>
      <c r="F676" t="s">
        <v>82</v>
      </c>
      <c r="G676">
        <v>0.14203160224191816</v>
      </c>
      <c r="I676">
        <v>0.7</v>
      </c>
      <c r="J676">
        <v>0.03</v>
      </c>
      <c r="K676">
        <f>G676*I676*J676</f>
        <v>2.9826636470802808E-3</v>
      </c>
      <c r="L676" t="s">
        <v>68</v>
      </c>
      <c r="M676">
        <f t="shared" si="14"/>
        <v>2.9826636470802808E-3</v>
      </c>
    </row>
    <row r="677" spans="1:13" x14ac:dyDescent="0.25">
      <c r="A677" t="s">
        <v>169</v>
      </c>
      <c r="B677" t="s">
        <v>63</v>
      </c>
      <c r="C677" t="s">
        <v>40</v>
      </c>
      <c r="D677" t="s">
        <v>84</v>
      </c>
      <c r="E677" t="s">
        <v>81</v>
      </c>
      <c r="F677" t="s">
        <v>141</v>
      </c>
      <c r="H677">
        <v>1.4926098474698892E-2</v>
      </c>
      <c r="K677">
        <f>H677</f>
        <v>1.4926098474698892E-2</v>
      </c>
      <c r="L677" t="s">
        <v>68</v>
      </c>
      <c r="M677">
        <f t="shared" si="14"/>
        <v>1.4926098474698892E-2</v>
      </c>
    </row>
    <row r="678" spans="1:13" x14ac:dyDescent="0.25">
      <c r="A678" t="s">
        <v>169</v>
      </c>
      <c r="B678" t="s">
        <v>63</v>
      </c>
      <c r="C678" t="s">
        <v>40</v>
      </c>
      <c r="D678" t="s">
        <v>136</v>
      </c>
      <c r="E678" t="s">
        <v>81</v>
      </c>
      <c r="F678" t="s">
        <v>141</v>
      </c>
      <c r="H678">
        <v>7.3245499521456869E-2</v>
      </c>
      <c r="K678">
        <f>H678</f>
        <v>7.3245499521456869E-2</v>
      </c>
      <c r="L678" t="s">
        <v>68</v>
      </c>
      <c r="M678">
        <f t="shared" si="14"/>
        <v>7.3245499521456869E-2</v>
      </c>
    </row>
    <row r="679" spans="1:13" x14ac:dyDescent="0.25">
      <c r="A679" t="s">
        <v>169</v>
      </c>
      <c r="B679" t="s">
        <v>63</v>
      </c>
      <c r="C679" t="s">
        <v>40</v>
      </c>
      <c r="D679" t="s">
        <v>136</v>
      </c>
      <c r="E679" t="s">
        <v>81</v>
      </c>
      <c r="F679" t="s">
        <v>82</v>
      </c>
      <c r="G679">
        <v>20.544459787052613</v>
      </c>
      <c r="I679">
        <v>0.7</v>
      </c>
      <c r="J679">
        <v>0.03</v>
      </c>
      <c r="K679">
        <f>G679*I679*J679</f>
        <v>0.43143365552810486</v>
      </c>
      <c r="L679" t="s">
        <v>68</v>
      </c>
      <c r="M679">
        <f t="shared" si="14"/>
        <v>0.43143365552810486</v>
      </c>
    </row>
    <row r="680" spans="1:13" x14ac:dyDescent="0.25">
      <c r="A680" t="s">
        <v>169</v>
      </c>
      <c r="B680" t="s">
        <v>63</v>
      </c>
      <c r="C680" t="s">
        <v>40</v>
      </c>
      <c r="D680" t="s">
        <v>104</v>
      </c>
      <c r="E680" t="s">
        <v>81</v>
      </c>
      <c r="F680" t="s">
        <v>141</v>
      </c>
      <c r="H680">
        <v>1.3553244499429982E-2</v>
      </c>
      <c r="K680">
        <f>H680</f>
        <v>1.3553244499429982E-2</v>
      </c>
      <c r="L680" t="s">
        <v>68</v>
      </c>
      <c r="M680">
        <f t="shared" si="14"/>
        <v>1.3553244499429982E-2</v>
      </c>
    </row>
    <row r="681" spans="1:13" x14ac:dyDescent="0.25">
      <c r="A681" t="s">
        <v>169</v>
      </c>
      <c r="B681" t="s">
        <v>63</v>
      </c>
      <c r="C681" t="s">
        <v>40</v>
      </c>
      <c r="D681" t="s">
        <v>104</v>
      </c>
      <c r="E681" t="s">
        <v>81</v>
      </c>
      <c r="F681" t="s">
        <v>82</v>
      </c>
      <c r="G681">
        <v>2.642882677388847</v>
      </c>
      <c r="I681">
        <v>0.7</v>
      </c>
      <c r="J681">
        <v>0.03</v>
      </c>
      <c r="K681">
        <f>G681*I681*J681</f>
        <v>5.5500536225165778E-2</v>
      </c>
      <c r="L681" t="s">
        <v>68</v>
      </c>
      <c r="M681">
        <f t="shared" si="14"/>
        <v>5.5500536225165778E-2</v>
      </c>
    </row>
    <row r="682" spans="1:13" x14ac:dyDescent="0.25">
      <c r="A682" t="s">
        <v>169</v>
      </c>
      <c r="B682" t="s">
        <v>63</v>
      </c>
      <c r="C682" t="s">
        <v>40</v>
      </c>
      <c r="D682" t="s">
        <v>105</v>
      </c>
      <c r="E682" t="s">
        <v>81</v>
      </c>
      <c r="F682" t="s">
        <v>141</v>
      </c>
      <c r="H682">
        <v>2.352720033787414E-2</v>
      </c>
      <c r="K682">
        <f>H682</f>
        <v>2.352720033787414E-2</v>
      </c>
      <c r="L682" t="s">
        <v>68</v>
      </c>
      <c r="M682">
        <f t="shared" si="14"/>
        <v>2.352720033787414E-2</v>
      </c>
    </row>
    <row r="683" spans="1:13" x14ac:dyDescent="0.25">
      <c r="A683" t="s">
        <v>169</v>
      </c>
      <c r="B683" t="s">
        <v>63</v>
      </c>
      <c r="C683" t="s">
        <v>40</v>
      </c>
      <c r="D683" t="s">
        <v>105</v>
      </c>
      <c r="E683" t="s">
        <v>81</v>
      </c>
      <c r="F683" t="s">
        <v>82</v>
      </c>
      <c r="G683">
        <v>7.1662780290736032</v>
      </c>
      <c r="I683">
        <v>0.7</v>
      </c>
      <c r="J683">
        <v>0.03</v>
      </c>
      <c r="K683">
        <f>G683*I683*J683</f>
        <v>0.15049183861054566</v>
      </c>
      <c r="L683" t="s">
        <v>68</v>
      </c>
      <c r="M683">
        <f t="shared" si="14"/>
        <v>0.15049183861054566</v>
      </c>
    </row>
    <row r="684" spans="1:13" x14ac:dyDescent="0.25">
      <c r="A684" t="s">
        <v>169</v>
      </c>
      <c r="B684" t="s">
        <v>63</v>
      </c>
      <c r="C684" t="s">
        <v>40</v>
      </c>
      <c r="D684" t="s">
        <v>106</v>
      </c>
      <c r="E684" t="s">
        <v>81</v>
      </c>
      <c r="F684" t="s">
        <v>141</v>
      </c>
      <c r="H684">
        <v>2.8461813448802963E-2</v>
      </c>
      <c r="K684">
        <f>H684</f>
        <v>2.8461813448802963E-2</v>
      </c>
      <c r="L684" t="s">
        <v>68</v>
      </c>
      <c r="M684">
        <f t="shared" si="14"/>
        <v>2.8461813448802963E-2</v>
      </c>
    </row>
    <row r="685" spans="1:13" x14ac:dyDescent="0.25">
      <c r="A685" t="s">
        <v>169</v>
      </c>
      <c r="B685" t="s">
        <v>63</v>
      </c>
      <c r="C685" t="s">
        <v>40</v>
      </c>
      <c r="D685" t="s">
        <v>106</v>
      </c>
      <c r="E685" t="s">
        <v>81</v>
      </c>
      <c r="F685" t="s">
        <v>82</v>
      </c>
      <c r="G685">
        <v>5.0316420204133809</v>
      </c>
      <c r="I685">
        <v>0.7</v>
      </c>
      <c r="J685">
        <v>0.03</v>
      </c>
      <c r="K685">
        <f>G685*I685*J685</f>
        <v>0.105664482428681</v>
      </c>
      <c r="L685" t="s">
        <v>68</v>
      </c>
      <c r="M685">
        <f t="shared" si="14"/>
        <v>0.105664482428681</v>
      </c>
    </row>
    <row r="686" spans="1:13" x14ac:dyDescent="0.25">
      <c r="A686" t="s">
        <v>169</v>
      </c>
      <c r="B686" t="s">
        <v>63</v>
      </c>
      <c r="C686" t="s">
        <v>40</v>
      </c>
      <c r="D686" t="s">
        <v>117</v>
      </c>
      <c r="E686" t="s">
        <v>81</v>
      </c>
      <c r="F686" t="s">
        <v>141</v>
      </c>
      <c r="H686">
        <v>1.2762638570296565E-2</v>
      </c>
      <c r="K686">
        <f>H686</f>
        <v>1.2762638570296565E-2</v>
      </c>
      <c r="L686" t="s">
        <v>68</v>
      </c>
      <c r="M686">
        <f t="shared" si="14"/>
        <v>1.2762638570296565E-2</v>
      </c>
    </row>
    <row r="687" spans="1:13" x14ac:dyDescent="0.25">
      <c r="A687" t="s">
        <v>169</v>
      </c>
      <c r="B687" t="s">
        <v>63</v>
      </c>
      <c r="C687" t="s">
        <v>40</v>
      </c>
      <c r="D687" t="s">
        <v>117</v>
      </c>
      <c r="E687" t="s">
        <v>81</v>
      </c>
      <c r="F687" t="s">
        <v>82</v>
      </c>
      <c r="G687">
        <v>3.7078288639315575</v>
      </c>
      <c r="I687">
        <v>0.7</v>
      </c>
      <c r="J687">
        <v>0.03</v>
      </c>
      <c r="K687">
        <f>G687*I687*J687</f>
        <v>7.7864406142562709E-2</v>
      </c>
      <c r="L687" t="s">
        <v>68</v>
      </c>
      <c r="M687">
        <f t="shared" si="14"/>
        <v>7.7864406142562709E-2</v>
      </c>
    </row>
    <row r="688" spans="1:13" x14ac:dyDescent="0.25">
      <c r="A688" t="s">
        <v>169</v>
      </c>
      <c r="B688" t="s">
        <v>63</v>
      </c>
      <c r="C688" t="s">
        <v>40</v>
      </c>
      <c r="D688" t="s">
        <v>87</v>
      </c>
      <c r="E688" t="s">
        <v>81</v>
      </c>
      <c r="F688" t="s">
        <v>141</v>
      </c>
      <c r="H688">
        <v>1.1056417233285657E-2</v>
      </c>
      <c r="K688">
        <f>H688</f>
        <v>1.1056417233285657E-2</v>
      </c>
      <c r="L688" t="s">
        <v>68</v>
      </c>
      <c r="M688">
        <f t="shared" si="14"/>
        <v>1.1056417233285657E-2</v>
      </c>
    </row>
    <row r="689" spans="1:13" x14ac:dyDescent="0.25">
      <c r="A689" t="s">
        <v>169</v>
      </c>
      <c r="B689" t="s">
        <v>63</v>
      </c>
      <c r="C689" t="s">
        <v>40</v>
      </c>
      <c r="D689" t="s">
        <v>87</v>
      </c>
      <c r="E689" t="s">
        <v>81</v>
      </c>
      <c r="F689" t="s">
        <v>82</v>
      </c>
      <c r="G689">
        <v>5.121996983742914</v>
      </c>
      <c r="I689">
        <v>0.7</v>
      </c>
      <c r="J689">
        <v>0.03</v>
      </c>
      <c r="K689">
        <f>G689*I689*J689</f>
        <v>0.10756193665860118</v>
      </c>
      <c r="L689" t="s">
        <v>68</v>
      </c>
      <c r="M689">
        <f t="shared" si="14"/>
        <v>0.10756193665860118</v>
      </c>
    </row>
    <row r="690" spans="1:13" x14ac:dyDescent="0.25">
      <c r="A690" t="s">
        <v>169</v>
      </c>
      <c r="B690" t="s">
        <v>63</v>
      </c>
      <c r="C690" t="s">
        <v>40</v>
      </c>
      <c r="D690" t="s">
        <v>122</v>
      </c>
      <c r="E690" t="s">
        <v>81</v>
      </c>
      <c r="F690" t="s">
        <v>141</v>
      </c>
      <c r="H690">
        <v>6.9739574896266919E-3</v>
      </c>
      <c r="K690">
        <f>H690</f>
        <v>6.9739574896266919E-3</v>
      </c>
      <c r="L690" t="s">
        <v>68</v>
      </c>
      <c r="M690">
        <f t="shared" si="14"/>
        <v>6.9739574896266919E-3</v>
      </c>
    </row>
    <row r="691" spans="1:13" x14ac:dyDescent="0.25">
      <c r="A691" t="s">
        <v>169</v>
      </c>
      <c r="B691" t="s">
        <v>63</v>
      </c>
      <c r="C691" t="s">
        <v>40</v>
      </c>
      <c r="D691" t="s">
        <v>122</v>
      </c>
      <c r="E691" t="s">
        <v>81</v>
      </c>
      <c r="F691" t="s">
        <v>82</v>
      </c>
      <c r="G691">
        <v>0.38965577935861201</v>
      </c>
      <c r="I691">
        <v>0.7</v>
      </c>
      <c r="J691">
        <v>0.03</v>
      </c>
      <c r="K691">
        <f>G691*I691*J691</f>
        <v>8.182771366530851E-3</v>
      </c>
      <c r="L691" t="s">
        <v>68</v>
      </c>
      <c r="M691">
        <f t="shared" si="14"/>
        <v>8.182771366530851E-3</v>
      </c>
    </row>
    <row r="692" spans="1:13" x14ac:dyDescent="0.25">
      <c r="A692" t="s">
        <v>169</v>
      </c>
      <c r="B692" t="s">
        <v>63</v>
      </c>
      <c r="C692" t="s">
        <v>40</v>
      </c>
      <c r="D692" t="s">
        <v>74</v>
      </c>
      <c r="E692" t="s">
        <v>81</v>
      </c>
      <c r="F692" t="s">
        <v>141</v>
      </c>
      <c r="H692">
        <v>1.3567967725834106E-3</v>
      </c>
      <c r="K692">
        <f>H692</f>
        <v>1.3567967725834106E-3</v>
      </c>
      <c r="L692" t="s">
        <v>68</v>
      </c>
      <c r="M692">
        <f t="shared" si="14"/>
        <v>1.3567967725834106E-3</v>
      </c>
    </row>
    <row r="693" spans="1:13" x14ac:dyDescent="0.25">
      <c r="A693" t="s">
        <v>169</v>
      </c>
      <c r="B693" t="s">
        <v>63</v>
      </c>
      <c r="C693" t="s">
        <v>40</v>
      </c>
      <c r="D693" t="s">
        <v>74</v>
      </c>
      <c r="E693" t="s">
        <v>81</v>
      </c>
      <c r="F693" t="s">
        <v>82</v>
      </c>
      <c r="G693">
        <v>0.18090623634445474</v>
      </c>
      <c r="I693">
        <v>0.7</v>
      </c>
      <c r="J693">
        <v>0.03</v>
      </c>
      <c r="K693">
        <f>G693*I693*J693</f>
        <v>3.799030963233549E-3</v>
      </c>
      <c r="L693" t="s">
        <v>68</v>
      </c>
      <c r="M693">
        <f t="shared" si="14"/>
        <v>3.799030963233549E-3</v>
      </c>
    </row>
    <row r="694" spans="1:13" x14ac:dyDescent="0.25">
      <c r="A694" t="s">
        <v>169</v>
      </c>
      <c r="B694" t="s">
        <v>63</v>
      </c>
      <c r="C694" t="s">
        <v>40</v>
      </c>
      <c r="D694" t="s">
        <v>123</v>
      </c>
      <c r="E694" t="s">
        <v>81</v>
      </c>
      <c r="F694" t="s">
        <v>82</v>
      </c>
      <c r="G694">
        <v>6.7766222497149919E-2</v>
      </c>
      <c r="I694">
        <v>0.7</v>
      </c>
      <c r="J694">
        <v>0.03</v>
      </c>
      <c r="K694">
        <f>G694*I694*J694</f>
        <v>1.4230906724401482E-3</v>
      </c>
      <c r="L694" t="s">
        <v>68</v>
      </c>
      <c r="M694">
        <f t="shared" si="14"/>
        <v>1.4230906724401482E-3</v>
      </c>
    </row>
    <row r="695" spans="1:13" x14ac:dyDescent="0.25">
      <c r="A695" t="s">
        <v>169</v>
      </c>
      <c r="B695" t="s">
        <v>63</v>
      </c>
      <c r="C695" t="s">
        <v>40</v>
      </c>
      <c r="D695" t="s">
        <v>154</v>
      </c>
      <c r="E695" t="s">
        <v>81</v>
      </c>
      <c r="F695" t="s">
        <v>141</v>
      </c>
      <c r="H695">
        <v>6.4456523490150483E-3</v>
      </c>
      <c r="K695">
        <f>H695</f>
        <v>6.4456523490150483E-3</v>
      </c>
      <c r="L695" t="s">
        <v>68</v>
      </c>
      <c r="M695">
        <f t="shared" si="14"/>
        <v>6.4456523490150483E-3</v>
      </c>
    </row>
    <row r="696" spans="1:13" x14ac:dyDescent="0.25">
      <c r="A696" t="s">
        <v>169</v>
      </c>
      <c r="B696" t="s">
        <v>63</v>
      </c>
      <c r="C696" t="s">
        <v>40</v>
      </c>
      <c r="D696" t="s">
        <v>154</v>
      </c>
      <c r="E696" t="s">
        <v>81</v>
      </c>
      <c r="F696" t="s">
        <v>82</v>
      </c>
      <c r="G696">
        <v>4.4881986308446136</v>
      </c>
      <c r="I696">
        <v>0.7</v>
      </c>
      <c r="J696">
        <v>0.03</v>
      </c>
      <c r="K696">
        <f>G696*I696*J696</f>
        <v>9.4252171247736882E-2</v>
      </c>
      <c r="L696" t="s">
        <v>68</v>
      </c>
      <c r="M696">
        <f t="shared" si="14"/>
        <v>9.4252171247736882E-2</v>
      </c>
    </row>
    <row r="697" spans="1:13" x14ac:dyDescent="0.25">
      <c r="A697" t="s">
        <v>169</v>
      </c>
      <c r="B697" t="s">
        <v>63</v>
      </c>
      <c r="C697" t="s">
        <v>40</v>
      </c>
      <c r="D697" t="s">
        <v>155</v>
      </c>
      <c r="E697" t="s">
        <v>81</v>
      </c>
      <c r="F697" t="s">
        <v>141</v>
      </c>
      <c r="H697">
        <v>6.0399819214546607E-3</v>
      </c>
      <c r="K697">
        <f>H697</f>
        <v>6.0399819214546607E-3</v>
      </c>
      <c r="L697" t="s">
        <v>68</v>
      </c>
      <c r="M697">
        <f t="shared" si="14"/>
        <v>6.0399819214546607E-3</v>
      </c>
    </row>
    <row r="698" spans="1:13" x14ac:dyDescent="0.25">
      <c r="A698" t="s">
        <v>169</v>
      </c>
      <c r="B698" t="s">
        <v>63</v>
      </c>
      <c r="C698" t="s">
        <v>40</v>
      </c>
      <c r="D698" t="s">
        <v>155</v>
      </c>
      <c r="E698" t="s">
        <v>81</v>
      </c>
      <c r="F698" t="s">
        <v>82</v>
      </c>
      <c r="G698">
        <v>3.9427972782356475</v>
      </c>
      <c r="I698">
        <v>0.7</v>
      </c>
      <c r="J698">
        <v>0.03</v>
      </c>
      <c r="K698">
        <f>G698*I698*J698</f>
        <v>8.2798742842948581E-2</v>
      </c>
      <c r="L698" t="s">
        <v>68</v>
      </c>
      <c r="M698">
        <f t="shared" si="14"/>
        <v>8.2798742842948581E-2</v>
      </c>
    </row>
    <row r="699" spans="1:13" x14ac:dyDescent="0.25">
      <c r="A699" t="s">
        <v>169</v>
      </c>
      <c r="B699" t="s">
        <v>63</v>
      </c>
      <c r="C699" t="s">
        <v>40</v>
      </c>
      <c r="D699" t="s">
        <v>156</v>
      </c>
      <c r="E699" t="s">
        <v>81</v>
      </c>
      <c r="F699" t="s">
        <v>141</v>
      </c>
      <c r="H699">
        <v>5.5903638642418978E-3</v>
      </c>
      <c r="K699">
        <f>H699</f>
        <v>5.5903638642418978E-3</v>
      </c>
      <c r="L699" t="s">
        <v>68</v>
      </c>
      <c r="M699">
        <f t="shared" si="14"/>
        <v>5.5903638642418978E-3</v>
      </c>
    </row>
    <row r="700" spans="1:13" x14ac:dyDescent="0.25">
      <c r="A700" t="s">
        <v>169</v>
      </c>
      <c r="B700" t="s">
        <v>63</v>
      </c>
      <c r="C700" t="s">
        <v>40</v>
      </c>
      <c r="D700" t="s">
        <v>156</v>
      </c>
      <c r="E700" t="s">
        <v>81</v>
      </c>
      <c r="F700" t="s">
        <v>82</v>
      </c>
      <c r="G700">
        <v>5.5903638642418976</v>
      </c>
      <c r="I700">
        <v>0.7</v>
      </c>
      <c r="J700">
        <v>0.03</v>
      </c>
      <c r="K700">
        <f>G700*I700*J700</f>
        <v>0.11739764114907984</v>
      </c>
      <c r="L700" t="s">
        <v>68</v>
      </c>
      <c r="M700">
        <f t="shared" si="14"/>
        <v>0.11739764114907984</v>
      </c>
    </row>
    <row r="701" spans="1:13" x14ac:dyDescent="0.25">
      <c r="A701" t="s">
        <v>169</v>
      </c>
      <c r="B701" t="s">
        <v>63</v>
      </c>
      <c r="C701" t="s">
        <v>40</v>
      </c>
      <c r="D701" t="s">
        <v>157</v>
      </c>
      <c r="E701" t="s">
        <v>81</v>
      </c>
      <c r="F701" t="s">
        <v>141</v>
      </c>
      <c r="H701">
        <v>1.1626965198800222E-2</v>
      </c>
      <c r="K701">
        <f>H701</f>
        <v>1.1626965198800222E-2</v>
      </c>
      <c r="L701" t="s">
        <v>68</v>
      </c>
      <c r="M701">
        <f t="shared" si="14"/>
        <v>1.1626965198800222E-2</v>
      </c>
    </row>
    <row r="702" spans="1:13" x14ac:dyDescent="0.25">
      <c r="A702" t="s">
        <v>169</v>
      </c>
      <c r="B702" t="s">
        <v>63</v>
      </c>
      <c r="C702" t="s">
        <v>40</v>
      </c>
      <c r="D702" t="s">
        <v>157</v>
      </c>
      <c r="E702" t="s">
        <v>81</v>
      </c>
      <c r="F702" t="s">
        <v>82</v>
      </c>
      <c r="G702">
        <v>6.476641062231467</v>
      </c>
      <c r="I702">
        <v>0.7</v>
      </c>
      <c r="J702">
        <v>0.03</v>
      </c>
      <c r="K702">
        <f>G702*I702*J702</f>
        <v>0.13600946230686078</v>
      </c>
      <c r="L702" t="s">
        <v>68</v>
      </c>
      <c r="M702">
        <f t="shared" si="14"/>
        <v>0.13600946230686078</v>
      </c>
    </row>
    <row r="703" spans="1:13" x14ac:dyDescent="0.25">
      <c r="A703" t="s">
        <v>169</v>
      </c>
      <c r="B703" t="s">
        <v>63</v>
      </c>
      <c r="C703" t="s">
        <v>40</v>
      </c>
      <c r="D703" t="s">
        <v>89</v>
      </c>
      <c r="E703" t="s">
        <v>81</v>
      </c>
      <c r="F703" t="s">
        <v>141</v>
      </c>
      <c r="H703">
        <v>4.4662310763645313E-4</v>
      </c>
      <c r="K703">
        <f>H703</f>
        <v>4.4662310763645313E-4</v>
      </c>
      <c r="L703" t="s">
        <v>68</v>
      </c>
      <c r="M703">
        <f t="shared" si="14"/>
        <v>4.4662310763645313E-4</v>
      </c>
    </row>
    <row r="704" spans="1:13" x14ac:dyDescent="0.25">
      <c r="A704" t="s">
        <v>169</v>
      </c>
      <c r="B704" t="s">
        <v>63</v>
      </c>
      <c r="C704" t="s">
        <v>40</v>
      </c>
      <c r="D704" t="s">
        <v>71</v>
      </c>
      <c r="E704" t="s">
        <v>81</v>
      </c>
      <c r="F704" t="s">
        <v>141</v>
      </c>
      <c r="H704">
        <v>8.6381150442688386E-4</v>
      </c>
      <c r="K704">
        <f>H704</f>
        <v>8.6381150442688386E-4</v>
      </c>
      <c r="L704" t="s">
        <v>68</v>
      </c>
      <c r="M704">
        <f t="shared" si="14"/>
        <v>8.6381150442688386E-4</v>
      </c>
    </row>
    <row r="705" spans="1:13" x14ac:dyDescent="0.25">
      <c r="A705" t="s">
        <v>169</v>
      </c>
      <c r="B705" t="s">
        <v>63</v>
      </c>
      <c r="C705" t="s">
        <v>40</v>
      </c>
      <c r="D705" t="s">
        <v>64</v>
      </c>
      <c r="E705" t="s">
        <v>81</v>
      </c>
      <c r="F705" t="s">
        <v>141</v>
      </c>
      <c r="H705">
        <v>8.0579431383104843E-3</v>
      </c>
      <c r="K705">
        <f>H705</f>
        <v>8.0579431383104843E-3</v>
      </c>
      <c r="L705" t="s">
        <v>68</v>
      </c>
      <c r="M705">
        <f t="shared" si="14"/>
        <v>8.0579431383104843E-3</v>
      </c>
    </row>
    <row r="706" spans="1:13" x14ac:dyDescent="0.25">
      <c r="A706" t="s">
        <v>169</v>
      </c>
      <c r="B706" t="s">
        <v>63</v>
      </c>
      <c r="C706" t="s">
        <v>40</v>
      </c>
      <c r="D706" t="s">
        <v>64</v>
      </c>
      <c r="E706" t="s">
        <v>81</v>
      </c>
      <c r="F706" t="s">
        <v>82</v>
      </c>
      <c r="G706">
        <v>5.1926728573795806</v>
      </c>
      <c r="I706">
        <v>0.7</v>
      </c>
      <c r="J706">
        <v>0.03</v>
      </c>
      <c r="K706">
        <f>G706*I706*J706</f>
        <v>0.10904613000497118</v>
      </c>
      <c r="L706" t="s">
        <v>68</v>
      </c>
      <c r="M706">
        <f t="shared" ref="M706:M769" si="15">IF(L706="Y",0,K706)</f>
        <v>0.10904613000497118</v>
      </c>
    </row>
    <row r="707" spans="1:13" x14ac:dyDescent="0.25">
      <c r="A707" t="s">
        <v>169</v>
      </c>
      <c r="B707" t="s">
        <v>63</v>
      </c>
      <c r="C707" t="s">
        <v>40</v>
      </c>
      <c r="D707" t="s">
        <v>158</v>
      </c>
      <c r="E707" t="s">
        <v>81</v>
      </c>
      <c r="F707" t="s">
        <v>141</v>
      </c>
      <c r="H707">
        <v>2.4765474039867516E-3</v>
      </c>
      <c r="K707">
        <f>H707</f>
        <v>2.4765474039867516E-3</v>
      </c>
      <c r="L707" t="s">
        <v>68</v>
      </c>
      <c r="M707">
        <f t="shared" si="15"/>
        <v>2.4765474039867516E-3</v>
      </c>
    </row>
    <row r="708" spans="1:13" x14ac:dyDescent="0.25">
      <c r="A708" t="s">
        <v>169</v>
      </c>
      <c r="B708" t="s">
        <v>63</v>
      </c>
      <c r="C708" t="s">
        <v>40</v>
      </c>
      <c r="D708" t="s">
        <v>159</v>
      </c>
      <c r="E708" t="s">
        <v>81</v>
      </c>
      <c r="F708" t="s">
        <v>82</v>
      </c>
      <c r="G708">
        <v>7.3413407705245737E-2</v>
      </c>
      <c r="I708">
        <v>0.7</v>
      </c>
      <c r="J708">
        <v>0.03</v>
      </c>
      <c r="K708">
        <f>G708*I708*J708</f>
        <v>1.5416815618101603E-3</v>
      </c>
      <c r="L708" t="s">
        <v>68</v>
      </c>
      <c r="M708">
        <f t="shared" si="15"/>
        <v>1.5416815618101603E-3</v>
      </c>
    </row>
    <row r="709" spans="1:13" x14ac:dyDescent="0.25">
      <c r="A709" t="s">
        <v>169</v>
      </c>
      <c r="B709" t="s">
        <v>63</v>
      </c>
      <c r="C709" t="s">
        <v>40</v>
      </c>
      <c r="D709" t="s">
        <v>160</v>
      </c>
      <c r="E709" t="s">
        <v>81</v>
      </c>
      <c r="F709" t="s">
        <v>141</v>
      </c>
      <c r="H709">
        <v>3.5772351390919743E-3</v>
      </c>
      <c r="K709">
        <f>H709</f>
        <v>3.5772351390919743E-3</v>
      </c>
      <c r="L709" t="s">
        <v>68</v>
      </c>
      <c r="M709">
        <f t="shared" si="15"/>
        <v>3.5772351390919743E-3</v>
      </c>
    </row>
    <row r="710" spans="1:13" x14ac:dyDescent="0.25">
      <c r="A710" t="s">
        <v>169</v>
      </c>
      <c r="B710" t="s">
        <v>63</v>
      </c>
      <c r="C710" t="s">
        <v>40</v>
      </c>
      <c r="D710" t="s">
        <v>161</v>
      </c>
      <c r="E710" t="s">
        <v>81</v>
      </c>
      <c r="F710" t="s">
        <v>141</v>
      </c>
      <c r="H710">
        <v>1.5409628291473117E-3</v>
      </c>
      <c r="K710">
        <f>H710</f>
        <v>1.5409628291473117E-3</v>
      </c>
      <c r="L710" t="s">
        <v>68</v>
      </c>
      <c r="M710">
        <f t="shared" si="15"/>
        <v>1.5409628291473117E-3</v>
      </c>
    </row>
    <row r="711" spans="1:13" x14ac:dyDescent="0.25">
      <c r="A711" t="s">
        <v>169</v>
      </c>
      <c r="B711" t="s">
        <v>63</v>
      </c>
      <c r="C711" t="s">
        <v>40</v>
      </c>
      <c r="D711" t="s">
        <v>181</v>
      </c>
      <c r="E711" t="s">
        <v>81</v>
      </c>
      <c r="F711" t="s">
        <v>141</v>
      </c>
      <c r="H711">
        <v>3.7836140894242042E-4</v>
      </c>
      <c r="K711">
        <f>H711</f>
        <v>3.7836140894242042E-4</v>
      </c>
      <c r="L711" t="s">
        <v>68</v>
      </c>
      <c r="M711">
        <f t="shared" si="15"/>
        <v>3.7836140894242042E-4</v>
      </c>
    </row>
    <row r="712" spans="1:13" x14ac:dyDescent="0.25">
      <c r="A712" t="s">
        <v>169</v>
      </c>
      <c r="B712" t="s">
        <v>63</v>
      </c>
      <c r="C712" t="s">
        <v>40</v>
      </c>
      <c r="D712" t="s">
        <v>92</v>
      </c>
      <c r="E712" t="s">
        <v>81</v>
      </c>
      <c r="F712" t="s">
        <v>141</v>
      </c>
      <c r="H712">
        <v>3.9006673760161606E-2</v>
      </c>
      <c r="K712">
        <f>H712</f>
        <v>3.9006673760161606E-2</v>
      </c>
      <c r="L712" t="s">
        <v>68</v>
      </c>
      <c r="M712">
        <f t="shared" si="15"/>
        <v>3.9006673760161606E-2</v>
      </c>
    </row>
    <row r="713" spans="1:13" x14ac:dyDescent="0.25">
      <c r="A713" t="s">
        <v>169</v>
      </c>
      <c r="B713" t="s">
        <v>63</v>
      </c>
      <c r="C713" t="s">
        <v>40</v>
      </c>
      <c r="D713" t="s">
        <v>92</v>
      </c>
      <c r="E713" t="s">
        <v>81</v>
      </c>
      <c r="F713" t="s">
        <v>82</v>
      </c>
      <c r="G713">
        <v>2.2010258755241994</v>
      </c>
      <c r="I713">
        <v>0.7</v>
      </c>
      <c r="J713">
        <v>0.03</v>
      </c>
      <c r="K713">
        <f>G713*I713*J713</f>
        <v>4.6221543386008181E-2</v>
      </c>
      <c r="L713" t="s">
        <v>68</v>
      </c>
      <c r="M713">
        <f t="shared" si="15"/>
        <v>4.6221543386008181E-2</v>
      </c>
    </row>
    <row r="714" spans="1:13" x14ac:dyDescent="0.25">
      <c r="A714" t="s">
        <v>169</v>
      </c>
      <c r="B714" t="s">
        <v>63</v>
      </c>
      <c r="C714" t="s">
        <v>40</v>
      </c>
      <c r="D714" t="s">
        <v>72</v>
      </c>
      <c r="E714" t="s">
        <v>81</v>
      </c>
      <c r="F714" t="s">
        <v>141</v>
      </c>
      <c r="H714">
        <v>2.4669032228789279E-3</v>
      </c>
      <c r="K714">
        <f>H714</f>
        <v>2.4669032228789279E-3</v>
      </c>
      <c r="L714" t="s">
        <v>68</v>
      </c>
      <c r="M714">
        <f t="shared" si="15"/>
        <v>2.4669032228789279E-3</v>
      </c>
    </row>
    <row r="715" spans="1:13" x14ac:dyDescent="0.25">
      <c r="A715" t="s">
        <v>169</v>
      </c>
      <c r="B715" t="s">
        <v>63</v>
      </c>
      <c r="C715" t="s">
        <v>40</v>
      </c>
      <c r="D715" t="s">
        <v>72</v>
      </c>
      <c r="E715" t="s">
        <v>81</v>
      </c>
      <c r="F715" t="s">
        <v>82</v>
      </c>
      <c r="G715">
        <v>3.3090765731339848</v>
      </c>
      <c r="I715">
        <v>0.7</v>
      </c>
      <c r="J715">
        <v>0.03</v>
      </c>
      <c r="K715">
        <f>G715*I715*J715</f>
        <v>6.9490608035813681E-2</v>
      </c>
      <c r="L715" t="s">
        <v>68</v>
      </c>
      <c r="M715">
        <f t="shared" si="15"/>
        <v>6.9490608035813681E-2</v>
      </c>
    </row>
    <row r="716" spans="1:13" x14ac:dyDescent="0.25">
      <c r="A716" t="s">
        <v>169</v>
      </c>
      <c r="B716" t="s">
        <v>63</v>
      </c>
      <c r="C716" t="s">
        <v>40</v>
      </c>
      <c r="D716" t="s">
        <v>69</v>
      </c>
      <c r="E716" t="s">
        <v>81</v>
      </c>
      <c r="F716" t="s">
        <v>141</v>
      </c>
      <c r="H716">
        <v>1.1281120393634676E-2</v>
      </c>
      <c r="K716">
        <f>H716</f>
        <v>1.1281120393634676E-2</v>
      </c>
      <c r="L716" t="s">
        <v>68</v>
      </c>
      <c r="M716">
        <f t="shared" si="15"/>
        <v>1.1281120393634676E-2</v>
      </c>
    </row>
    <row r="717" spans="1:13" x14ac:dyDescent="0.25">
      <c r="A717" t="s">
        <v>169</v>
      </c>
      <c r="B717" t="s">
        <v>63</v>
      </c>
      <c r="C717" t="s">
        <v>40</v>
      </c>
      <c r="D717" t="s">
        <v>69</v>
      </c>
      <c r="E717" t="s">
        <v>81</v>
      </c>
      <c r="F717" t="s">
        <v>82</v>
      </c>
      <c r="G717">
        <v>4.0773192279851047</v>
      </c>
      <c r="I717">
        <v>0.7</v>
      </c>
      <c r="J717">
        <v>0.03</v>
      </c>
      <c r="K717">
        <f>G717*I717*J717</f>
        <v>8.5623703787687189E-2</v>
      </c>
      <c r="L717" t="s">
        <v>68</v>
      </c>
      <c r="M717">
        <f t="shared" si="15"/>
        <v>8.5623703787687189E-2</v>
      </c>
    </row>
    <row r="718" spans="1:13" x14ac:dyDescent="0.25">
      <c r="A718" t="s">
        <v>169</v>
      </c>
      <c r="B718" t="s">
        <v>63</v>
      </c>
      <c r="C718" t="s">
        <v>40</v>
      </c>
      <c r="D718" t="s">
        <v>108</v>
      </c>
      <c r="E718" t="s">
        <v>81</v>
      </c>
      <c r="F718" t="s">
        <v>141</v>
      </c>
      <c r="H718">
        <v>1.5647836831160066E-2</v>
      </c>
      <c r="K718">
        <f>H718</f>
        <v>1.5647836831160066E-2</v>
      </c>
      <c r="L718" t="s">
        <v>68</v>
      </c>
      <c r="M718">
        <f t="shared" si="15"/>
        <v>1.5647836831160066E-2</v>
      </c>
    </row>
    <row r="719" spans="1:13" x14ac:dyDescent="0.25">
      <c r="A719" t="s">
        <v>169</v>
      </c>
      <c r="B719" t="s">
        <v>63</v>
      </c>
      <c r="C719" t="s">
        <v>40</v>
      </c>
      <c r="D719" t="s">
        <v>108</v>
      </c>
      <c r="E719" t="s">
        <v>81</v>
      </c>
      <c r="F719" t="s">
        <v>82</v>
      </c>
      <c r="G719">
        <v>9.7301001135491081</v>
      </c>
      <c r="I719">
        <v>0.7</v>
      </c>
      <c r="J719">
        <v>0.03</v>
      </c>
      <c r="K719">
        <f>G719*I719*J719</f>
        <v>0.20433210238453126</v>
      </c>
      <c r="L719" t="s">
        <v>68</v>
      </c>
      <c r="M719">
        <f t="shared" si="15"/>
        <v>0.20433210238453126</v>
      </c>
    </row>
    <row r="720" spans="1:13" x14ac:dyDescent="0.25">
      <c r="A720" t="s">
        <v>169</v>
      </c>
      <c r="B720" t="s">
        <v>63</v>
      </c>
      <c r="C720" t="s">
        <v>40</v>
      </c>
      <c r="D720" t="s">
        <v>109</v>
      </c>
      <c r="E720" t="s">
        <v>81</v>
      </c>
      <c r="F720" t="s">
        <v>141</v>
      </c>
      <c r="H720">
        <v>2.2917304335399791E-2</v>
      </c>
      <c r="K720">
        <f>H720</f>
        <v>2.2917304335399791E-2</v>
      </c>
      <c r="L720" t="s">
        <v>68</v>
      </c>
      <c r="M720">
        <f t="shared" si="15"/>
        <v>2.2917304335399791E-2</v>
      </c>
    </row>
    <row r="721" spans="1:13" x14ac:dyDescent="0.25">
      <c r="A721" t="s">
        <v>169</v>
      </c>
      <c r="B721" t="s">
        <v>63</v>
      </c>
      <c r="C721" t="s">
        <v>40</v>
      </c>
      <c r="D721" t="s">
        <v>109</v>
      </c>
      <c r="E721" t="s">
        <v>81</v>
      </c>
      <c r="F721" t="s">
        <v>82</v>
      </c>
      <c r="G721">
        <v>13.852545315459061</v>
      </c>
      <c r="I721">
        <v>0.7</v>
      </c>
      <c r="J721">
        <v>0.03</v>
      </c>
      <c r="K721">
        <f>G721*I721*J721</f>
        <v>0.29090345162464026</v>
      </c>
      <c r="L721" t="s">
        <v>68</v>
      </c>
      <c r="M721">
        <f t="shared" si="15"/>
        <v>0.29090345162464026</v>
      </c>
    </row>
    <row r="722" spans="1:13" x14ac:dyDescent="0.25">
      <c r="A722" t="s">
        <v>169</v>
      </c>
      <c r="B722" t="s">
        <v>63</v>
      </c>
      <c r="C722" t="s">
        <v>40</v>
      </c>
      <c r="D722" t="s">
        <v>118</v>
      </c>
      <c r="E722" t="s">
        <v>81</v>
      </c>
      <c r="F722" t="s">
        <v>141</v>
      </c>
      <c r="H722">
        <v>5.0259948352052849E-3</v>
      </c>
      <c r="K722">
        <f>H722</f>
        <v>5.0259948352052849E-3</v>
      </c>
      <c r="L722" t="s">
        <v>68</v>
      </c>
      <c r="M722">
        <f t="shared" si="15"/>
        <v>5.0259948352052849E-3</v>
      </c>
    </row>
    <row r="723" spans="1:13" x14ac:dyDescent="0.25">
      <c r="A723" t="s">
        <v>169</v>
      </c>
      <c r="B723" t="s">
        <v>63</v>
      </c>
      <c r="C723" t="s">
        <v>40</v>
      </c>
      <c r="D723" t="s">
        <v>164</v>
      </c>
      <c r="E723" t="s">
        <v>81</v>
      </c>
      <c r="F723" t="s">
        <v>82</v>
      </c>
      <c r="G723">
        <v>1.6207421547235021</v>
      </c>
      <c r="I723">
        <v>0.7</v>
      </c>
      <c r="J723">
        <v>0.03</v>
      </c>
      <c r="K723">
        <f>G723*I723*J723</f>
        <v>3.4035585249193541E-2</v>
      </c>
      <c r="L723" t="s">
        <v>68</v>
      </c>
      <c r="M723">
        <f t="shared" si="15"/>
        <v>3.4035585249193541E-2</v>
      </c>
    </row>
    <row r="724" spans="1:13" x14ac:dyDescent="0.25">
      <c r="A724" t="s">
        <v>169</v>
      </c>
      <c r="B724" t="s">
        <v>63</v>
      </c>
      <c r="C724" t="s">
        <v>40</v>
      </c>
      <c r="D724" t="s">
        <v>116</v>
      </c>
      <c r="E724" t="s">
        <v>81</v>
      </c>
      <c r="F724" t="s">
        <v>141</v>
      </c>
      <c r="H724">
        <v>2.3861309176642248E-3</v>
      </c>
      <c r="K724">
        <f>H724</f>
        <v>2.3861309176642248E-3</v>
      </c>
      <c r="L724" t="s">
        <v>68</v>
      </c>
      <c r="M724">
        <f t="shared" si="15"/>
        <v>2.3861309176642248E-3</v>
      </c>
    </row>
    <row r="725" spans="1:13" x14ac:dyDescent="0.25">
      <c r="A725" t="s">
        <v>169</v>
      </c>
      <c r="B725" t="s">
        <v>63</v>
      </c>
      <c r="C725" t="s">
        <v>40</v>
      </c>
      <c r="D725" t="s">
        <v>116</v>
      </c>
      <c r="E725" t="s">
        <v>81</v>
      </c>
      <c r="F725" t="s">
        <v>82</v>
      </c>
      <c r="G725">
        <v>2.8179069884796557</v>
      </c>
      <c r="I725">
        <v>0.7</v>
      </c>
      <c r="J725">
        <v>0.03</v>
      </c>
      <c r="K725">
        <f>G725*I725*J725</f>
        <v>5.917604675807276E-2</v>
      </c>
      <c r="L725" t="s">
        <v>68</v>
      </c>
      <c r="M725">
        <f t="shared" si="15"/>
        <v>5.917604675807276E-2</v>
      </c>
    </row>
    <row r="726" spans="1:13" x14ac:dyDescent="0.25">
      <c r="A726" t="s">
        <v>169</v>
      </c>
      <c r="B726" t="s">
        <v>63</v>
      </c>
      <c r="C726" t="s">
        <v>40</v>
      </c>
      <c r="D726" t="s">
        <v>113</v>
      </c>
      <c r="E726" t="s">
        <v>81</v>
      </c>
      <c r="F726" t="s">
        <v>82</v>
      </c>
      <c r="G726">
        <v>0.18090623634445474</v>
      </c>
      <c r="I726">
        <v>0.7</v>
      </c>
      <c r="J726">
        <v>0.03</v>
      </c>
      <c r="K726">
        <f>G726*I726*J726</f>
        <v>3.799030963233549E-3</v>
      </c>
      <c r="L726" t="s">
        <v>68</v>
      </c>
      <c r="M726">
        <f t="shared" si="15"/>
        <v>3.799030963233549E-3</v>
      </c>
    </row>
    <row r="727" spans="1:13" x14ac:dyDescent="0.25">
      <c r="A727" t="s">
        <v>169</v>
      </c>
      <c r="B727" t="s">
        <v>63</v>
      </c>
      <c r="C727" t="s">
        <v>40</v>
      </c>
      <c r="D727" t="s">
        <v>93</v>
      </c>
      <c r="E727" t="s">
        <v>81</v>
      </c>
      <c r="F727" t="s">
        <v>82</v>
      </c>
      <c r="G727">
        <v>0.18180045086965521</v>
      </c>
      <c r="I727">
        <v>0.7</v>
      </c>
      <c r="J727">
        <v>0.03</v>
      </c>
      <c r="K727">
        <f>G727*I727*J727</f>
        <v>3.817809468262759E-3</v>
      </c>
      <c r="L727" t="s">
        <v>68</v>
      </c>
      <c r="M727">
        <f t="shared" si="15"/>
        <v>3.817809468262759E-3</v>
      </c>
    </row>
    <row r="728" spans="1:13" x14ac:dyDescent="0.25">
      <c r="A728" t="s">
        <v>169</v>
      </c>
      <c r="B728" t="s">
        <v>63</v>
      </c>
      <c r="C728" t="s">
        <v>40</v>
      </c>
      <c r="D728" t="s">
        <v>93</v>
      </c>
      <c r="E728" t="s">
        <v>81</v>
      </c>
      <c r="F728" t="s">
        <v>141</v>
      </c>
      <c r="H728">
        <v>5.1823044886080988E-3</v>
      </c>
      <c r="K728">
        <f>H728</f>
        <v>5.1823044886080988E-3</v>
      </c>
      <c r="L728" t="s">
        <v>68</v>
      </c>
      <c r="M728">
        <f t="shared" si="15"/>
        <v>5.1823044886080988E-3</v>
      </c>
    </row>
    <row r="729" spans="1:13" x14ac:dyDescent="0.25">
      <c r="A729" t="s">
        <v>169</v>
      </c>
      <c r="B729" t="s">
        <v>63</v>
      </c>
      <c r="C729" t="s">
        <v>40</v>
      </c>
      <c r="D729" t="s">
        <v>94</v>
      </c>
      <c r="E729" t="s">
        <v>81</v>
      </c>
      <c r="F729" t="s">
        <v>141</v>
      </c>
      <c r="H729">
        <v>3.6251334364054935E-2</v>
      </c>
      <c r="K729">
        <f>H729</f>
        <v>3.6251334364054935E-2</v>
      </c>
      <c r="L729" t="s">
        <v>68</v>
      </c>
      <c r="M729">
        <f t="shared" si="15"/>
        <v>3.6251334364054935E-2</v>
      </c>
    </row>
    <row r="730" spans="1:13" x14ac:dyDescent="0.25">
      <c r="A730" t="s">
        <v>169</v>
      </c>
      <c r="B730" t="s">
        <v>63</v>
      </c>
      <c r="C730" t="s">
        <v>40</v>
      </c>
      <c r="D730" t="s">
        <v>94</v>
      </c>
      <c r="E730" t="s">
        <v>81</v>
      </c>
      <c r="F730" t="s">
        <v>82</v>
      </c>
      <c r="G730">
        <v>3.3318392727765374</v>
      </c>
      <c r="I730">
        <v>0.7</v>
      </c>
      <c r="J730">
        <v>0.03</v>
      </c>
      <c r="K730">
        <f>G730*I730*J730</f>
        <v>6.9968624728307283E-2</v>
      </c>
      <c r="L730" t="s">
        <v>68</v>
      </c>
      <c r="M730">
        <f t="shared" si="15"/>
        <v>6.9968624728307283E-2</v>
      </c>
    </row>
    <row r="731" spans="1:13" x14ac:dyDescent="0.25">
      <c r="A731" t="s">
        <v>169</v>
      </c>
      <c r="B731" t="s">
        <v>63</v>
      </c>
      <c r="C731" t="s">
        <v>40</v>
      </c>
      <c r="D731" t="s">
        <v>182</v>
      </c>
      <c r="E731" t="s">
        <v>81</v>
      </c>
      <c r="F731" t="s">
        <v>141</v>
      </c>
      <c r="H731">
        <v>7.9625311434151132E-3</v>
      </c>
      <c r="K731">
        <f>H731</f>
        <v>7.9625311434151132E-3</v>
      </c>
      <c r="L731" t="s">
        <v>68</v>
      </c>
      <c r="M731">
        <f t="shared" si="15"/>
        <v>7.9625311434151132E-3</v>
      </c>
    </row>
    <row r="732" spans="1:13" x14ac:dyDescent="0.25">
      <c r="A732" t="s">
        <v>169</v>
      </c>
      <c r="B732" t="s">
        <v>63</v>
      </c>
      <c r="C732" t="s">
        <v>40</v>
      </c>
      <c r="D732" t="s">
        <v>182</v>
      </c>
      <c r="E732" t="s">
        <v>81</v>
      </c>
      <c r="F732" t="s">
        <v>82</v>
      </c>
      <c r="G732">
        <v>0.57601289122577426</v>
      </c>
      <c r="I732">
        <v>0.7</v>
      </c>
      <c r="J732">
        <v>0.03</v>
      </c>
      <c r="K732">
        <f>G732*I732*J732</f>
        <v>1.2096270715741259E-2</v>
      </c>
      <c r="L732" t="s">
        <v>68</v>
      </c>
      <c r="M732">
        <f t="shared" si="15"/>
        <v>1.2096270715741259E-2</v>
      </c>
    </row>
    <row r="733" spans="1:13" x14ac:dyDescent="0.25">
      <c r="A733" t="s">
        <v>169</v>
      </c>
      <c r="B733" t="s">
        <v>63</v>
      </c>
      <c r="C733" t="s">
        <v>40</v>
      </c>
      <c r="D733" t="s">
        <v>75</v>
      </c>
      <c r="E733" t="s">
        <v>81</v>
      </c>
      <c r="F733" t="s">
        <v>141</v>
      </c>
      <c r="H733">
        <v>4.4318687260707654E-3</v>
      </c>
      <c r="K733">
        <f>H733</f>
        <v>4.4318687260707654E-3</v>
      </c>
      <c r="L733" t="s">
        <v>68</v>
      </c>
      <c r="M733">
        <f t="shared" si="15"/>
        <v>4.4318687260707654E-3</v>
      </c>
    </row>
    <row r="734" spans="1:13" x14ac:dyDescent="0.25">
      <c r="A734" t="s">
        <v>169</v>
      </c>
      <c r="B734" t="s">
        <v>63</v>
      </c>
      <c r="C734" t="s">
        <v>40</v>
      </c>
      <c r="D734" t="s">
        <v>75</v>
      </c>
      <c r="E734" t="s">
        <v>81</v>
      </c>
      <c r="F734" t="s">
        <v>82</v>
      </c>
      <c r="G734">
        <v>2.6775873553344214</v>
      </c>
      <c r="I734">
        <v>0.7</v>
      </c>
      <c r="J734">
        <v>0.03</v>
      </c>
      <c r="K734">
        <f>G734*I734*J734</f>
        <v>5.6229334462022842E-2</v>
      </c>
      <c r="L734" t="s">
        <v>68</v>
      </c>
      <c r="M734">
        <f t="shared" si="15"/>
        <v>5.6229334462022842E-2</v>
      </c>
    </row>
    <row r="735" spans="1:13" x14ac:dyDescent="0.25">
      <c r="A735" t="s">
        <v>169</v>
      </c>
      <c r="B735" t="s">
        <v>63</v>
      </c>
      <c r="C735" t="s">
        <v>40</v>
      </c>
      <c r="D735" t="s">
        <v>166</v>
      </c>
      <c r="E735" t="s">
        <v>81</v>
      </c>
      <c r="F735" t="s">
        <v>141</v>
      </c>
      <c r="H735">
        <v>2.2803979081418672E-2</v>
      </c>
      <c r="K735">
        <f>H735</f>
        <v>2.2803979081418672E-2</v>
      </c>
      <c r="L735" t="s">
        <v>68</v>
      </c>
      <c r="M735">
        <f t="shared" si="15"/>
        <v>2.2803979081418672E-2</v>
      </c>
    </row>
    <row r="736" spans="1:13" x14ac:dyDescent="0.25">
      <c r="A736" t="s">
        <v>169</v>
      </c>
      <c r="B736" t="s">
        <v>63</v>
      </c>
      <c r="C736" t="s">
        <v>40</v>
      </c>
      <c r="D736" t="s">
        <v>166</v>
      </c>
      <c r="E736" t="s">
        <v>81</v>
      </c>
      <c r="F736" t="s">
        <v>82</v>
      </c>
      <c r="G736">
        <v>4.9046013901849816</v>
      </c>
      <c r="I736">
        <v>0.7</v>
      </c>
      <c r="J736">
        <v>0.03</v>
      </c>
      <c r="K736">
        <f>G736*I736*J736</f>
        <v>0.10299662919388461</v>
      </c>
      <c r="L736" t="s">
        <v>68</v>
      </c>
      <c r="M736">
        <f t="shared" si="15"/>
        <v>0.10299662919388461</v>
      </c>
    </row>
    <row r="737" spans="1:13" x14ac:dyDescent="0.25">
      <c r="A737" t="s">
        <v>169</v>
      </c>
      <c r="B737" t="s">
        <v>63</v>
      </c>
      <c r="C737" t="s">
        <v>40</v>
      </c>
      <c r="D737" t="s">
        <v>167</v>
      </c>
      <c r="E737" t="s">
        <v>81</v>
      </c>
      <c r="F737" t="s">
        <v>141</v>
      </c>
      <c r="H737">
        <v>3.4087584538060353E-3</v>
      </c>
      <c r="K737">
        <f>H737</f>
        <v>3.4087584538060353E-3</v>
      </c>
      <c r="L737" t="s">
        <v>68</v>
      </c>
      <c r="M737">
        <f t="shared" si="15"/>
        <v>3.4087584538060353E-3</v>
      </c>
    </row>
    <row r="738" spans="1:13" x14ac:dyDescent="0.25">
      <c r="A738" t="s">
        <v>169</v>
      </c>
      <c r="B738" t="s">
        <v>63</v>
      </c>
      <c r="C738" t="s">
        <v>40</v>
      </c>
      <c r="D738" t="s">
        <v>167</v>
      </c>
      <c r="E738" t="s">
        <v>81</v>
      </c>
      <c r="F738" t="s">
        <v>82</v>
      </c>
      <c r="G738">
        <v>3.6246464892137511</v>
      </c>
      <c r="I738">
        <v>0.7</v>
      </c>
      <c r="J738">
        <v>0.03</v>
      </c>
      <c r="K738">
        <f>G738*I738*J738</f>
        <v>7.6117576273488766E-2</v>
      </c>
      <c r="L738" t="s">
        <v>68</v>
      </c>
      <c r="M738">
        <f t="shared" si="15"/>
        <v>7.6117576273488766E-2</v>
      </c>
    </row>
    <row r="739" spans="1:13" x14ac:dyDescent="0.25">
      <c r="A739" t="s">
        <v>169</v>
      </c>
      <c r="B739" t="s">
        <v>63</v>
      </c>
      <c r="C739" t="s">
        <v>40</v>
      </c>
      <c r="D739" t="s">
        <v>95</v>
      </c>
      <c r="E739" t="s">
        <v>81</v>
      </c>
      <c r="F739" t="s">
        <v>82</v>
      </c>
      <c r="G739">
        <v>0.17611918677997848</v>
      </c>
      <c r="I739">
        <v>0.7</v>
      </c>
      <c r="J739">
        <v>0.03</v>
      </c>
      <c r="K739">
        <f>G739*I739*J739</f>
        <v>3.6985029223795475E-3</v>
      </c>
      <c r="L739" t="s">
        <v>68</v>
      </c>
      <c r="M739">
        <f t="shared" si="15"/>
        <v>3.6985029223795475E-3</v>
      </c>
    </row>
    <row r="740" spans="1:13" x14ac:dyDescent="0.25">
      <c r="A740" t="s">
        <v>169</v>
      </c>
      <c r="B740" t="s">
        <v>63</v>
      </c>
      <c r="C740" t="s">
        <v>40</v>
      </c>
      <c r="D740" t="s">
        <v>95</v>
      </c>
      <c r="E740" t="s">
        <v>81</v>
      </c>
      <c r="F740" t="s">
        <v>141</v>
      </c>
      <c r="H740">
        <v>1.2489904022148677E-2</v>
      </c>
      <c r="K740">
        <f>H740</f>
        <v>1.2489904022148677E-2</v>
      </c>
      <c r="L740" t="s">
        <v>68</v>
      </c>
      <c r="M740">
        <f t="shared" si="15"/>
        <v>1.2489904022148677E-2</v>
      </c>
    </row>
    <row r="741" spans="1:13" x14ac:dyDescent="0.25">
      <c r="A741" t="s">
        <v>169</v>
      </c>
      <c r="B741" t="s">
        <v>63</v>
      </c>
      <c r="C741" t="s">
        <v>40</v>
      </c>
      <c r="D741" t="s">
        <v>96</v>
      </c>
      <c r="E741" t="s">
        <v>81</v>
      </c>
      <c r="F741" t="s">
        <v>141</v>
      </c>
      <c r="H741">
        <v>9.9907806126333472E-4</v>
      </c>
      <c r="K741">
        <f>H741</f>
        <v>9.9907806126333472E-4</v>
      </c>
      <c r="L741" t="s">
        <v>68</v>
      </c>
      <c r="M741">
        <f t="shared" si="15"/>
        <v>9.9907806126333472E-4</v>
      </c>
    </row>
    <row r="742" spans="1:13" x14ac:dyDescent="0.25">
      <c r="A742" t="s">
        <v>169</v>
      </c>
      <c r="B742" t="s">
        <v>63</v>
      </c>
      <c r="C742" t="s">
        <v>40</v>
      </c>
      <c r="D742" t="s">
        <v>101</v>
      </c>
      <c r="E742" t="s">
        <v>81</v>
      </c>
      <c r="F742" t="s">
        <v>82</v>
      </c>
      <c r="G742">
        <v>8.5218961345150876E-2</v>
      </c>
      <c r="I742">
        <v>0.7</v>
      </c>
      <c r="J742">
        <v>0.03</v>
      </c>
      <c r="K742">
        <f>G742*I742*J742</f>
        <v>1.789598188248168E-3</v>
      </c>
      <c r="L742" t="s">
        <v>68</v>
      </c>
      <c r="M742">
        <f t="shared" si="15"/>
        <v>1.789598188248168E-3</v>
      </c>
    </row>
    <row r="743" spans="1:13" x14ac:dyDescent="0.25">
      <c r="A743" t="s">
        <v>169</v>
      </c>
      <c r="B743" t="s">
        <v>63</v>
      </c>
      <c r="C743" t="s">
        <v>40</v>
      </c>
      <c r="D743" t="s">
        <v>101</v>
      </c>
      <c r="E743" t="s">
        <v>81</v>
      </c>
      <c r="F743" t="s">
        <v>141</v>
      </c>
      <c r="H743">
        <v>1.8654209619779923E-2</v>
      </c>
      <c r="K743">
        <f>H743</f>
        <v>1.8654209619779923E-2</v>
      </c>
      <c r="L743" t="s">
        <v>68</v>
      </c>
      <c r="M743">
        <f t="shared" si="15"/>
        <v>1.8654209619779923E-2</v>
      </c>
    </row>
    <row r="744" spans="1:13" x14ac:dyDescent="0.25">
      <c r="A744" t="s">
        <v>169</v>
      </c>
      <c r="B744" t="s">
        <v>63</v>
      </c>
      <c r="C744" t="s">
        <v>40</v>
      </c>
      <c r="D744" t="s">
        <v>114</v>
      </c>
      <c r="E744" t="s">
        <v>81</v>
      </c>
      <c r="F744" t="s">
        <v>141</v>
      </c>
      <c r="H744">
        <v>1.7480065086782938E-2</v>
      </c>
      <c r="K744">
        <f>H744</f>
        <v>1.7480065086782938E-2</v>
      </c>
      <c r="L744" t="s">
        <v>68</v>
      </c>
      <c r="M744">
        <f t="shared" si="15"/>
        <v>1.7480065086782938E-2</v>
      </c>
    </row>
    <row r="745" spans="1:13" x14ac:dyDescent="0.25">
      <c r="A745" t="s">
        <v>169</v>
      </c>
      <c r="B745" t="s">
        <v>63</v>
      </c>
      <c r="C745" t="s">
        <v>40</v>
      </c>
      <c r="D745" t="s">
        <v>114</v>
      </c>
      <c r="E745" t="s">
        <v>81</v>
      </c>
      <c r="F745" t="s">
        <v>82</v>
      </c>
      <c r="G745">
        <v>8.8256614952611763</v>
      </c>
      <c r="I745">
        <v>0.7</v>
      </c>
      <c r="J745">
        <v>0.03</v>
      </c>
      <c r="K745">
        <f>G745*I745*J745</f>
        <v>0.18533889140048468</v>
      </c>
      <c r="L745" t="s">
        <v>68</v>
      </c>
      <c r="M745">
        <f t="shared" si="15"/>
        <v>0.18533889140048468</v>
      </c>
    </row>
    <row r="746" spans="1:13" x14ac:dyDescent="0.25">
      <c r="A746" t="s">
        <v>169</v>
      </c>
      <c r="B746" t="s">
        <v>63</v>
      </c>
      <c r="C746" t="s">
        <v>40</v>
      </c>
      <c r="D746" t="s">
        <v>97</v>
      </c>
      <c r="E746" t="s">
        <v>81</v>
      </c>
      <c r="F746" t="s">
        <v>141</v>
      </c>
      <c r="H746">
        <v>6.643980113600128E-5</v>
      </c>
      <c r="K746">
        <f>H746</f>
        <v>6.643980113600128E-5</v>
      </c>
      <c r="L746" t="s">
        <v>68</v>
      </c>
      <c r="M746">
        <f t="shared" si="15"/>
        <v>6.643980113600128E-5</v>
      </c>
    </row>
    <row r="747" spans="1:13" x14ac:dyDescent="0.25">
      <c r="A747" t="s">
        <v>169</v>
      </c>
      <c r="B747" t="s">
        <v>63</v>
      </c>
      <c r="C747" t="s">
        <v>42</v>
      </c>
      <c r="D747" t="s">
        <v>131</v>
      </c>
      <c r="E747" t="s">
        <v>145</v>
      </c>
      <c r="F747" t="s">
        <v>141</v>
      </c>
      <c r="H747">
        <v>5.7168457008957162E-4</v>
      </c>
      <c r="K747">
        <f>H747</f>
        <v>5.7168457008957162E-4</v>
      </c>
      <c r="L747" t="s">
        <v>68</v>
      </c>
      <c r="M747">
        <f t="shared" si="15"/>
        <v>5.7168457008957162E-4</v>
      </c>
    </row>
    <row r="748" spans="1:13" x14ac:dyDescent="0.25">
      <c r="A748" t="s">
        <v>169</v>
      </c>
      <c r="B748" t="s">
        <v>63</v>
      </c>
      <c r="C748" t="s">
        <v>42</v>
      </c>
      <c r="D748" t="s">
        <v>131</v>
      </c>
      <c r="E748" t="s">
        <v>81</v>
      </c>
      <c r="F748" t="s">
        <v>82</v>
      </c>
      <c r="G748">
        <v>0.19777047444315715</v>
      </c>
      <c r="I748">
        <v>0.7</v>
      </c>
      <c r="J748">
        <v>0.03</v>
      </c>
      <c r="K748">
        <f>G748*I748*J748</f>
        <v>4.1531799633063001E-3</v>
      </c>
      <c r="L748" t="s">
        <v>68</v>
      </c>
      <c r="M748">
        <f t="shared" si="15"/>
        <v>4.1531799633063001E-3</v>
      </c>
    </row>
    <row r="749" spans="1:13" x14ac:dyDescent="0.25">
      <c r="A749" t="s">
        <v>169</v>
      </c>
      <c r="B749" t="s">
        <v>63</v>
      </c>
      <c r="C749" t="s">
        <v>42</v>
      </c>
      <c r="D749" t="s">
        <v>131</v>
      </c>
      <c r="E749" t="s">
        <v>81</v>
      </c>
      <c r="F749" t="s">
        <v>141</v>
      </c>
      <c r="H749">
        <v>2.441533924235291E-2</v>
      </c>
      <c r="K749">
        <f>H749</f>
        <v>2.441533924235291E-2</v>
      </c>
      <c r="L749" t="s">
        <v>68</v>
      </c>
      <c r="M749">
        <f t="shared" si="15"/>
        <v>2.441533924235291E-2</v>
      </c>
    </row>
    <row r="750" spans="1:13" x14ac:dyDescent="0.25">
      <c r="A750" t="s">
        <v>169</v>
      </c>
      <c r="B750" t="s">
        <v>63</v>
      </c>
      <c r="C750" t="s">
        <v>42</v>
      </c>
      <c r="D750" t="s">
        <v>76</v>
      </c>
      <c r="E750" t="s">
        <v>145</v>
      </c>
      <c r="F750" t="s">
        <v>141</v>
      </c>
      <c r="H750">
        <v>3.8538717147250663E-2</v>
      </c>
      <c r="K750">
        <f>H750</f>
        <v>3.8538717147250663E-2</v>
      </c>
      <c r="L750" t="s">
        <v>68</v>
      </c>
      <c r="M750">
        <f t="shared" si="15"/>
        <v>3.8538717147250663E-2</v>
      </c>
    </row>
    <row r="751" spans="1:13" x14ac:dyDescent="0.25">
      <c r="A751" t="s">
        <v>169</v>
      </c>
      <c r="B751" t="s">
        <v>63</v>
      </c>
      <c r="C751" t="s">
        <v>42</v>
      </c>
      <c r="D751" t="s">
        <v>76</v>
      </c>
      <c r="E751" t="s">
        <v>81</v>
      </c>
      <c r="F751" t="s">
        <v>141</v>
      </c>
      <c r="H751">
        <v>0.17130452182254113</v>
      </c>
      <c r="K751">
        <f>H751</f>
        <v>0.17130452182254113</v>
      </c>
      <c r="L751" t="s">
        <v>68</v>
      </c>
      <c r="M751">
        <f t="shared" si="15"/>
        <v>0.17130452182254113</v>
      </c>
    </row>
    <row r="752" spans="1:13" x14ac:dyDescent="0.25">
      <c r="A752" t="s">
        <v>169</v>
      </c>
      <c r="B752" t="s">
        <v>63</v>
      </c>
      <c r="C752" t="s">
        <v>42</v>
      </c>
      <c r="D752" t="s">
        <v>73</v>
      </c>
      <c r="E752" t="s">
        <v>145</v>
      </c>
      <c r="F752" t="s">
        <v>141</v>
      </c>
      <c r="H752">
        <v>2.3809523071352513E-2</v>
      </c>
      <c r="K752">
        <f>H752</f>
        <v>2.3809523071352513E-2</v>
      </c>
      <c r="L752" t="s">
        <v>68</v>
      </c>
      <c r="M752">
        <f t="shared" si="15"/>
        <v>2.3809523071352513E-2</v>
      </c>
    </row>
    <row r="753" spans="1:13" x14ac:dyDescent="0.25">
      <c r="A753" t="s">
        <v>169</v>
      </c>
      <c r="B753" t="s">
        <v>63</v>
      </c>
      <c r="C753" t="s">
        <v>42</v>
      </c>
      <c r="D753" t="s">
        <v>73</v>
      </c>
      <c r="E753" t="s">
        <v>81</v>
      </c>
      <c r="F753" t="s">
        <v>141</v>
      </c>
      <c r="H753">
        <v>0.12335582059293845</v>
      </c>
      <c r="K753">
        <f>H753</f>
        <v>0.12335582059293845</v>
      </c>
      <c r="L753" t="s">
        <v>68</v>
      </c>
      <c r="M753">
        <f t="shared" si="15"/>
        <v>0.12335582059293845</v>
      </c>
    </row>
    <row r="754" spans="1:13" x14ac:dyDescent="0.25">
      <c r="A754" t="s">
        <v>169</v>
      </c>
      <c r="B754" t="s">
        <v>63</v>
      </c>
      <c r="C754" t="s">
        <v>42</v>
      </c>
      <c r="D754" t="s">
        <v>170</v>
      </c>
      <c r="E754" t="s">
        <v>145</v>
      </c>
      <c r="F754" t="s">
        <v>82</v>
      </c>
      <c r="G754">
        <v>9.7850526066850136</v>
      </c>
      <c r="I754">
        <v>0.7</v>
      </c>
      <c r="J754">
        <v>0.03</v>
      </c>
      <c r="K754">
        <f>G754*I754*J754</f>
        <v>0.20548610474038526</v>
      </c>
      <c r="L754" t="s">
        <v>68</v>
      </c>
      <c r="M754">
        <f t="shared" si="15"/>
        <v>0.20548610474038526</v>
      </c>
    </row>
    <row r="755" spans="1:13" x14ac:dyDescent="0.25">
      <c r="A755" t="s">
        <v>169</v>
      </c>
      <c r="B755" t="s">
        <v>63</v>
      </c>
      <c r="C755" t="s">
        <v>42</v>
      </c>
      <c r="D755" t="s">
        <v>170</v>
      </c>
      <c r="E755" t="s">
        <v>81</v>
      </c>
      <c r="F755" t="s">
        <v>82</v>
      </c>
      <c r="G755">
        <v>47.115070365358449</v>
      </c>
      <c r="I755">
        <v>0.7</v>
      </c>
      <c r="J755">
        <v>0.03</v>
      </c>
      <c r="K755">
        <f>G755*I755*J755</f>
        <v>0.98941647767252738</v>
      </c>
      <c r="L755" t="s">
        <v>68</v>
      </c>
      <c r="M755">
        <f t="shared" si="15"/>
        <v>0.98941647767252738</v>
      </c>
    </row>
    <row r="756" spans="1:13" x14ac:dyDescent="0.25">
      <c r="A756" t="s">
        <v>169</v>
      </c>
      <c r="B756" t="s">
        <v>63</v>
      </c>
      <c r="C756" t="s">
        <v>42</v>
      </c>
      <c r="D756" t="s">
        <v>146</v>
      </c>
      <c r="E756" t="s">
        <v>81</v>
      </c>
      <c r="F756" t="s">
        <v>141</v>
      </c>
      <c r="H756">
        <v>9.64231330968136E-3</v>
      </c>
      <c r="K756">
        <f>H756</f>
        <v>9.64231330968136E-3</v>
      </c>
      <c r="L756" t="s">
        <v>68</v>
      </c>
      <c r="M756">
        <f t="shared" si="15"/>
        <v>9.64231330968136E-3</v>
      </c>
    </row>
    <row r="757" spans="1:13" x14ac:dyDescent="0.25">
      <c r="A757" t="s">
        <v>169</v>
      </c>
      <c r="B757" t="s">
        <v>63</v>
      </c>
      <c r="C757" t="s">
        <v>42</v>
      </c>
      <c r="D757" t="s">
        <v>146</v>
      </c>
      <c r="E757" t="s">
        <v>145</v>
      </c>
      <c r="F757" t="s">
        <v>141</v>
      </c>
      <c r="H757">
        <v>3.1618136621285049E-2</v>
      </c>
      <c r="K757">
        <f>H757</f>
        <v>3.1618136621285049E-2</v>
      </c>
      <c r="L757" t="s">
        <v>68</v>
      </c>
      <c r="M757">
        <f t="shared" si="15"/>
        <v>3.1618136621285049E-2</v>
      </c>
    </row>
    <row r="758" spans="1:13" x14ac:dyDescent="0.25">
      <c r="A758" t="s">
        <v>169</v>
      </c>
      <c r="B758" t="s">
        <v>63</v>
      </c>
      <c r="C758" t="s">
        <v>42</v>
      </c>
      <c r="D758" t="s">
        <v>128</v>
      </c>
      <c r="E758" t="s">
        <v>145</v>
      </c>
      <c r="F758" t="s">
        <v>141</v>
      </c>
      <c r="H758">
        <v>1.3640872592962379E-2</v>
      </c>
      <c r="K758">
        <f>H758</f>
        <v>1.3640872592962379E-2</v>
      </c>
      <c r="L758" t="s">
        <v>68</v>
      </c>
      <c r="M758">
        <f t="shared" si="15"/>
        <v>1.3640872592962379E-2</v>
      </c>
    </row>
    <row r="759" spans="1:13" x14ac:dyDescent="0.25">
      <c r="A759" t="s">
        <v>169</v>
      </c>
      <c r="B759" t="s">
        <v>63</v>
      </c>
      <c r="C759" t="s">
        <v>42</v>
      </c>
      <c r="D759" t="s">
        <v>128</v>
      </c>
      <c r="E759" t="s">
        <v>145</v>
      </c>
      <c r="F759" t="s">
        <v>82</v>
      </c>
      <c r="G759">
        <v>0.65476188446219419</v>
      </c>
      <c r="I759">
        <v>0.7</v>
      </c>
      <c r="J759">
        <v>0.03</v>
      </c>
      <c r="K759">
        <f>G759*I759*J759</f>
        <v>1.3749999573706076E-2</v>
      </c>
      <c r="L759" t="s">
        <v>68</v>
      </c>
      <c r="M759">
        <f t="shared" si="15"/>
        <v>1.3749999573706076E-2</v>
      </c>
    </row>
    <row r="760" spans="1:13" x14ac:dyDescent="0.25">
      <c r="A760" t="s">
        <v>169</v>
      </c>
      <c r="B760" t="s">
        <v>63</v>
      </c>
      <c r="C760" t="s">
        <v>42</v>
      </c>
      <c r="D760" t="s">
        <v>128</v>
      </c>
      <c r="E760" t="s">
        <v>81</v>
      </c>
      <c r="F760" t="s">
        <v>141</v>
      </c>
      <c r="H760">
        <v>3.7209687688054355E-2</v>
      </c>
      <c r="K760">
        <f>H760</f>
        <v>3.7209687688054355E-2</v>
      </c>
      <c r="L760" t="s">
        <v>68</v>
      </c>
      <c r="M760">
        <f t="shared" si="15"/>
        <v>3.7209687688054355E-2</v>
      </c>
    </row>
    <row r="761" spans="1:13" x14ac:dyDescent="0.25">
      <c r="A761" t="s">
        <v>169</v>
      </c>
      <c r="B761" t="s">
        <v>63</v>
      </c>
      <c r="C761" t="s">
        <v>42</v>
      </c>
      <c r="D761" t="s">
        <v>128</v>
      </c>
      <c r="E761" t="s">
        <v>81</v>
      </c>
      <c r="F761" t="s">
        <v>82</v>
      </c>
      <c r="G761">
        <v>10.213284068544086</v>
      </c>
      <c r="I761">
        <v>0.7</v>
      </c>
      <c r="J761">
        <v>0.03</v>
      </c>
      <c r="K761">
        <f>G761*I761*J761</f>
        <v>0.21447896543942579</v>
      </c>
      <c r="L761" t="s">
        <v>68</v>
      </c>
      <c r="M761">
        <f t="shared" si="15"/>
        <v>0.21447896543942579</v>
      </c>
    </row>
    <row r="762" spans="1:13" x14ac:dyDescent="0.25">
      <c r="A762" t="s">
        <v>169</v>
      </c>
      <c r="B762" t="s">
        <v>63</v>
      </c>
      <c r="C762" t="s">
        <v>42</v>
      </c>
      <c r="D762" t="s">
        <v>147</v>
      </c>
      <c r="E762" t="s">
        <v>81</v>
      </c>
      <c r="F762" t="s">
        <v>141</v>
      </c>
      <c r="H762">
        <v>0.38339674350399688</v>
      </c>
      <c r="K762">
        <f>H762</f>
        <v>0.38339674350399688</v>
      </c>
      <c r="L762" t="s">
        <v>68</v>
      </c>
      <c r="M762">
        <f t="shared" si="15"/>
        <v>0.38339674350399688</v>
      </c>
    </row>
    <row r="763" spans="1:13" x14ac:dyDescent="0.25">
      <c r="A763" t="s">
        <v>169</v>
      </c>
      <c r="B763" t="s">
        <v>63</v>
      </c>
      <c r="C763" t="s">
        <v>42</v>
      </c>
      <c r="D763" t="s">
        <v>147</v>
      </c>
      <c r="E763" t="s">
        <v>145</v>
      </c>
      <c r="F763" t="s">
        <v>82</v>
      </c>
      <c r="G763">
        <v>23.438869067571392</v>
      </c>
      <c r="I763">
        <v>0.7</v>
      </c>
      <c r="J763">
        <v>0.03</v>
      </c>
      <c r="K763">
        <f>G763*I763*J763</f>
        <v>0.49221625041899919</v>
      </c>
      <c r="L763" t="s">
        <v>68</v>
      </c>
      <c r="M763">
        <f t="shared" si="15"/>
        <v>0.49221625041899919</v>
      </c>
    </row>
    <row r="764" spans="1:13" x14ac:dyDescent="0.25">
      <c r="A764" t="s">
        <v>169</v>
      </c>
      <c r="B764" t="s">
        <v>63</v>
      </c>
      <c r="C764" t="s">
        <v>42</v>
      </c>
      <c r="D764" t="s">
        <v>147</v>
      </c>
      <c r="E764" t="s">
        <v>145</v>
      </c>
      <c r="F764" t="s">
        <v>141</v>
      </c>
      <c r="H764">
        <v>0.61429522578496643</v>
      </c>
      <c r="K764">
        <f>H764</f>
        <v>0.61429522578496643</v>
      </c>
      <c r="L764" t="s">
        <v>68</v>
      </c>
      <c r="M764">
        <f t="shared" si="15"/>
        <v>0.61429522578496643</v>
      </c>
    </row>
    <row r="765" spans="1:13" x14ac:dyDescent="0.25">
      <c r="A765" t="s">
        <v>169</v>
      </c>
      <c r="B765" t="s">
        <v>63</v>
      </c>
      <c r="C765" t="s">
        <v>42</v>
      </c>
      <c r="D765" t="s">
        <v>147</v>
      </c>
      <c r="E765" t="s">
        <v>81</v>
      </c>
      <c r="F765" t="s">
        <v>82</v>
      </c>
      <c r="G765">
        <v>64.327776072169399</v>
      </c>
      <c r="I765">
        <v>0.7</v>
      </c>
      <c r="J765">
        <v>0.03</v>
      </c>
      <c r="K765">
        <f>G765*I765*J765</f>
        <v>1.3508832975155571</v>
      </c>
      <c r="L765" t="s">
        <v>68</v>
      </c>
      <c r="M765">
        <f t="shared" si="15"/>
        <v>1.3508832975155571</v>
      </c>
    </row>
    <row r="766" spans="1:13" x14ac:dyDescent="0.25">
      <c r="A766" t="s">
        <v>169</v>
      </c>
      <c r="B766" t="s">
        <v>63</v>
      </c>
      <c r="C766" t="s">
        <v>42</v>
      </c>
      <c r="D766" t="s">
        <v>149</v>
      </c>
      <c r="E766" t="s">
        <v>81</v>
      </c>
      <c r="F766" t="s">
        <v>141</v>
      </c>
      <c r="H766">
        <v>4.6374935441800817E-2</v>
      </c>
      <c r="K766">
        <f>H766</f>
        <v>4.6374935441800817E-2</v>
      </c>
      <c r="L766" t="s">
        <v>68</v>
      </c>
      <c r="M766">
        <f t="shared" si="15"/>
        <v>4.6374935441800817E-2</v>
      </c>
    </row>
    <row r="767" spans="1:13" x14ac:dyDescent="0.25">
      <c r="A767" t="s">
        <v>169</v>
      </c>
      <c r="B767" t="s">
        <v>63</v>
      </c>
      <c r="C767" t="s">
        <v>42</v>
      </c>
      <c r="D767" t="s">
        <v>149</v>
      </c>
      <c r="E767" t="s">
        <v>145</v>
      </c>
      <c r="F767" t="s">
        <v>141</v>
      </c>
      <c r="H767">
        <v>0.12195566982495661</v>
      </c>
      <c r="K767">
        <f>H767</f>
        <v>0.12195566982495661</v>
      </c>
      <c r="L767" t="s">
        <v>68</v>
      </c>
      <c r="M767">
        <f t="shared" si="15"/>
        <v>0.12195566982495661</v>
      </c>
    </row>
    <row r="768" spans="1:13" x14ac:dyDescent="0.25">
      <c r="A768" t="s">
        <v>169</v>
      </c>
      <c r="B768" t="s">
        <v>63</v>
      </c>
      <c r="C768" t="s">
        <v>42</v>
      </c>
      <c r="D768" t="s">
        <v>149</v>
      </c>
      <c r="E768" t="s">
        <v>145</v>
      </c>
      <c r="F768" t="s">
        <v>82</v>
      </c>
      <c r="G768">
        <v>27.603135145566309</v>
      </c>
      <c r="I768">
        <v>0.7</v>
      </c>
      <c r="J768">
        <v>0.03</v>
      </c>
      <c r="K768">
        <f>G768*I768*J768</f>
        <v>0.57966583805689254</v>
      </c>
      <c r="L768" t="s">
        <v>68</v>
      </c>
      <c r="M768">
        <f t="shared" si="15"/>
        <v>0.57966583805689254</v>
      </c>
    </row>
    <row r="769" spans="1:13" x14ac:dyDescent="0.25">
      <c r="A769" t="s">
        <v>169</v>
      </c>
      <c r="B769" t="s">
        <v>63</v>
      </c>
      <c r="C769" t="s">
        <v>42</v>
      </c>
      <c r="D769" t="s">
        <v>149</v>
      </c>
      <c r="E769" t="s">
        <v>81</v>
      </c>
      <c r="F769" t="s">
        <v>82</v>
      </c>
      <c r="G769">
        <v>27.860711609381962</v>
      </c>
      <c r="I769">
        <v>0.7</v>
      </c>
      <c r="J769">
        <v>0.03</v>
      </c>
      <c r="K769">
        <f>G769*I769*J769</f>
        <v>0.58507494379702107</v>
      </c>
      <c r="L769" t="s">
        <v>68</v>
      </c>
      <c r="M769">
        <f t="shared" si="15"/>
        <v>0.58507494379702107</v>
      </c>
    </row>
    <row r="770" spans="1:13" x14ac:dyDescent="0.25">
      <c r="A770" t="s">
        <v>169</v>
      </c>
      <c r="B770" t="s">
        <v>63</v>
      </c>
      <c r="C770" t="s">
        <v>42</v>
      </c>
      <c r="D770" t="s">
        <v>172</v>
      </c>
      <c r="E770" t="s">
        <v>145</v>
      </c>
      <c r="F770" t="s">
        <v>141</v>
      </c>
      <c r="H770">
        <v>3.3909023777958611E-2</v>
      </c>
      <c r="K770">
        <f>H770</f>
        <v>3.3909023777958611E-2</v>
      </c>
      <c r="L770" t="s">
        <v>68</v>
      </c>
      <c r="M770">
        <f t="shared" ref="M770:M833" si="16">IF(L770="Y",0,K770)</f>
        <v>3.3909023777958611E-2</v>
      </c>
    </row>
    <row r="771" spans="1:13" x14ac:dyDescent="0.25">
      <c r="A771" t="s">
        <v>169</v>
      </c>
      <c r="B771" t="s">
        <v>63</v>
      </c>
      <c r="C771" t="s">
        <v>42</v>
      </c>
      <c r="D771" t="s">
        <v>172</v>
      </c>
      <c r="E771" t="s">
        <v>81</v>
      </c>
      <c r="F771" t="s">
        <v>141</v>
      </c>
      <c r="H771">
        <v>0.11684537450608896</v>
      </c>
      <c r="K771">
        <f>H771</f>
        <v>0.11684537450608896</v>
      </c>
      <c r="L771" t="s">
        <v>68</v>
      </c>
      <c r="M771">
        <f t="shared" si="16"/>
        <v>0.11684537450608896</v>
      </c>
    </row>
    <row r="772" spans="1:13" x14ac:dyDescent="0.25">
      <c r="A772" t="s">
        <v>169</v>
      </c>
      <c r="B772" t="s">
        <v>63</v>
      </c>
      <c r="C772" t="s">
        <v>42</v>
      </c>
      <c r="D772" t="s">
        <v>172</v>
      </c>
      <c r="E772" t="s">
        <v>81</v>
      </c>
      <c r="F772" t="s">
        <v>82</v>
      </c>
      <c r="G772">
        <v>49.427792119359346</v>
      </c>
      <c r="I772">
        <v>0.7</v>
      </c>
      <c r="J772">
        <v>0.03</v>
      </c>
      <c r="K772">
        <f>G772*I772*J772</f>
        <v>1.0379836345065461</v>
      </c>
      <c r="L772" t="s">
        <v>68</v>
      </c>
      <c r="M772">
        <f t="shared" si="16"/>
        <v>1.0379836345065461</v>
      </c>
    </row>
    <row r="773" spans="1:13" x14ac:dyDescent="0.25">
      <c r="A773" t="s">
        <v>169</v>
      </c>
      <c r="B773" t="s">
        <v>63</v>
      </c>
      <c r="C773" t="s">
        <v>42</v>
      </c>
      <c r="D773" t="s">
        <v>172</v>
      </c>
      <c r="E773" t="s">
        <v>145</v>
      </c>
      <c r="F773" t="s">
        <v>82</v>
      </c>
      <c r="G773">
        <v>53.531045537470668</v>
      </c>
      <c r="I773">
        <v>0.7</v>
      </c>
      <c r="J773">
        <v>0.03</v>
      </c>
      <c r="K773">
        <f>G773*I773*J773</f>
        <v>1.1241519562868838</v>
      </c>
      <c r="L773" t="s">
        <v>68</v>
      </c>
      <c r="M773">
        <f t="shared" si="16"/>
        <v>1.1241519562868838</v>
      </c>
    </row>
    <row r="774" spans="1:13" x14ac:dyDescent="0.25">
      <c r="A774" t="s">
        <v>169</v>
      </c>
      <c r="B774" t="s">
        <v>63</v>
      </c>
      <c r="C774" t="s">
        <v>42</v>
      </c>
      <c r="D774" t="s">
        <v>84</v>
      </c>
      <c r="E774" t="s">
        <v>145</v>
      </c>
      <c r="F774" t="s">
        <v>82</v>
      </c>
      <c r="G774">
        <v>0.65438466939920137</v>
      </c>
      <c r="I774">
        <v>0.7</v>
      </c>
      <c r="J774">
        <v>0.03</v>
      </c>
      <c r="K774">
        <f>G774*I774*J774</f>
        <v>1.3742078057383226E-2</v>
      </c>
      <c r="L774" t="s">
        <v>68</v>
      </c>
      <c r="M774">
        <f t="shared" si="16"/>
        <v>1.3742078057383226E-2</v>
      </c>
    </row>
    <row r="775" spans="1:13" x14ac:dyDescent="0.25">
      <c r="A775" t="s">
        <v>169</v>
      </c>
      <c r="B775" t="s">
        <v>63</v>
      </c>
      <c r="C775" t="s">
        <v>42</v>
      </c>
      <c r="D775" t="s">
        <v>84</v>
      </c>
      <c r="E775" t="s">
        <v>81</v>
      </c>
      <c r="F775" t="s">
        <v>82</v>
      </c>
      <c r="G775">
        <v>0.74530518161653969</v>
      </c>
      <c r="I775">
        <v>0.7</v>
      </c>
      <c r="J775">
        <v>0.03</v>
      </c>
      <c r="K775">
        <f>G775*I775*J775</f>
        <v>1.5651408813947332E-2</v>
      </c>
      <c r="L775" t="s">
        <v>68</v>
      </c>
      <c r="M775">
        <f t="shared" si="16"/>
        <v>1.5651408813947332E-2</v>
      </c>
    </row>
    <row r="776" spans="1:13" x14ac:dyDescent="0.25">
      <c r="A776" t="s">
        <v>169</v>
      </c>
      <c r="B776" t="s">
        <v>63</v>
      </c>
      <c r="C776" t="s">
        <v>42</v>
      </c>
      <c r="D776" t="s">
        <v>84</v>
      </c>
      <c r="E776" t="s">
        <v>81</v>
      </c>
      <c r="F776" t="s">
        <v>141</v>
      </c>
      <c r="H776">
        <v>7.8324107866950557E-2</v>
      </c>
      <c r="K776">
        <f>H776</f>
        <v>7.8324107866950557E-2</v>
      </c>
      <c r="L776" t="s">
        <v>68</v>
      </c>
      <c r="M776">
        <f t="shared" si="16"/>
        <v>7.8324107866950557E-2</v>
      </c>
    </row>
    <row r="777" spans="1:13" x14ac:dyDescent="0.25">
      <c r="A777" t="s">
        <v>169</v>
      </c>
      <c r="B777" t="s">
        <v>63</v>
      </c>
      <c r="C777" t="s">
        <v>42</v>
      </c>
      <c r="D777" t="s">
        <v>84</v>
      </c>
      <c r="E777" t="s">
        <v>145</v>
      </c>
      <c r="F777" t="s">
        <v>141</v>
      </c>
      <c r="H777">
        <v>9.9648317875861925E-2</v>
      </c>
      <c r="K777">
        <f>H777</f>
        <v>9.9648317875861925E-2</v>
      </c>
      <c r="L777" t="s">
        <v>68</v>
      </c>
      <c r="M777">
        <f t="shared" si="16"/>
        <v>9.9648317875861925E-2</v>
      </c>
    </row>
    <row r="778" spans="1:13" x14ac:dyDescent="0.25">
      <c r="A778" t="s">
        <v>169</v>
      </c>
      <c r="B778" t="s">
        <v>63</v>
      </c>
      <c r="C778" t="s">
        <v>42</v>
      </c>
      <c r="D778" t="s">
        <v>136</v>
      </c>
      <c r="E778" t="s">
        <v>145</v>
      </c>
      <c r="F778" t="s">
        <v>141</v>
      </c>
      <c r="H778">
        <v>4.7610692777748986E-2</v>
      </c>
      <c r="K778">
        <f>H778</f>
        <v>4.7610692777748986E-2</v>
      </c>
      <c r="L778" t="s">
        <v>68</v>
      </c>
      <c r="M778">
        <f t="shared" si="16"/>
        <v>4.7610692777748986E-2</v>
      </c>
    </row>
    <row r="779" spans="1:13" x14ac:dyDescent="0.25">
      <c r="A779" t="s">
        <v>169</v>
      </c>
      <c r="B779" t="s">
        <v>63</v>
      </c>
      <c r="C779" t="s">
        <v>42</v>
      </c>
      <c r="D779" t="s">
        <v>136</v>
      </c>
      <c r="E779" t="s">
        <v>145</v>
      </c>
      <c r="F779" t="s">
        <v>82</v>
      </c>
      <c r="G779">
        <v>4.4674065396388691</v>
      </c>
      <c r="I779">
        <v>0.7</v>
      </c>
      <c r="J779">
        <v>0.03</v>
      </c>
      <c r="K779">
        <f>G779*I779*J779</f>
        <v>9.3815537332416238E-2</v>
      </c>
      <c r="L779" t="s">
        <v>68</v>
      </c>
      <c r="M779">
        <f t="shared" si="16"/>
        <v>9.3815537332416238E-2</v>
      </c>
    </row>
    <row r="780" spans="1:13" x14ac:dyDescent="0.25">
      <c r="A780" t="s">
        <v>169</v>
      </c>
      <c r="B780" t="s">
        <v>63</v>
      </c>
      <c r="C780" t="s">
        <v>42</v>
      </c>
      <c r="D780" t="s">
        <v>136</v>
      </c>
      <c r="E780" t="s">
        <v>81</v>
      </c>
      <c r="F780" t="s">
        <v>141</v>
      </c>
      <c r="H780">
        <v>0.38435284444972784</v>
      </c>
      <c r="K780">
        <f>H780</f>
        <v>0.38435284444972784</v>
      </c>
      <c r="L780" t="s">
        <v>68</v>
      </c>
      <c r="M780">
        <f t="shared" si="16"/>
        <v>0.38435284444972784</v>
      </c>
    </row>
    <row r="781" spans="1:13" x14ac:dyDescent="0.25">
      <c r="A781" t="s">
        <v>169</v>
      </c>
      <c r="B781" t="s">
        <v>63</v>
      </c>
      <c r="C781" t="s">
        <v>42</v>
      </c>
      <c r="D781" t="s">
        <v>136</v>
      </c>
      <c r="E781" t="s">
        <v>81</v>
      </c>
      <c r="F781" t="s">
        <v>82</v>
      </c>
      <c r="G781">
        <v>107.80623531038296</v>
      </c>
      <c r="I781">
        <v>0.7</v>
      </c>
      <c r="J781">
        <v>0.03</v>
      </c>
      <c r="K781">
        <f>G781*I781*J781</f>
        <v>2.263930941518042</v>
      </c>
      <c r="L781" t="s">
        <v>68</v>
      </c>
      <c r="M781">
        <f t="shared" si="16"/>
        <v>2.263930941518042</v>
      </c>
    </row>
    <row r="782" spans="1:13" x14ac:dyDescent="0.25">
      <c r="A782" t="s">
        <v>169</v>
      </c>
      <c r="B782" t="s">
        <v>63</v>
      </c>
      <c r="C782" t="s">
        <v>42</v>
      </c>
      <c r="D782" t="s">
        <v>104</v>
      </c>
      <c r="E782" t="s">
        <v>145</v>
      </c>
      <c r="F782" t="s">
        <v>141</v>
      </c>
      <c r="H782">
        <v>1.4107599598859585E-2</v>
      </c>
      <c r="K782">
        <f>H782</f>
        <v>1.4107599598859585E-2</v>
      </c>
      <c r="L782" t="s">
        <v>68</v>
      </c>
      <c r="M782">
        <f t="shared" si="16"/>
        <v>1.4107599598859585E-2</v>
      </c>
    </row>
    <row r="783" spans="1:13" x14ac:dyDescent="0.25">
      <c r="A783" t="s">
        <v>169</v>
      </c>
      <c r="B783" t="s">
        <v>63</v>
      </c>
      <c r="C783" t="s">
        <v>42</v>
      </c>
      <c r="D783" t="s">
        <v>104</v>
      </c>
      <c r="E783" t="s">
        <v>145</v>
      </c>
      <c r="F783" t="s">
        <v>82</v>
      </c>
      <c r="G783">
        <v>2.5863932597909245</v>
      </c>
      <c r="I783">
        <v>0.7</v>
      </c>
      <c r="J783">
        <v>0.03</v>
      </c>
      <c r="K783">
        <f>G783*I783*J783</f>
        <v>5.4314258455609409E-2</v>
      </c>
      <c r="L783" t="s">
        <v>68</v>
      </c>
      <c r="M783">
        <f t="shared" si="16"/>
        <v>5.4314258455609409E-2</v>
      </c>
    </row>
    <row r="784" spans="1:13" x14ac:dyDescent="0.25">
      <c r="A784" t="s">
        <v>169</v>
      </c>
      <c r="B784" t="s">
        <v>63</v>
      </c>
      <c r="C784" t="s">
        <v>42</v>
      </c>
      <c r="D784" t="s">
        <v>104</v>
      </c>
      <c r="E784" t="s">
        <v>81</v>
      </c>
      <c r="F784" t="s">
        <v>141</v>
      </c>
      <c r="H784">
        <v>7.1120111254788107E-2</v>
      </c>
      <c r="K784">
        <f>H784</f>
        <v>7.1120111254788107E-2</v>
      </c>
      <c r="L784" t="s">
        <v>68</v>
      </c>
      <c r="M784">
        <f t="shared" si="16"/>
        <v>7.1120111254788107E-2</v>
      </c>
    </row>
    <row r="785" spans="1:13" x14ac:dyDescent="0.25">
      <c r="A785" t="s">
        <v>169</v>
      </c>
      <c r="B785" t="s">
        <v>63</v>
      </c>
      <c r="C785" t="s">
        <v>42</v>
      </c>
      <c r="D785" t="s">
        <v>104</v>
      </c>
      <c r="E785" t="s">
        <v>81</v>
      </c>
      <c r="F785" t="s">
        <v>82</v>
      </c>
      <c r="G785">
        <v>13.868421694683681</v>
      </c>
      <c r="I785">
        <v>0.7</v>
      </c>
      <c r="J785">
        <v>0.03</v>
      </c>
      <c r="K785">
        <f>G785*I785*J785</f>
        <v>0.29123685558835727</v>
      </c>
      <c r="L785" t="s">
        <v>68</v>
      </c>
      <c r="M785">
        <f t="shared" si="16"/>
        <v>0.29123685558835727</v>
      </c>
    </row>
    <row r="786" spans="1:13" x14ac:dyDescent="0.25">
      <c r="A786" t="s">
        <v>169</v>
      </c>
      <c r="B786" t="s">
        <v>63</v>
      </c>
      <c r="C786" t="s">
        <v>42</v>
      </c>
      <c r="D786" t="s">
        <v>105</v>
      </c>
      <c r="E786" t="s">
        <v>145</v>
      </c>
      <c r="F786" t="s">
        <v>141</v>
      </c>
      <c r="H786">
        <v>9.3725761698605331E-2</v>
      </c>
      <c r="K786">
        <f>H786</f>
        <v>9.3725761698605331E-2</v>
      </c>
      <c r="L786" t="s">
        <v>68</v>
      </c>
      <c r="M786">
        <f t="shared" si="16"/>
        <v>9.3725761698605331E-2</v>
      </c>
    </row>
    <row r="787" spans="1:13" x14ac:dyDescent="0.25">
      <c r="A787" t="s">
        <v>169</v>
      </c>
      <c r="B787" t="s">
        <v>63</v>
      </c>
      <c r="C787" t="s">
        <v>42</v>
      </c>
      <c r="D787" t="s">
        <v>105</v>
      </c>
      <c r="E787" t="s">
        <v>81</v>
      </c>
      <c r="F787" t="s">
        <v>141</v>
      </c>
      <c r="H787">
        <v>0.12345804767365263</v>
      </c>
      <c r="K787">
        <f>H787</f>
        <v>0.12345804767365263</v>
      </c>
      <c r="L787" t="s">
        <v>68</v>
      </c>
      <c r="M787">
        <f t="shared" si="16"/>
        <v>0.12345804767365263</v>
      </c>
    </row>
    <row r="788" spans="1:13" x14ac:dyDescent="0.25">
      <c r="A788" t="s">
        <v>169</v>
      </c>
      <c r="B788" t="s">
        <v>63</v>
      </c>
      <c r="C788" t="s">
        <v>42</v>
      </c>
      <c r="D788" t="s">
        <v>105</v>
      </c>
      <c r="E788" t="s">
        <v>145</v>
      </c>
      <c r="F788" t="s">
        <v>82</v>
      </c>
      <c r="G788">
        <v>30.8015924575101</v>
      </c>
      <c r="I788">
        <v>0.7</v>
      </c>
      <c r="J788">
        <v>0.03</v>
      </c>
      <c r="K788">
        <f>G788*I788*J788</f>
        <v>0.64683344160771206</v>
      </c>
      <c r="L788" t="s">
        <v>68</v>
      </c>
      <c r="M788">
        <f t="shared" si="16"/>
        <v>0.64683344160771206</v>
      </c>
    </row>
    <row r="789" spans="1:13" x14ac:dyDescent="0.25">
      <c r="A789" t="s">
        <v>169</v>
      </c>
      <c r="B789" t="s">
        <v>63</v>
      </c>
      <c r="C789" t="s">
        <v>42</v>
      </c>
      <c r="D789" t="s">
        <v>105</v>
      </c>
      <c r="E789" t="s">
        <v>81</v>
      </c>
      <c r="F789" t="s">
        <v>82</v>
      </c>
      <c r="G789">
        <v>37.604758825969206</v>
      </c>
      <c r="I789">
        <v>0.7</v>
      </c>
      <c r="J789">
        <v>0.03</v>
      </c>
      <c r="K789">
        <f>G789*I789*J789</f>
        <v>0.78969993534535321</v>
      </c>
      <c r="L789" t="s">
        <v>68</v>
      </c>
      <c r="M789">
        <f t="shared" si="16"/>
        <v>0.78969993534535321</v>
      </c>
    </row>
    <row r="790" spans="1:13" x14ac:dyDescent="0.25">
      <c r="A790" t="s">
        <v>169</v>
      </c>
      <c r="B790" t="s">
        <v>63</v>
      </c>
      <c r="C790" t="s">
        <v>42</v>
      </c>
      <c r="D790" t="s">
        <v>106</v>
      </c>
      <c r="E790" t="s">
        <v>145</v>
      </c>
      <c r="F790" t="s">
        <v>141</v>
      </c>
      <c r="H790">
        <v>5.1300362177671213E-2</v>
      </c>
      <c r="K790">
        <f>H790</f>
        <v>5.1300362177671213E-2</v>
      </c>
      <c r="L790" t="s">
        <v>68</v>
      </c>
      <c r="M790">
        <f t="shared" si="16"/>
        <v>5.1300362177671213E-2</v>
      </c>
    </row>
    <row r="791" spans="1:13" x14ac:dyDescent="0.25">
      <c r="A791" t="s">
        <v>169</v>
      </c>
      <c r="B791" t="s">
        <v>63</v>
      </c>
      <c r="C791" t="s">
        <v>42</v>
      </c>
      <c r="D791" t="s">
        <v>106</v>
      </c>
      <c r="E791" t="s">
        <v>81</v>
      </c>
      <c r="F791" t="s">
        <v>141</v>
      </c>
      <c r="H791">
        <v>0.14935223363505501</v>
      </c>
      <c r="K791">
        <f>H791</f>
        <v>0.14935223363505501</v>
      </c>
      <c r="L791" t="s">
        <v>68</v>
      </c>
      <c r="M791">
        <f t="shared" si="16"/>
        <v>0.14935223363505501</v>
      </c>
    </row>
    <row r="792" spans="1:13" x14ac:dyDescent="0.25">
      <c r="A792" t="s">
        <v>169</v>
      </c>
      <c r="B792" t="s">
        <v>63</v>
      </c>
      <c r="C792" t="s">
        <v>42</v>
      </c>
      <c r="D792" t="s">
        <v>106</v>
      </c>
      <c r="E792" t="s">
        <v>145</v>
      </c>
      <c r="F792" t="s">
        <v>82</v>
      </c>
      <c r="G792">
        <v>11.286079679087669</v>
      </c>
      <c r="I792">
        <v>0.7</v>
      </c>
      <c r="J792">
        <v>0.03</v>
      </c>
      <c r="K792">
        <f>G792*I792*J792</f>
        <v>0.23700767326084102</v>
      </c>
      <c r="L792" t="s">
        <v>68</v>
      </c>
      <c r="M792">
        <f t="shared" si="16"/>
        <v>0.23700767326084102</v>
      </c>
    </row>
    <row r="793" spans="1:13" x14ac:dyDescent="0.25">
      <c r="A793" t="s">
        <v>169</v>
      </c>
      <c r="B793" t="s">
        <v>63</v>
      </c>
      <c r="C793" t="s">
        <v>42</v>
      </c>
      <c r="D793" t="s">
        <v>106</v>
      </c>
      <c r="E793" t="s">
        <v>81</v>
      </c>
      <c r="F793" t="s">
        <v>82</v>
      </c>
      <c r="G793">
        <v>26.403341303340081</v>
      </c>
      <c r="I793">
        <v>0.7</v>
      </c>
      <c r="J793">
        <v>0.03</v>
      </c>
      <c r="K793">
        <f>G793*I793*J793</f>
        <v>0.55447016737014165</v>
      </c>
      <c r="L793" t="s">
        <v>68</v>
      </c>
      <c r="M793">
        <f t="shared" si="16"/>
        <v>0.55447016737014165</v>
      </c>
    </row>
    <row r="794" spans="1:13" x14ac:dyDescent="0.25">
      <c r="A794" t="s">
        <v>169</v>
      </c>
      <c r="B794" t="s">
        <v>63</v>
      </c>
      <c r="C794" t="s">
        <v>42</v>
      </c>
      <c r="D794" t="s">
        <v>117</v>
      </c>
      <c r="E794" t="s">
        <v>145</v>
      </c>
      <c r="F794" t="s">
        <v>141</v>
      </c>
      <c r="H794">
        <v>1.8222316148526967E-2</v>
      </c>
      <c r="K794">
        <f>H794</f>
        <v>1.8222316148526967E-2</v>
      </c>
      <c r="L794" t="s">
        <v>68</v>
      </c>
      <c r="M794">
        <f t="shared" si="16"/>
        <v>1.8222316148526967E-2</v>
      </c>
    </row>
    <row r="795" spans="1:13" x14ac:dyDescent="0.25">
      <c r="A795" t="s">
        <v>169</v>
      </c>
      <c r="B795" t="s">
        <v>63</v>
      </c>
      <c r="C795" t="s">
        <v>42</v>
      </c>
      <c r="D795" t="s">
        <v>117</v>
      </c>
      <c r="E795" t="s">
        <v>81</v>
      </c>
      <c r="F795" t="s">
        <v>141</v>
      </c>
      <c r="H795">
        <v>6.6971438098258784E-2</v>
      </c>
      <c r="K795">
        <f>H795</f>
        <v>6.6971438098258784E-2</v>
      </c>
      <c r="L795" t="s">
        <v>68</v>
      </c>
      <c r="M795">
        <f t="shared" si="16"/>
        <v>6.6971438098258784E-2</v>
      </c>
    </row>
    <row r="796" spans="1:13" x14ac:dyDescent="0.25">
      <c r="A796" t="s">
        <v>169</v>
      </c>
      <c r="B796" t="s">
        <v>63</v>
      </c>
      <c r="C796" t="s">
        <v>42</v>
      </c>
      <c r="D796" t="s">
        <v>117</v>
      </c>
      <c r="E796" t="s">
        <v>145</v>
      </c>
      <c r="F796" t="s">
        <v>82</v>
      </c>
      <c r="G796">
        <v>6.0221815787631856</v>
      </c>
      <c r="I796">
        <v>0.7</v>
      </c>
      <c r="J796">
        <v>0.03</v>
      </c>
      <c r="K796">
        <f>G796*I796*J796</f>
        <v>0.12646581315402688</v>
      </c>
      <c r="L796" t="s">
        <v>68</v>
      </c>
      <c r="M796">
        <f t="shared" si="16"/>
        <v>0.12646581315402688</v>
      </c>
    </row>
    <row r="797" spans="1:13" x14ac:dyDescent="0.25">
      <c r="A797" t="s">
        <v>169</v>
      </c>
      <c r="B797" t="s">
        <v>63</v>
      </c>
      <c r="C797" t="s">
        <v>42</v>
      </c>
      <c r="D797" t="s">
        <v>117</v>
      </c>
      <c r="E797" t="s">
        <v>81</v>
      </c>
      <c r="F797" t="s">
        <v>82</v>
      </c>
      <c r="G797">
        <v>19.456684436528654</v>
      </c>
      <c r="I797">
        <v>0.7</v>
      </c>
      <c r="J797">
        <v>0.03</v>
      </c>
      <c r="K797">
        <f>G797*I797*J797</f>
        <v>0.40859037316710173</v>
      </c>
      <c r="L797" t="s">
        <v>68</v>
      </c>
      <c r="M797">
        <f t="shared" si="16"/>
        <v>0.40859037316710173</v>
      </c>
    </row>
    <row r="798" spans="1:13" x14ac:dyDescent="0.25">
      <c r="A798" t="s">
        <v>169</v>
      </c>
      <c r="B798" t="s">
        <v>63</v>
      </c>
      <c r="C798" t="s">
        <v>42</v>
      </c>
      <c r="D798" t="s">
        <v>87</v>
      </c>
      <c r="E798" t="s">
        <v>81</v>
      </c>
      <c r="F798" t="s">
        <v>141</v>
      </c>
      <c r="H798">
        <v>5.8018109519362961E-2</v>
      </c>
      <c r="K798">
        <f>H798</f>
        <v>5.8018109519362961E-2</v>
      </c>
      <c r="L798" t="s">
        <v>68</v>
      </c>
      <c r="M798">
        <f t="shared" si="16"/>
        <v>5.8018109519362961E-2</v>
      </c>
    </row>
    <row r="799" spans="1:13" x14ac:dyDescent="0.25">
      <c r="A799" t="s">
        <v>169</v>
      </c>
      <c r="B799" t="s">
        <v>63</v>
      </c>
      <c r="C799" t="s">
        <v>42</v>
      </c>
      <c r="D799" t="s">
        <v>87</v>
      </c>
      <c r="E799" t="s">
        <v>145</v>
      </c>
      <c r="F799" t="s">
        <v>141</v>
      </c>
      <c r="H799">
        <v>6.0936960325148427E-2</v>
      </c>
      <c r="K799">
        <f>H799</f>
        <v>6.0936960325148427E-2</v>
      </c>
      <c r="L799" t="s">
        <v>68</v>
      </c>
      <c r="M799">
        <f t="shared" si="16"/>
        <v>6.0936960325148427E-2</v>
      </c>
    </row>
    <row r="800" spans="1:13" x14ac:dyDescent="0.25">
      <c r="A800" t="s">
        <v>169</v>
      </c>
      <c r="B800" t="s">
        <v>63</v>
      </c>
      <c r="C800" t="s">
        <v>42</v>
      </c>
      <c r="D800" t="s">
        <v>87</v>
      </c>
      <c r="E800" t="s">
        <v>145</v>
      </c>
      <c r="F800" t="s">
        <v>82</v>
      </c>
      <c r="G800">
        <v>16.223739538688523</v>
      </c>
      <c r="I800">
        <v>0.7</v>
      </c>
      <c r="J800">
        <v>0.03</v>
      </c>
      <c r="K800">
        <f>G800*I800*J800</f>
        <v>0.34069853031245895</v>
      </c>
      <c r="L800" t="s">
        <v>68</v>
      </c>
      <c r="M800">
        <f t="shared" si="16"/>
        <v>0.34069853031245895</v>
      </c>
    </row>
    <row r="801" spans="1:13" x14ac:dyDescent="0.25">
      <c r="A801" t="s">
        <v>169</v>
      </c>
      <c r="B801" t="s">
        <v>63</v>
      </c>
      <c r="C801" t="s">
        <v>42</v>
      </c>
      <c r="D801" t="s">
        <v>87</v>
      </c>
      <c r="E801" t="s">
        <v>81</v>
      </c>
      <c r="F801" t="s">
        <v>82</v>
      </c>
      <c r="G801">
        <v>26.877475378372004</v>
      </c>
      <c r="I801">
        <v>0.7</v>
      </c>
      <c r="J801">
        <v>0.03</v>
      </c>
      <c r="K801">
        <f>G801*I801*J801</f>
        <v>0.56442698294581206</v>
      </c>
      <c r="L801" t="s">
        <v>68</v>
      </c>
      <c r="M801">
        <f t="shared" si="16"/>
        <v>0.56442698294581206</v>
      </c>
    </row>
    <row r="802" spans="1:13" x14ac:dyDescent="0.25">
      <c r="A802" t="s">
        <v>169</v>
      </c>
      <c r="B802" t="s">
        <v>63</v>
      </c>
      <c r="C802" t="s">
        <v>42</v>
      </c>
      <c r="D802" t="s">
        <v>122</v>
      </c>
      <c r="E802" t="s">
        <v>81</v>
      </c>
      <c r="F802" t="s">
        <v>141</v>
      </c>
      <c r="H802">
        <v>3.6595564447263765E-2</v>
      </c>
      <c r="K802">
        <f>H802</f>
        <v>3.6595564447263765E-2</v>
      </c>
      <c r="L802" t="s">
        <v>68</v>
      </c>
      <c r="M802">
        <f t="shared" si="16"/>
        <v>3.6595564447263765E-2</v>
      </c>
    </row>
    <row r="803" spans="1:13" x14ac:dyDescent="0.25">
      <c r="A803" t="s">
        <v>169</v>
      </c>
      <c r="B803" t="s">
        <v>63</v>
      </c>
      <c r="C803" t="s">
        <v>42</v>
      </c>
      <c r="D803" t="s">
        <v>122</v>
      </c>
      <c r="E803" t="s">
        <v>81</v>
      </c>
      <c r="F803" t="s">
        <v>82</v>
      </c>
      <c r="G803">
        <v>2.0447031985751578</v>
      </c>
      <c r="I803">
        <v>0.7</v>
      </c>
      <c r="J803">
        <v>0.03</v>
      </c>
      <c r="K803">
        <f>G803*I803*J803</f>
        <v>4.2938767170078308E-2</v>
      </c>
      <c r="L803" t="s">
        <v>68</v>
      </c>
      <c r="M803">
        <f t="shared" si="16"/>
        <v>4.2938767170078308E-2</v>
      </c>
    </row>
    <row r="804" spans="1:13" x14ac:dyDescent="0.25">
      <c r="A804" t="s">
        <v>169</v>
      </c>
      <c r="B804" t="s">
        <v>63</v>
      </c>
      <c r="C804" t="s">
        <v>42</v>
      </c>
      <c r="D804" t="s">
        <v>122</v>
      </c>
      <c r="E804" t="s">
        <v>145</v>
      </c>
      <c r="F804" t="s">
        <v>141</v>
      </c>
      <c r="H804">
        <v>5.1415274988949204E-2</v>
      </c>
      <c r="K804">
        <f>H804</f>
        <v>5.1415274988949204E-2</v>
      </c>
      <c r="L804" t="s">
        <v>68</v>
      </c>
      <c r="M804">
        <f t="shared" si="16"/>
        <v>5.1415274988949204E-2</v>
      </c>
    </row>
    <row r="805" spans="1:13" x14ac:dyDescent="0.25">
      <c r="A805" t="s">
        <v>169</v>
      </c>
      <c r="B805" t="s">
        <v>63</v>
      </c>
      <c r="C805" t="s">
        <v>42</v>
      </c>
      <c r="D805" t="s">
        <v>122</v>
      </c>
      <c r="E805" t="s">
        <v>145</v>
      </c>
      <c r="F805" t="s">
        <v>82</v>
      </c>
      <c r="G805">
        <v>6.1720748245010695</v>
      </c>
      <c r="I805">
        <v>0.7</v>
      </c>
      <c r="J805">
        <v>0.03</v>
      </c>
      <c r="K805">
        <f>G805*I805*J805</f>
        <v>0.12961357131452245</v>
      </c>
      <c r="L805" t="s">
        <v>68</v>
      </c>
      <c r="M805">
        <f t="shared" si="16"/>
        <v>0.12961357131452245</v>
      </c>
    </row>
    <row r="806" spans="1:13" x14ac:dyDescent="0.25">
      <c r="A806" t="s">
        <v>169</v>
      </c>
      <c r="B806" t="s">
        <v>63</v>
      </c>
      <c r="C806" t="s">
        <v>42</v>
      </c>
      <c r="D806" t="s">
        <v>74</v>
      </c>
      <c r="E806" t="s">
        <v>81</v>
      </c>
      <c r="F806" t="s">
        <v>141</v>
      </c>
      <c r="H806">
        <v>7.1197370799536575E-3</v>
      </c>
      <c r="K806">
        <f>H806</f>
        <v>7.1197370799536575E-3</v>
      </c>
      <c r="L806" t="s">
        <v>68</v>
      </c>
      <c r="M806">
        <f t="shared" si="16"/>
        <v>7.1197370799536575E-3</v>
      </c>
    </row>
    <row r="807" spans="1:13" x14ac:dyDescent="0.25">
      <c r="A807" t="s">
        <v>169</v>
      </c>
      <c r="B807" t="s">
        <v>63</v>
      </c>
      <c r="C807" t="s">
        <v>42</v>
      </c>
      <c r="D807" t="s">
        <v>74</v>
      </c>
      <c r="E807" t="s">
        <v>81</v>
      </c>
      <c r="F807" t="s">
        <v>82</v>
      </c>
      <c r="G807">
        <v>0.94929827732715444</v>
      </c>
      <c r="I807">
        <v>0.7</v>
      </c>
      <c r="J807">
        <v>0.03</v>
      </c>
      <c r="K807">
        <f>G807*I807*J807</f>
        <v>1.9935263823870241E-2</v>
      </c>
      <c r="L807" t="s">
        <v>68</v>
      </c>
      <c r="M807">
        <f t="shared" si="16"/>
        <v>1.9935263823870241E-2</v>
      </c>
    </row>
    <row r="808" spans="1:13" x14ac:dyDescent="0.25">
      <c r="A808" t="s">
        <v>169</v>
      </c>
      <c r="B808" t="s">
        <v>63</v>
      </c>
      <c r="C808" t="s">
        <v>42</v>
      </c>
      <c r="D808" t="s">
        <v>74</v>
      </c>
      <c r="E808" t="s">
        <v>145</v>
      </c>
      <c r="F808" t="s">
        <v>141</v>
      </c>
      <c r="H808">
        <v>2.5345691320684823E-2</v>
      </c>
      <c r="K808">
        <f>H808</f>
        <v>2.5345691320684823E-2</v>
      </c>
      <c r="L808" t="s">
        <v>68</v>
      </c>
      <c r="M808">
        <f t="shared" si="16"/>
        <v>2.5345691320684823E-2</v>
      </c>
    </row>
    <row r="809" spans="1:13" x14ac:dyDescent="0.25">
      <c r="A809" t="s">
        <v>169</v>
      </c>
      <c r="B809" t="s">
        <v>63</v>
      </c>
      <c r="C809" t="s">
        <v>42</v>
      </c>
      <c r="D809" t="s">
        <v>74</v>
      </c>
      <c r="E809" t="s">
        <v>145</v>
      </c>
      <c r="F809" t="s">
        <v>82</v>
      </c>
      <c r="G809">
        <v>3.590639603763683</v>
      </c>
      <c r="I809">
        <v>0.7</v>
      </c>
      <c r="J809">
        <v>0.03</v>
      </c>
      <c r="K809">
        <f>G809*I809*J809</f>
        <v>7.5403431679037333E-2</v>
      </c>
      <c r="L809" t="s">
        <v>68</v>
      </c>
      <c r="M809">
        <f t="shared" si="16"/>
        <v>7.5403431679037333E-2</v>
      </c>
    </row>
    <row r="810" spans="1:13" x14ac:dyDescent="0.25">
      <c r="A810" t="s">
        <v>169</v>
      </c>
      <c r="B810" t="s">
        <v>63</v>
      </c>
      <c r="C810" t="s">
        <v>42</v>
      </c>
      <c r="D810" t="s">
        <v>123</v>
      </c>
      <c r="E810" t="s">
        <v>81</v>
      </c>
      <c r="F810" t="s">
        <v>82</v>
      </c>
      <c r="G810">
        <v>0.35560055627394055</v>
      </c>
      <c r="I810">
        <v>0.7</v>
      </c>
      <c r="J810">
        <v>0.03</v>
      </c>
      <c r="K810">
        <f>G810*I810*J810</f>
        <v>7.4676116817527505E-3</v>
      </c>
      <c r="L810" t="s">
        <v>68</v>
      </c>
      <c r="M810">
        <f t="shared" si="16"/>
        <v>7.4676116817527505E-3</v>
      </c>
    </row>
    <row r="811" spans="1:13" x14ac:dyDescent="0.25">
      <c r="A811" t="s">
        <v>169</v>
      </c>
      <c r="B811" t="s">
        <v>63</v>
      </c>
      <c r="C811" t="s">
        <v>42</v>
      </c>
      <c r="D811" t="s">
        <v>123</v>
      </c>
      <c r="E811" t="s">
        <v>145</v>
      </c>
      <c r="F811" t="s">
        <v>82</v>
      </c>
      <c r="G811">
        <v>0.52903498495723444</v>
      </c>
      <c r="I811">
        <v>0.7</v>
      </c>
      <c r="J811">
        <v>0.03</v>
      </c>
      <c r="K811">
        <f>G811*I811*J811</f>
        <v>1.1109734684101922E-2</v>
      </c>
      <c r="L811" t="s">
        <v>68</v>
      </c>
      <c r="M811">
        <f t="shared" si="16"/>
        <v>1.1109734684101922E-2</v>
      </c>
    </row>
    <row r="812" spans="1:13" x14ac:dyDescent="0.25">
      <c r="A812" t="s">
        <v>169</v>
      </c>
      <c r="B812" t="s">
        <v>63</v>
      </c>
      <c r="C812" t="s">
        <v>42</v>
      </c>
      <c r="D812" t="s">
        <v>154</v>
      </c>
      <c r="E812" t="s">
        <v>145</v>
      </c>
      <c r="F812" t="s">
        <v>141</v>
      </c>
      <c r="H812">
        <v>1.687338982252486E-2</v>
      </c>
      <c r="K812">
        <f>H812</f>
        <v>1.687338982252486E-2</v>
      </c>
      <c r="L812" t="s">
        <v>68</v>
      </c>
      <c r="M812">
        <f t="shared" si="16"/>
        <v>1.687338982252486E-2</v>
      </c>
    </row>
    <row r="813" spans="1:13" x14ac:dyDescent="0.25">
      <c r="A813" t="s">
        <v>169</v>
      </c>
      <c r="B813" t="s">
        <v>63</v>
      </c>
      <c r="C813" t="s">
        <v>42</v>
      </c>
      <c r="D813" t="s">
        <v>154</v>
      </c>
      <c r="E813" t="s">
        <v>81</v>
      </c>
      <c r="F813" t="s">
        <v>141</v>
      </c>
      <c r="H813">
        <v>3.3823304242088778E-2</v>
      </c>
      <c r="K813">
        <f>H813</f>
        <v>3.3823304242088778E-2</v>
      </c>
      <c r="L813" t="s">
        <v>68</v>
      </c>
      <c r="M813">
        <f t="shared" si="16"/>
        <v>3.3823304242088778E-2</v>
      </c>
    </row>
    <row r="814" spans="1:13" x14ac:dyDescent="0.25">
      <c r="A814" t="s">
        <v>169</v>
      </c>
      <c r="B814" t="s">
        <v>63</v>
      </c>
      <c r="C814" t="s">
        <v>42</v>
      </c>
      <c r="D814" t="s">
        <v>154</v>
      </c>
      <c r="E814" t="s">
        <v>81</v>
      </c>
      <c r="F814" t="s">
        <v>82</v>
      </c>
      <c r="G814">
        <v>23.551643739082653</v>
      </c>
      <c r="I814">
        <v>0.7</v>
      </c>
      <c r="J814">
        <v>0.03</v>
      </c>
      <c r="K814">
        <f>G814*I814*J814</f>
        <v>0.49458451852073571</v>
      </c>
      <c r="L814" t="s">
        <v>68</v>
      </c>
      <c r="M814">
        <f t="shared" si="16"/>
        <v>0.49458451852073571</v>
      </c>
    </row>
    <row r="815" spans="1:13" x14ac:dyDescent="0.25">
      <c r="A815" t="s">
        <v>169</v>
      </c>
      <c r="B815" t="s">
        <v>63</v>
      </c>
      <c r="C815" t="s">
        <v>42</v>
      </c>
      <c r="D815" t="s">
        <v>154</v>
      </c>
      <c r="E815" t="s">
        <v>145</v>
      </c>
      <c r="F815" t="s">
        <v>82</v>
      </c>
      <c r="G815">
        <v>23.855295675370883</v>
      </c>
      <c r="I815">
        <v>0.7</v>
      </c>
      <c r="J815">
        <v>0.03</v>
      </c>
      <c r="K815">
        <f>G815*I815*J815</f>
        <v>0.50096120918278852</v>
      </c>
      <c r="L815" t="s">
        <v>68</v>
      </c>
      <c r="M815">
        <f t="shared" si="16"/>
        <v>0.50096120918278852</v>
      </c>
    </row>
    <row r="816" spans="1:13" x14ac:dyDescent="0.25">
      <c r="A816" t="s">
        <v>169</v>
      </c>
      <c r="B816" t="s">
        <v>63</v>
      </c>
      <c r="C816" t="s">
        <v>42</v>
      </c>
      <c r="D816" t="s">
        <v>155</v>
      </c>
      <c r="E816" t="s">
        <v>81</v>
      </c>
      <c r="F816" t="s">
        <v>141</v>
      </c>
      <c r="H816">
        <v>3.1694564814265011E-2</v>
      </c>
      <c r="K816">
        <f>H816</f>
        <v>3.1694564814265011E-2</v>
      </c>
      <c r="L816" t="s">
        <v>68</v>
      </c>
      <c r="M816">
        <f t="shared" si="16"/>
        <v>3.1694564814265011E-2</v>
      </c>
    </row>
    <row r="817" spans="1:13" x14ac:dyDescent="0.25">
      <c r="A817" t="s">
        <v>169</v>
      </c>
      <c r="B817" t="s">
        <v>63</v>
      </c>
      <c r="C817" t="s">
        <v>42</v>
      </c>
      <c r="D817" t="s">
        <v>155</v>
      </c>
      <c r="E817" t="s">
        <v>145</v>
      </c>
      <c r="F817" t="s">
        <v>141</v>
      </c>
      <c r="H817">
        <v>5.7744161848937776E-2</v>
      </c>
      <c r="K817">
        <f>H817</f>
        <v>5.7744161848937776E-2</v>
      </c>
      <c r="L817" t="s">
        <v>68</v>
      </c>
      <c r="M817">
        <f t="shared" si="16"/>
        <v>5.7744161848937776E-2</v>
      </c>
    </row>
    <row r="818" spans="1:13" x14ac:dyDescent="0.25">
      <c r="A818" t="s">
        <v>169</v>
      </c>
      <c r="B818" t="s">
        <v>63</v>
      </c>
      <c r="C818" t="s">
        <v>42</v>
      </c>
      <c r="D818" t="s">
        <v>155</v>
      </c>
      <c r="E818" t="s">
        <v>145</v>
      </c>
      <c r="F818" t="s">
        <v>82</v>
      </c>
      <c r="G818">
        <v>14.872378849981848</v>
      </c>
      <c r="I818">
        <v>0.7</v>
      </c>
      <c r="J818">
        <v>0.03</v>
      </c>
      <c r="K818">
        <f>G818*I818*J818</f>
        <v>0.3123199558496188</v>
      </c>
      <c r="L818" t="s">
        <v>68</v>
      </c>
      <c r="M818">
        <f t="shared" si="16"/>
        <v>0.3123199558496188</v>
      </c>
    </row>
    <row r="819" spans="1:13" x14ac:dyDescent="0.25">
      <c r="A819" t="s">
        <v>169</v>
      </c>
      <c r="B819" t="s">
        <v>63</v>
      </c>
      <c r="C819" t="s">
        <v>42</v>
      </c>
      <c r="D819" t="s">
        <v>155</v>
      </c>
      <c r="E819" t="s">
        <v>81</v>
      </c>
      <c r="F819" t="s">
        <v>82</v>
      </c>
      <c r="G819">
        <v>20.689671841675143</v>
      </c>
      <c r="I819">
        <v>0.7</v>
      </c>
      <c r="J819">
        <v>0.03</v>
      </c>
      <c r="K819">
        <f>G819*I819*J819</f>
        <v>0.43448310867517798</v>
      </c>
      <c r="L819" t="s">
        <v>68</v>
      </c>
      <c r="M819">
        <f t="shared" si="16"/>
        <v>0.43448310867517798</v>
      </c>
    </row>
    <row r="820" spans="1:13" x14ac:dyDescent="0.25">
      <c r="A820" t="s">
        <v>169</v>
      </c>
      <c r="B820" t="s">
        <v>63</v>
      </c>
      <c r="C820" t="s">
        <v>42</v>
      </c>
      <c r="D820" t="s">
        <v>156</v>
      </c>
      <c r="E820" t="s">
        <v>81</v>
      </c>
      <c r="F820" t="s">
        <v>141</v>
      </c>
      <c r="H820">
        <v>2.9335211948427E-2</v>
      </c>
      <c r="K820">
        <f>H820</f>
        <v>2.9335211948427E-2</v>
      </c>
      <c r="L820" t="s">
        <v>68</v>
      </c>
      <c r="M820">
        <f t="shared" si="16"/>
        <v>2.9335211948427E-2</v>
      </c>
    </row>
    <row r="821" spans="1:13" x14ac:dyDescent="0.25">
      <c r="A821" t="s">
        <v>169</v>
      </c>
      <c r="B821" t="s">
        <v>63</v>
      </c>
      <c r="C821" t="s">
        <v>42</v>
      </c>
      <c r="D821" t="s">
        <v>156</v>
      </c>
      <c r="E821" t="s">
        <v>145</v>
      </c>
      <c r="F821" t="s">
        <v>141</v>
      </c>
      <c r="H821">
        <v>6.3924188366103793E-2</v>
      </c>
      <c r="K821">
        <f>H821</f>
        <v>6.3924188366103793E-2</v>
      </c>
      <c r="L821" t="s">
        <v>68</v>
      </c>
      <c r="M821">
        <f t="shared" si="16"/>
        <v>6.3924188366103793E-2</v>
      </c>
    </row>
    <row r="822" spans="1:13" x14ac:dyDescent="0.25">
      <c r="A822" t="s">
        <v>169</v>
      </c>
      <c r="B822" t="s">
        <v>63</v>
      </c>
      <c r="C822" t="s">
        <v>42</v>
      </c>
      <c r="D822" t="s">
        <v>156</v>
      </c>
      <c r="E822" t="s">
        <v>81</v>
      </c>
      <c r="F822" t="s">
        <v>82</v>
      </c>
      <c r="G822">
        <v>29.335211948427002</v>
      </c>
      <c r="I822">
        <v>0.7</v>
      </c>
      <c r="J822">
        <v>0.03</v>
      </c>
      <c r="K822">
        <f>G822*I822*J822</f>
        <v>0.61603945091696699</v>
      </c>
      <c r="L822" t="s">
        <v>68</v>
      </c>
      <c r="M822">
        <f t="shared" si="16"/>
        <v>0.61603945091696699</v>
      </c>
    </row>
    <row r="823" spans="1:13" x14ac:dyDescent="0.25">
      <c r="A823" t="s">
        <v>169</v>
      </c>
      <c r="B823" t="s">
        <v>63</v>
      </c>
      <c r="C823" t="s">
        <v>42</v>
      </c>
      <c r="D823" t="s">
        <v>156</v>
      </c>
      <c r="E823" t="s">
        <v>145</v>
      </c>
      <c r="F823" t="s">
        <v>82</v>
      </c>
      <c r="G823">
        <v>31.172506069561955</v>
      </c>
      <c r="I823">
        <v>0.7</v>
      </c>
      <c r="J823">
        <v>0.03</v>
      </c>
      <c r="K823">
        <f>G823*I823*J823</f>
        <v>0.65462262746080091</v>
      </c>
      <c r="L823" t="s">
        <v>68</v>
      </c>
      <c r="M823">
        <f t="shared" si="16"/>
        <v>0.65462262746080091</v>
      </c>
    </row>
    <row r="824" spans="1:13" x14ac:dyDescent="0.25">
      <c r="A824" t="s">
        <v>169</v>
      </c>
      <c r="B824" t="s">
        <v>63</v>
      </c>
      <c r="C824" t="s">
        <v>42</v>
      </c>
      <c r="D824" t="s">
        <v>157</v>
      </c>
      <c r="E824" t="s">
        <v>81</v>
      </c>
      <c r="F824" t="s">
        <v>141</v>
      </c>
      <c r="H824">
        <v>6.1012037267460149E-2</v>
      </c>
      <c r="K824">
        <f>H824</f>
        <v>6.1012037267460149E-2</v>
      </c>
      <c r="L824" t="s">
        <v>68</v>
      </c>
      <c r="M824">
        <f t="shared" si="16"/>
        <v>6.1012037267460149E-2</v>
      </c>
    </row>
    <row r="825" spans="1:13" x14ac:dyDescent="0.25">
      <c r="A825" t="s">
        <v>169</v>
      </c>
      <c r="B825" t="s">
        <v>63</v>
      </c>
      <c r="C825" t="s">
        <v>42</v>
      </c>
      <c r="D825" t="s">
        <v>157</v>
      </c>
      <c r="E825" t="s">
        <v>145</v>
      </c>
      <c r="F825" t="s">
        <v>141</v>
      </c>
      <c r="H825">
        <v>6.7753149902753676E-2</v>
      </c>
      <c r="K825">
        <f>H825</f>
        <v>6.7753149902753676E-2</v>
      </c>
      <c r="L825" t="s">
        <v>68</v>
      </c>
      <c r="M825">
        <f t="shared" si="16"/>
        <v>6.7753149902753676E-2</v>
      </c>
    </row>
    <row r="826" spans="1:13" x14ac:dyDescent="0.25">
      <c r="A826" t="s">
        <v>169</v>
      </c>
      <c r="B826" t="s">
        <v>63</v>
      </c>
      <c r="C826" t="s">
        <v>42</v>
      </c>
      <c r="D826" t="s">
        <v>157</v>
      </c>
      <c r="E826" t="s">
        <v>145</v>
      </c>
      <c r="F826" t="s">
        <v>82</v>
      </c>
      <c r="G826">
        <v>7.3766999095909966</v>
      </c>
      <c r="I826">
        <v>0.7</v>
      </c>
      <c r="J826">
        <v>0.03</v>
      </c>
      <c r="K826">
        <f>G826*I826*J826</f>
        <v>0.15491069810141092</v>
      </c>
      <c r="L826" t="s">
        <v>68</v>
      </c>
      <c r="M826">
        <f t="shared" si="16"/>
        <v>0.15491069810141092</v>
      </c>
    </row>
    <row r="827" spans="1:13" x14ac:dyDescent="0.25">
      <c r="A827" t="s">
        <v>169</v>
      </c>
      <c r="B827" t="s">
        <v>63</v>
      </c>
      <c r="C827" t="s">
        <v>42</v>
      </c>
      <c r="D827" t="s">
        <v>157</v>
      </c>
      <c r="E827" t="s">
        <v>81</v>
      </c>
      <c r="F827" t="s">
        <v>82</v>
      </c>
      <c r="G827">
        <v>33.985916281714204</v>
      </c>
      <c r="I827">
        <v>0.7</v>
      </c>
      <c r="J827">
        <v>0.03</v>
      </c>
      <c r="K827">
        <f>G827*I827*J827</f>
        <v>0.71370424191599824</v>
      </c>
      <c r="L827" t="s">
        <v>68</v>
      </c>
      <c r="M827">
        <f t="shared" si="16"/>
        <v>0.71370424191599824</v>
      </c>
    </row>
    <row r="828" spans="1:13" x14ac:dyDescent="0.25">
      <c r="A828" t="s">
        <v>169</v>
      </c>
      <c r="B828" t="s">
        <v>63</v>
      </c>
      <c r="C828" t="s">
        <v>42</v>
      </c>
      <c r="D828" t="s">
        <v>89</v>
      </c>
      <c r="E828" t="s">
        <v>81</v>
      </c>
      <c r="F828" t="s">
        <v>141</v>
      </c>
      <c r="H828">
        <v>2.3436369870992635E-3</v>
      </c>
      <c r="K828">
        <f>H828</f>
        <v>2.3436369870992635E-3</v>
      </c>
      <c r="L828" t="s">
        <v>68</v>
      </c>
      <c r="M828">
        <f t="shared" si="16"/>
        <v>2.3436369870992635E-3</v>
      </c>
    </row>
    <row r="829" spans="1:13" x14ac:dyDescent="0.25">
      <c r="A829" t="s">
        <v>169</v>
      </c>
      <c r="B829" t="s">
        <v>63</v>
      </c>
      <c r="C829" t="s">
        <v>42</v>
      </c>
      <c r="D829" t="s">
        <v>89</v>
      </c>
      <c r="E829" t="s">
        <v>145</v>
      </c>
      <c r="F829" t="s">
        <v>141</v>
      </c>
      <c r="H829">
        <v>8.2809405436698926E-3</v>
      </c>
      <c r="K829">
        <f>H829</f>
        <v>8.2809405436698926E-3</v>
      </c>
      <c r="L829" t="s">
        <v>68</v>
      </c>
      <c r="M829">
        <f t="shared" si="16"/>
        <v>8.2809405436698926E-3</v>
      </c>
    </row>
    <row r="830" spans="1:13" x14ac:dyDescent="0.25">
      <c r="A830" t="s">
        <v>169</v>
      </c>
      <c r="B830" t="s">
        <v>63</v>
      </c>
      <c r="C830" t="s">
        <v>42</v>
      </c>
      <c r="D830" t="s">
        <v>71</v>
      </c>
      <c r="E830" t="s">
        <v>145</v>
      </c>
      <c r="F830" t="s">
        <v>82</v>
      </c>
      <c r="G830">
        <v>0.14550264099159871</v>
      </c>
      <c r="I830">
        <v>0.7</v>
      </c>
      <c r="J830">
        <v>0.03</v>
      </c>
      <c r="K830">
        <f>G830*I830*J830</f>
        <v>3.0555554608235726E-3</v>
      </c>
      <c r="L830" t="s">
        <v>68</v>
      </c>
      <c r="M830">
        <f t="shared" si="16"/>
        <v>3.0555554608235726E-3</v>
      </c>
    </row>
    <row r="831" spans="1:13" x14ac:dyDescent="0.25">
      <c r="A831" t="s">
        <v>169</v>
      </c>
      <c r="B831" t="s">
        <v>63</v>
      </c>
      <c r="C831" t="s">
        <v>42</v>
      </c>
      <c r="D831" t="s">
        <v>71</v>
      </c>
      <c r="E831" t="s">
        <v>81</v>
      </c>
      <c r="F831" t="s">
        <v>141</v>
      </c>
      <c r="H831">
        <v>4.5328165001811667E-3</v>
      </c>
      <c r="K831">
        <f>H831</f>
        <v>4.5328165001811667E-3</v>
      </c>
      <c r="L831" t="s">
        <v>68</v>
      </c>
      <c r="M831">
        <f t="shared" si="16"/>
        <v>4.5328165001811667E-3</v>
      </c>
    </row>
    <row r="832" spans="1:13" x14ac:dyDescent="0.25">
      <c r="A832" t="s">
        <v>169</v>
      </c>
      <c r="B832" t="s">
        <v>63</v>
      </c>
      <c r="C832" t="s">
        <v>42</v>
      </c>
      <c r="D832" t="s">
        <v>71</v>
      </c>
      <c r="E832" t="s">
        <v>145</v>
      </c>
      <c r="F832" t="s">
        <v>141</v>
      </c>
      <c r="H832">
        <v>5.523809352553785E-3</v>
      </c>
      <c r="K832">
        <f>H832</f>
        <v>5.523809352553785E-3</v>
      </c>
      <c r="L832" t="s">
        <v>68</v>
      </c>
      <c r="M832">
        <f t="shared" si="16"/>
        <v>5.523809352553785E-3</v>
      </c>
    </row>
    <row r="833" spans="1:13" x14ac:dyDescent="0.25">
      <c r="A833" t="s">
        <v>169</v>
      </c>
      <c r="B833" t="s">
        <v>63</v>
      </c>
      <c r="C833" t="s">
        <v>42</v>
      </c>
      <c r="D833" t="s">
        <v>64</v>
      </c>
      <c r="E833" t="s">
        <v>145</v>
      </c>
      <c r="F833" t="s">
        <v>141</v>
      </c>
      <c r="H833">
        <v>3.1746030761803344E-2</v>
      </c>
      <c r="K833">
        <f>H833</f>
        <v>3.1746030761803344E-2</v>
      </c>
      <c r="L833" t="s">
        <v>68</v>
      </c>
      <c r="M833">
        <f t="shared" si="16"/>
        <v>3.1746030761803344E-2</v>
      </c>
    </row>
    <row r="834" spans="1:13" x14ac:dyDescent="0.25">
      <c r="A834" t="s">
        <v>169</v>
      </c>
      <c r="B834" t="s">
        <v>63</v>
      </c>
      <c r="C834" t="s">
        <v>42</v>
      </c>
      <c r="D834" t="s">
        <v>64</v>
      </c>
      <c r="E834" t="s">
        <v>81</v>
      </c>
      <c r="F834" t="s">
        <v>141</v>
      </c>
      <c r="H834">
        <v>4.2283736009152681E-2</v>
      </c>
      <c r="K834">
        <f>H834</f>
        <v>4.2283736009152681E-2</v>
      </c>
      <c r="L834" t="s">
        <v>68</v>
      </c>
      <c r="M834">
        <f t="shared" ref="M834:M897" si="17">IF(L834="Y",0,K834)</f>
        <v>4.2283736009152681E-2</v>
      </c>
    </row>
    <row r="835" spans="1:13" x14ac:dyDescent="0.25">
      <c r="A835" t="s">
        <v>169</v>
      </c>
      <c r="B835" t="s">
        <v>63</v>
      </c>
      <c r="C835" t="s">
        <v>42</v>
      </c>
      <c r="D835" t="s">
        <v>64</v>
      </c>
      <c r="E835" t="s">
        <v>145</v>
      </c>
      <c r="F835" t="s">
        <v>82</v>
      </c>
      <c r="G835">
        <v>7.7116399725547318</v>
      </c>
      <c r="I835">
        <v>0.7</v>
      </c>
      <c r="J835">
        <v>0.03</v>
      </c>
      <c r="K835">
        <f>G835*I835*J835</f>
        <v>0.16194443942364933</v>
      </c>
      <c r="L835" t="s">
        <v>68</v>
      </c>
      <c r="M835">
        <f t="shared" si="17"/>
        <v>0.16194443942364933</v>
      </c>
    </row>
    <row r="836" spans="1:13" x14ac:dyDescent="0.25">
      <c r="A836" t="s">
        <v>169</v>
      </c>
      <c r="B836" t="s">
        <v>63</v>
      </c>
      <c r="C836" t="s">
        <v>42</v>
      </c>
      <c r="D836" t="s">
        <v>64</v>
      </c>
      <c r="E836" t="s">
        <v>81</v>
      </c>
      <c r="F836" t="s">
        <v>82</v>
      </c>
      <c r="G836">
        <v>27.248344213231473</v>
      </c>
      <c r="I836">
        <v>0.7</v>
      </c>
      <c r="J836">
        <v>0.03</v>
      </c>
      <c r="K836">
        <f>G836*I836*J836</f>
        <v>0.57221522847786088</v>
      </c>
      <c r="L836" t="s">
        <v>68</v>
      </c>
      <c r="M836">
        <f t="shared" si="17"/>
        <v>0.57221522847786088</v>
      </c>
    </row>
    <row r="837" spans="1:13" x14ac:dyDescent="0.25">
      <c r="A837" t="s">
        <v>169</v>
      </c>
      <c r="B837" t="s">
        <v>63</v>
      </c>
      <c r="C837" t="s">
        <v>42</v>
      </c>
      <c r="D837" t="s">
        <v>158</v>
      </c>
      <c r="E837" t="s">
        <v>81</v>
      </c>
      <c r="F837" t="s">
        <v>141</v>
      </c>
      <c r="H837">
        <v>1.2995583965647645E-2</v>
      </c>
      <c r="K837">
        <f>H837</f>
        <v>1.2995583965647645E-2</v>
      </c>
      <c r="L837" t="s">
        <v>68</v>
      </c>
      <c r="M837">
        <f t="shared" si="17"/>
        <v>1.2995583965647645E-2</v>
      </c>
    </row>
    <row r="838" spans="1:13" x14ac:dyDescent="0.25">
      <c r="A838" t="s">
        <v>169</v>
      </c>
      <c r="B838" t="s">
        <v>63</v>
      </c>
      <c r="C838" t="s">
        <v>42</v>
      </c>
      <c r="D838" t="s">
        <v>158</v>
      </c>
      <c r="E838" t="s">
        <v>145</v>
      </c>
      <c r="F838" t="s">
        <v>141</v>
      </c>
      <c r="H838">
        <v>4.6026043691279397E-2</v>
      </c>
      <c r="K838">
        <f>H838</f>
        <v>4.6026043691279397E-2</v>
      </c>
      <c r="L838" t="s">
        <v>68</v>
      </c>
      <c r="M838">
        <f t="shared" si="17"/>
        <v>4.6026043691279397E-2</v>
      </c>
    </row>
    <row r="839" spans="1:13" x14ac:dyDescent="0.25">
      <c r="A839" t="s">
        <v>169</v>
      </c>
      <c r="B839" t="s">
        <v>63</v>
      </c>
      <c r="C839" t="s">
        <v>42</v>
      </c>
      <c r="D839" t="s">
        <v>159</v>
      </c>
      <c r="E839" t="s">
        <v>81</v>
      </c>
      <c r="F839" t="s">
        <v>82</v>
      </c>
      <c r="G839">
        <v>0.38523393596343558</v>
      </c>
      <c r="I839">
        <v>0.7</v>
      </c>
      <c r="J839">
        <v>0.03</v>
      </c>
      <c r="K839">
        <f>G839*I839*J839</f>
        <v>8.0899126552321458E-3</v>
      </c>
      <c r="L839" t="s">
        <v>68</v>
      </c>
      <c r="M839">
        <f t="shared" si="17"/>
        <v>8.0899126552321458E-3</v>
      </c>
    </row>
    <row r="840" spans="1:13" x14ac:dyDescent="0.25">
      <c r="A840" t="s">
        <v>169</v>
      </c>
      <c r="B840" t="s">
        <v>63</v>
      </c>
      <c r="C840" t="s">
        <v>42</v>
      </c>
      <c r="D840" t="s">
        <v>160</v>
      </c>
      <c r="E840" t="s">
        <v>81</v>
      </c>
      <c r="F840" t="s">
        <v>141</v>
      </c>
      <c r="H840">
        <v>1.8771399061491043E-2</v>
      </c>
      <c r="K840">
        <f t="shared" ref="K840:K845" si="18">H840</f>
        <v>1.8771399061491043E-2</v>
      </c>
      <c r="L840" t="s">
        <v>68</v>
      </c>
      <c r="M840">
        <f t="shared" si="17"/>
        <v>1.8771399061491043E-2</v>
      </c>
    </row>
    <row r="841" spans="1:13" x14ac:dyDescent="0.25">
      <c r="A841" t="s">
        <v>169</v>
      </c>
      <c r="B841" t="s">
        <v>63</v>
      </c>
      <c r="C841" t="s">
        <v>42</v>
      </c>
      <c r="D841" t="s">
        <v>160</v>
      </c>
      <c r="E841" t="s">
        <v>145</v>
      </c>
      <c r="F841" t="s">
        <v>141</v>
      </c>
      <c r="H841">
        <v>8.6938082527972194E-2</v>
      </c>
      <c r="K841">
        <f t="shared" si="18"/>
        <v>8.6938082527972194E-2</v>
      </c>
      <c r="L841" t="s">
        <v>68</v>
      </c>
      <c r="M841">
        <f t="shared" si="17"/>
        <v>8.6938082527972194E-2</v>
      </c>
    </row>
    <row r="842" spans="1:13" x14ac:dyDescent="0.25">
      <c r="A842" t="s">
        <v>169</v>
      </c>
      <c r="B842" t="s">
        <v>63</v>
      </c>
      <c r="C842" t="s">
        <v>42</v>
      </c>
      <c r="D842" t="s">
        <v>161</v>
      </c>
      <c r="E842" t="s">
        <v>81</v>
      </c>
      <c r="F842" t="s">
        <v>141</v>
      </c>
      <c r="H842">
        <v>8.0861411341807549E-3</v>
      </c>
      <c r="K842">
        <f t="shared" si="18"/>
        <v>8.0861411341807549E-3</v>
      </c>
      <c r="L842" t="s">
        <v>68</v>
      </c>
      <c r="M842">
        <f t="shared" si="17"/>
        <v>8.0861411341807549E-3</v>
      </c>
    </row>
    <row r="843" spans="1:13" x14ac:dyDescent="0.25">
      <c r="A843" t="s">
        <v>169</v>
      </c>
      <c r="B843" t="s">
        <v>63</v>
      </c>
      <c r="C843" t="s">
        <v>42</v>
      </c>
      <c r="D843" t="s">
        <v>161</v>
      </c>
      <c r="E843" t="s">
        <v>145</v>
      </c>
      <c r="F843" t="s">
        <v>141</v>
      </c>
      <c r="H843">
        <v>3.6820834953023525E-2</v>
      </c>
      <c r="K843">
        <f t="shared" si="18"/>
        <v>3.6820834953023525E-2</v>
      </c>
      <c r="L843" t="s">
        <v>68</v>
      </c>
      <c r="M843">
        <f t="shared" si="17"/>
        <v>3.6820834953023525E-2</v>
      </c>
    </row>
    <row r="844" spans="1:13" x14ac:dyDescent="0.25">
      <c r="A844" t="s">
        <v>169</v>
      </c>
      <c r="B844" t="s">
        <v>63</v>
      </c>
      <c r="C844" t="s">
        <v>42</v>
      </c>
      <c r="D844" t="s">
        <v>181</v>
      </c>
      <c r="E844" t="s">
        <v>81</v>
      </c>
      <c r="F844" t="s">
        <v>141</v>
      </c>
      <c r="H844">
        <v>1.9854364391961683E-3</v>
      </c>
      <c r="K844">
        <f t="shared" si="18"/>
        <v>1.9854364391961683E-3</v>
      </c>
      <c r="L844" t="s">
        <v>68</v>
      </c>
      <c r="M844">
        <f t="shared" si="17"/>
        <v>1.9854364391961683E-3</v>
      </c>
    </row>
    <row r="845" spans="1:13" x14ac:dyDescent="0.25">
      <c r="A845" t="s">
        <v>169</v>
      </c>
      <c r="B845" t="s">
        <v>63</v>
      </c>
      <c r="C845" t="s">
        <v>42</v>
      </c>
      <c r="D845" t="s">
        <v>181</v>
      </c>
      <c r="E845" t="s">
        <v>145</v>
      </c>
      <c r="F845" t="s">
        <v>141</v>
      </c>
      <c r="H845">
        <v>1.0228009709173201E-2</v>
      </c>
      <c r="K845">
        <f t="shared" si="18"/>
        <v>1.0228009709173201E-2</v>
      </c>
      <c r="L845" t="s">
        <v>68</v>
      </c>
      <c r="M845">
        <f t="shared" si="17"/>
        <v>1.0228009709173201E-2</v>
      </c>
    </row>
    <row r="846" spans="1:13" x14ac:dyDescent="0.25">
      <c r="A846" t="s">
        <v>169</v>
      </c>
      <c r="B846" t="s">
        <v>63</v>
      </c>
      <c r="C846" t="s">
        <v>42</v>
      </c>
      <c r="D846" t="s">
        <v>92</v>
      </c>
      <c r="E846" t="s">
        <v>145</v>
      </c>
      <c r="F846" t="s">
        <v>82</v>
      </c>
      <c r="G846">
        <v>0.95046342452568089</v>
      </c>
      <c r="I846">
        <v>0.7</v>
      </c>
      <c r="J846">
        <v>0.03</v>
      </c>
      <c r="K846">
        <f>G846*I846*J846</f>
        <v>1.9959731915039296E-2</v>
      </c>
      <c r="L846" t="s">
        <v>68</v>
      </c>
      <c r="M846">
        <f t="shared" si="17"/>
        <v>1.9959731915039296E-2</v>
      </c>
    </row>
    <row r="847" spans="1:13" x14ac:dyDescent="0.25">
      <c r="A847" t="s">
        <v>169</v>
      </c>
      <c r="B847" t="s">
        <v>63</v>
      </c>
      <c r="C847" t="s">
        <v>42</v>
      </c>
      <c r="D847" t="s">
        <v>92</v>
      </c>
      <c r="E847" t="s">
        <v>145</v>
      </c>
      <c r="F847" t="s">
        <v>141</v>
      </c>
      <c r="H847">
        <v>5.9470208453352297E-2</v>
      </c>
      <c r="K847">
        <f>H847</f>
        <v>5.9470208453352297E-2</v>
      </c>
      <c r="L847" t="s">
        <v>68</v>
      </c>
      <c r="M847">
        <f t="shared" si="17"/>
        <v>5.9470208453352297E-2</v>
      </c>
    </row>
    <row r="848" spans="1:13" x14ac:dyDescent="0.25">
      <c r="A848" t="s">
        <v>169</v>
      </c>
      <c r="B848" t="s">
        <v>63</v>
      </c>
      <c r="C848" t="s">
        <v>42</v>
      </c>
      <c r="D848" t="s">
        <v>92</v>
      </c>
      <c r="E848" t="s">
        <v>81</v>
      </c>
      <c r="F848" t="s">
        <v>141</v>
      </c>
      <c r="H848">
        <v>0.20468596856041313</v>
      </c>
      <c r="K848">
        <f>H848</f>
        <v>0.20468596856041313</v>
      </c>
      <c r="L848" t="s">
        <v>68</v>
      </c>
      <c r="M848">
        <f t="shared" si="17"/>
        <v>0.20468596856041313</v>
      </c>
    </row>
    <row r="849" spans="1:13" x14ac:dyDescent="0.25">
      <c r="A849" t="s">
        <v>169</v>
      </c>
      <c r="B849" t="s">
        <v>63</v>
      </c>
      <c r="C849" t="s">
        <v>42</v>
      </c>
      <c r="D849" t="s">
        <v>92</v>
      </c>
      <c r="E849" t="s">
        <v>81</v>
      </c>
      <c r="F849" t="s">
        <v>82</v>
      </c>
      <c r="G849">
        <v>11.54979570748038</v>
      </c>
      <c r="I849">
        <v>0.7</v>
      </c>
      <c r="J849">
        <v>0.03</v>
      </c>
      <c r="K849">
        <f>G849*I849*J849</f>
        <v>0.24254570985708795</v>
      </c>
      <c r="L849" t="s">
        <v>68</v>
      </c>
      <c r="M849">
        <f t="shared" si="17"/>
        <v>0.24254570985708795</v>
      </c>
    </row>
    <row r="850" spans="1:13" x14ac:dyDescent="0.25">
      <c r="A850" t="s">
        <v>169</v>
      </c>
      <c r="B850" t="s">
        <v>63</v>
      </c>
      <c r="C850" t="s">
        <v>42</v>
      </c>
      <c r="D850" t="s">
        <v>72</v>
      </c>
      <c r="E850" t="s">
        <v>145</v>
      </c>
      <c r="F850" t="s">
        <v>141</v>
      </c>
      <c r="H850">
        <v>5.3763587649937493E-3</v>
      </c>
      <c r="K850">
        <f>H850</f>
        <v>5.3763587649937493E-3</v>
      </c>
      <c r="L850" t="s">
        <v>68</v>
      </c>
      <c r="M850">
        <f t="shared" si="17"/>
        <v>5.3763587649937493E-3</v>
      </c>
    </row>
    <row r="851" spans="1:13" x14ac:dyDescent="0.25">
      <c r="A851" t="s">
        <v>169</v>
      </c>
      <c r="B851" t="s">
        <v>63</v>
      </c>
      <c r="C851" t="s">
        <v>42</v>
      </c>
      <c r="D851" t="s">
        <v>72</v>
      </c>
      <c r="E851" t="s">
        <v>81</v>
      </c>
      <c r="F851" t="s">
        <v>141</v>
      </c>
      <c r="H851">
        <v>1.294497650900665E-2</v>
      </c>
      <c r="K851">
        <f>H851</f>
        <v>1.294497650900665E-2</v>
      </c>
      <c r="L851" t="s">
        <v>68</v>
      </c>
      <c r="M851">
        <f t="shared" si="17"/>
        <v>1.294497650900665E-2</v>
      </c>
    </row>
    <row r="852" spans="1:13" x14ac:dyDescent="0.25">
      <c r="A852" t="s">
        <v>169</v>
      </c>
      <c r="B852" t="s">
        <v>63</v>
      </c>
      <c r="C852" t="s">
        <v>42</v>
      </c>
      <c r="D852" t="s">
        <v>72</v>
      </c>
      <c r="E852" t="s">
        <v>145</v>
      </c>
      <c r="F852" t="s">
        <v>82</v>
      </c>
      <c r="G852">
        <v>5.0691382641369644</v>
      </c>
      <c r="I852">
        <v>0.7</v>
      </c>
      <c r="J852">
        <v>0.03</v>
      </c>
      <c r="K852">
        <f>G852*I852*J852</f>
        <v>0.10645190354687624</v>
      </c>
      <c r="L852" t="s">
        <v>68</v>
      </c>
      <c r="M852">
        <f t="shared" si="17"/>
        <v>0.10645190354687624</v>
      </c>
    </row>
    <row r="853" spans="1:13" x14ac:dyDescent="0.25">
      <c r="A853" t="s">
        <v>169</v>
      </c>
      <c r="B853" t="s">
        <v>63</v>
      </c>
      <c r="C853" t="s">
        <v>42</v>
      </c>
      <c r="D853" t="s">
        <v>72</v>
      </c>
      <c r="E853" t="s">
        <v>81</v>
      </c>
      <c r="F853" t="s">
        <v>82</v>
      </c>
      <c r="G853">
        <v>17.3642476561092</v>
      </c>
      <c r="I853">
        <v>0.7</v>
      </c>
      <c r="J853">
        <v>0.03</v>
      </c>
      <c r="K853">
        <f>G853*I853*J853</f>
        <v>0.36464920077829316</v>
      </c>
      <c r="L853" t="s">
        <v>68</v>
      </c>
      <c r="M853">
        <f t="shared" si="17"/>
        <v>0.36464920077829316</v>
      </c>
    </row>
    <row r="854" spans="1:13" x14ac:dyDescent="0.25">
      <c r="A854" t="s">
        <v>169</v>
      </c>
      <c r="B854" t="s">
        <v>63</v>
      </c>
      <c r="C854" t="s">
        <v>42</v>
      </c>
      <c r="D854" t="s">
        <v>69</v>
      </c>
      <c r="E854" t="s">
        <v>145</v>
      </c>
      <c r="F854" t="s">
        <v>141</v>
      </c>
      <c r="H854">
        <v>5.5555553833155864E-2</v>
      </c>
      <c r="K854">
        <f>H854</f>
        <v>5.5555553833155864E-2</v>
      </c>
      <c r="L854" t="s">
        <v>68</v>
      </c>
      <c r="M854">
        <f t="shared" si="17"/>
        <v>5.5555553833155864E-2</v>
      </c>
    </row>
    <row r="855" spans="1:13" x14ac:dyDescent="0.25">
      <c r="A855" t="s">
        <v>169</v>
      </c>
      <c r="B855" t="s">
        <v>63</v>
      </c>
      <c r="C855" t="s">
        <v>42</v>
      </c>
      <c r="D855" t="s">
        <v>69</v>
      </c>
      <c r="E855" t="s">
        <v>81</v>
      </c>
      <c r="F855" t="s">
        <v>141</v>
      </c>
      <c r="H855">
        <v>5.9197230412813745E-2</v>
      </c>
      <c r="K855">
        <f>H855</f>
        <v>5.9197230412813745E-2</v>
      </c>
      <c r="L855" t="s">
        <v>68</v>
      </c>
      <c r="M855">
        <f t="shared" si="17"/>
        <v>5.9197230412813745E-2</v>
      </c>
    </row>
    <row r="856" spans="1:13" x14ac:dyDescent="0.25">
      <c r="A856" t="s">
        <v>169</v>
      </c>
      <c r="B856" t="s">
        <v>63</v>
      </c>
      <c r="C856" t="s">
        <v>42</v>
      </c>
      <c r="D856" t="s">
        <v>69</v>
      </c>
      <c r="E856" t="s">
        <v>145</v>
      </c>
      <c r="F856" t="s">
        <v>82</v>
      </c>
      <c r="G856">
        <v>10.22156052965981</v>
      </c>
      <c r="I856">
        <v>0.7</v>
      </c>
      <c r="J856">
        <v>0.03</v>
      </c>
      <c r="K856">
        <f>G856*I856*J856</f>
        <v>0.214652771122856</v>
      </c>
      <c r="L856" t="s">
        <v>68</v>
      </c>
      <c r="M856">
        <f t="shared" si="17"/>
        <v>0.214652771122856</v>
      </c>
    </row>
    <row r="857" spans="1:13" x14ac:dyDescent="0.25">
      <c r="A857" t="s">
        <v>169</v>
      </c>
      <c r="B857" t="s">
        <v>63</v>
      </c>
      <c r="C857" t="s">
        <v>42</v>
      </c>
      <c r="D857" t="s">
        <v>69</v>
      </c>
      <c r="E857" t="s">
        <v>81</v>
      </c>
      <c r="F857" t="s">
        <v>82</v>
      </c>
      <c r="G857">
        <v>21.395570420631255</v>
      </c>
      <c r="I857">
        <v>0.7</v>
      </c>
      <c r="J857">
        <v>0.03</v>
      </c>
      <c r="K857">
        <f>G857*I857*J857</f>
        <v>0.44930697883325632</v>
      </c>
      <c r="L857" t="s">
        <v>68</v>
      </c>
      <c r="M857">
        <f t="shared" si="17"/>
        <v>0.44930697883325632</v>
      </c>
    </row>
    <row r="858" spans="1:13" x14ac:dyDescent="0.25">
      <c r="A858" t="s">
        <v>169</v>
      </c>
      <c r="B858" t="s">
        <v>63</v>
      </c>
      <c r="C858" t="s">
        <v>42</v>
      </c>
      <c r="D858" t="s">
        <v>108</v>
      </c>
      <c r="E858" t="s">
        <v>145</v>
      </c>
      <c r="F858" t="s">
        <v>141</v>
      </c>
      <c r="H858">
        <v>5.0017853123229448E-2</v>
      </c>
      <c r="K858">
        <f>H858</f>
        <v>5.0017853123229448E-2</v>
      </c>
      <c r="L858" t="s">
        <v>68</v>
      </c>
      <c r="M858">
        <f t="shared" si="17"/>
        <v>5.0017853123229448E-2</v>
      </c>
    </row>
    <row r="859" spans="1:13" x14ac:dyDescent="0.25">
      <c r="A859" t="s">
        <v>169</v>
      </c>
      <c r="B859" t="s">
        <v>63</v>
      </c>
      <c r="C859" t="s">
        <v>42</v>
      </c>
      <c r="D859" t="s">
        <v>108</v>
      </c>
      <c r="E859" t="s">
        <v>81</v>
      </c>
      <c r="F859" t="s">
        <v>141</v>
      </c>
      <c r="H859">
        <v>8.2111401175982604E-2</v>
      </c>
      <c r="K859">
        <f>H859</f>
        <v>8.2111401175982604E-2</v>
      </c>
      <c r="L859" t="s">
        <v>68</v>
      </c>
      <c r="M859">
        <f t="shared" si="17"/>
        <v>8.2111401175982604E-2</v>
      </c>
    </row>
    <row r="860" spans="1:13" x14ac:dyDescent="0.25">
      <c r="A860" t="s">
        <v>169</v>
      </c>
      <c r="B860" t="s">
        <v>63</v>
      </c>
      <c r="C860" t="s">
        <v>42</v>
      </c>
      <c r="D860" t="s">
        <v>108</v>
      </c>
      <c r="E860" t="s">
        <v>145</v>
      </c>
      <c r="F860" t="s">
        <v>82</v>
      </c>
      <c r="G860">
        <v>30.919155787500593</v>
      </c>
      <c r="I860">
        <v>0.7</v>
      </c>
      <c r="J860">
        <v>0.03</v>
      </c>
      <c r="K860">
        <f>G860*I860*J860</f>
        <v>0.6493022715375123</v>
      </c>
      <c r="L860" t="s">
        <v>68</v>
      </c>
      <c r="M860">
        <f t="shared" si="17"/>
        <v>0.6493022715375123</v>
      </c>
    </row>
    <row r="861" spans="1:13" x14ac:dyDescent="0.25">
      <c r="A861" t="s">
        <v>169</v>
      </c>
      <c r="B861" t="s">
        <v>63</v>
      </c>
      <c r="C861" t="s">
        <v>42</v>
      </c>
      <c r="D861" t="s">
        <v>108</v>
      </c>
      <c r="E861" t="s">
        <v>81</v>
      </c>
      <c r="F861" t="s">
        <v>82</v>
      </c>
      <c r="G861">
        <v>51.058313204999962</v>
      </c>
      <c r="I861">
        <v>0.7</v>
      </c>
      <c r="J861">
        <v>0.03</v>
      </c>
      <c r="K861">
        <f>G861*I861*J861</f>
        <v>1.072224577304999</v>
      </c>
      <c r="L861" t="s">
        <v>68</v>
      </c>
      <c r="M861">
        <f t="shared" si="17"/>
        <v>1.072224577304999</v>
      </c>
    </row>
    <row r="862" spans="1:13" x14ac:dyDescent="0.25">
      <c r="A862" t="s">
        <v>169</v>
      </c>
      <c r="B862" t="s">
        <v>63</v>
      </c>
      <c r="C862" t="s">
        <v>42</v>
      </c>
      <c r="D862" t="s">
        <v>109</v>
      </c>
      <c r="E862" t="s">
        <v>145</v>
      </c>
      <c r="F862" t="s">
        <v>141</v>
      </c>
      <c r="H862">
        <v>6.797297988541437E-2</v>
      </c>
      <c r="K862">
        <f>H862</f>
        <v>6.797297988541437E-2</v>
      </c>
      <c r="L862" t="s">
        <v>68</v>
      </c>
      <c r="M862">
        <f t="shared" si="17"/>
        <v>6.797297988541437E-2</v>
      </c>
    </row>
    <row r="863" spans="1:13" x14ac:dyDescent="0.25">
      <c r="A863" t="s">
        <v>169</v>
      </c>
      <c r="B863" t="s">
        <v>63</v>
      </c>
      <c r="C863" t="s">
        <v>42</v>
      </c>
      <c r="D863" t="s">
        <v>109</v>
      </c>
      <c r="E863" t="s">
        <v>81</v>
      </c>
      <c r="F863" t="s">
        <v>141</v>
      </c>
      <c r="H863">
        <v>0.12025764266718716</v>
      </c>
      <c r="K863">
        <f>H863</f>
        <v>0.12025764266718716</v>
      </c>
      <c r="L863" t="s">
        <v>68</v>
      </c>
      <c r="M863">
        <f t="shared" si="17"/>
        <v>0.12025764266718716</v>
      </c>
    </row>
    <row r="864" spans="1:13" x14ac:dyDescent="0.25">
      <c r="A864" t="s">
        <v>169</v>
      </c>
      <c r="B864" t="s">
        <v>63</v>
      </c>
      <c r="C864" t="s">
        <v>42</v>
      </c>
      <c r="D864" t="s">
        <v>109</v>
      </c>
      <c r="E864" t="s">
        <v>145</v>
      </c>
      <c r="F864" t="s">
        <v>82</v>
      </c>
      <c r="G864">
        <v>25.687587602923497</v>
      </c>
      <c r="I864">
        <v>0.7</v>
      </c>
      <c r="J864">
        <v>0.03</v>
      </c>
      <c r="K864">
        <f>G864*I864*J864</f>
        <v>0.53943933966139346</v>
      </c>
      <c r="L864" t="s">
        <v>68</v>
      </c>
      <c r="M864">
        <f t="shared" si="17"/>
        <v>0.53943933966139346</v>
      </c>
    </row>
    <row r="865" spans="1:13" x14ac:dyDescent="0.25">
      <c r="A865" t="s">
        <v>169</v>
      </c>
      <c r="B865" t="s">
        <v>63</v>
      </c>
      <c r="C865" t="s">
        <v>42</v>
      </c>
      <c r="D865" t="s">
        <v>109</v>
      </c>
      <c r="E865" t="s">
        <v>81</v>
      </c>
      <c r="F865" t="s">
        <v>82</v>
      </c>
      <c r="G865">
        <v>72.690680378331336</v>
      </c>
      <c r="I865">
        <v>0.7</v>
      </c>
      <c r="J865">
        <v>0.03</v>
      </c>
      <c r="K865">
        <f>G865*I865*J865</f>
        <v>1.526504287944958</v>
      </c>
      <c r="L865" t="s">
        <v>68</v>
      </c>
      <c r="M865">
        <f t="shared" si="17"/>
        <v>1.526504287944958</v>
      </c>
    </row>
    <row r="866" spans="1:13" x14ac:dyDescent="0.25">
      <c r="A866" t="s">
        <v>169</v>
      </c>
      <c r="B866" t="s">
        <v>63</v>
      </c>
      <c r="C866" t="s">
        <v>42</v>
      </c>
      <c r="D866" t="s">
        <v>118</v>
      </c>
      <c r="E866" t="s">
        <v>81</v>
      </c>
      <c r="F866" t="s">
        <v>141</v>
      </c>
      <c r="H866">
        <v>2.637370792365059E-2</v>
      </c>
      <c r="K866">
        <f>H866</f>
        <v>2.637370792365059E-2</v>
      </c>
      <c r="L866" t="s">
        <v>68</v>
      </c>
      <c r="M866">
        <f t="shared" si="17"/>
        <v>2.637370792365059E-2</v>
      </c>
    </row>
    <row r="867" spans="1:13" x14ac:dyDescent="0.25">
      <c r="A867" t="s">
        <v>169</v>
      </c>
      <c r="B867" t="s">
        <v>63</v>
      </c>
      <c r="C867" t="s">
        <v>42</v>
      </c>
      <c r="D867" t="s">
        <v>118</v>
      </c>
      <c r="E867" t="s">
        <v>145</v>
      </c>
      <c r="F867" t="s">
        <v>141</v>
      </c>
      <c r="H867">
        <v>3.9971532196768828E-2</v>
      </c>
      <c r="K867">
        <f>H867</f>
        <v>3.9971532196768828E-2</v>
      </c>
      <c r="L867" t="s">
        <v>68</v>
      </c>
      <c r="M867">
        <f t="shared" si="17"/>
        <v>3.9971532196768828E-2</v>
      </c>
    </row>
    <row r="868" spans="1:13" x14ac:dyDescent="0.25">
      <c r="A868" t="s">
        <v>169</v>
      </c>
      <c r="B868" t="s">
        <v>63</v>
      </c>
      <c r="C868" t="s">
        <v>42</v>
      </c>
      <c r="D868" t="s">
        <v>164</v>
      </c>
      <c r="E868" t="s">
        <v>81</v>
      </c>
      <c r="F868" t="s">
        <v>82</v>
      </c>
      <c r="G868">
        <v>8.5047799708850782</v>
      </c>
      <c r="I868">
        <v>0.7</v>
      </c>
      <c r="J868">
        <v>0.03</v>
      </c>
      <c r="K868">
        <f>G868*I868*J868</f>
        <v>0.17860037938858661</v>
      </c>
      <c r="L868" t="s">
        <v>68</v>
      </c>
      <c r="M868">
        <f t="shared" si="17"/>
        <v>0.17860037938858661</v>
      </c>
    </row>
    <row r="869" spans="1:13" x14ac:dyDescent="0.25">
      <c r="A869" t="s">
        <v>169</v>
      </c>
      <c r="B869" t="s">
        <v>63</v>
      </c>
      <c r="C869" t="s">
        <v>42</v>
      </c>
      <c r="D869" t="s">
        <v>164</v>
      </c>
      <c r="E869" t="s">
        <v>145</v>
      </c>
      <c r="F869" t="s">
        <v>82</v>
      </c>
      <c r="G869">
        <v>11.521206339068662</v>
      </c>
      <c r="I869">
        <v>0.7</v>
      </c>
      <c r="J869">
        <v>0.03</v>
      </c>
      <c r="K869">
        <f>G869*I869*J869</f>
        <v>0.24194533312044186</v>
      </c>
      <c r="L869" t="s">
        <v>68</v>
      </c>
      <c r="M869">
        <f t="shared" si="17"/>
        <v>0.24194533312044186</v>
      </c>
    </row>
    <row r="870" spans="1:13" x14ac:dyDescent="0.25">
      <c r="A870" t="s">
        <v>169</v>
      </c>
      <c r="B870" t="s">
        <v>63</v>
      </c>
      <c r="C870" t="s">
        <v>42</v>
      </c>
      <c r="D870" t="s">
        <v>116</v>
      </c>
      <c r="E870" t="s">
        <v>145</v>
      </c>
      <c r="F870" t="s">
        <v>141</v>
      </c>
      <c r="H870">
        <v>8.3285321559898352E-3</v>
      </c>
      <c r="K870">
        <f>H870</f>
        <v>8.3285321559898352E-3</v>
      </c>
      <c r="L870" t="s">
        <v>68</v>
      </c>
      <c r="M870">
        <f t="shared" si="17"/>
        <v>8.3285321559898352E-3</v>
      </c>
    </row>
    <row r="871" spans="1:13" x14ac:dyDescent="0.25">
      <c r="A871" t="s">
        <v>169</v>
      </c>
      <c r="B871" t="s">
        <v>63</v>
      </c>
      <c r="C871" t="s">
        <v>42</v>
      </c>
      <c r="D871" t="s">
        <v>116</v>
      </c>
      <c r="E871" t="s">
        <v>81</v>
      </c>
      <c r="F871" t="s">
        <v>141</v>
      </c>
      <c r="H871">
        <v>1.2521127051157866E-2</v>
      </c>
      <c r="K871">
        <f>H871</f>
        <v>1.2521127051157866E-2</v>
      </c>
      <c r="L871" t="s">
        <v>68</v>
      </c>
      <c r="M871">
        <f t="shared" si="17"/>
        <v>1.2521127051157866E-2</v>
      </c>
    </row>
    <row r="872" spans="1:13" x14ac:dyDescent="0.25">
      <c r="A872" t="s">
        <v>169</v>
      </c>
      <c r="B872" t="s">
        <v>63</v>
      </c>
      <c r="C872" t="s">
        <v>42</v>
      </c>
      <c r="D872" t="s">
        <v>116</v>
      </c>
      <c r="E872" t="s">
        <v>81</v>
      </c>
      <c r="F872" t="s">
        <v>82</v>
      </c>
      <c r="G872">
        <v>14.786854803272146</v>
      </c>
      <c r="I872">
        <v>0.7</v>
      </c>
      <c r="J872">
        <v>0.03</v>
      </c>
      <c r="K872">
        <f>G872*I872*J872</f>
        <v>0.31052395086871504</v>
      </c>
      <c r="L872" t="s">
        <v>68</v>
      </c>
      <c r="M872">
        <f t="shared" si="17"/>
        <v>0.31052395086871504</v>
      </c>
    </row>
    <row r="873" spans="1:13" x14ac:dyDescent="0.25">
      <c r="A873" t="s">
        <v>169</v>
      </c>
      <c r="B873" t="s">
        <v>63</v>
      </c>
      <c r="C873" t="s">
        <v>42</v>
      </c>
      <c r="D873" t="s">
        <v>116</v>
      </c>
      <c r="E873" t="s">
        <v>145</v>
      </c>
      <c r="F873" t="s">
        <v>82</v>
      </c>
      <c r="G873">
        <v>16.805788100479486</v>
      </c>
      <c r="I873">
        <v>0.7</v>
      </c>
      <c r="J873">
        <v>0.03</v>
      </c>
      <c r="K873">
        <f>G873*I873*J873</f>
        <v>0.3529215501100692</v>
      </c>
      <c r="L873" t="s">
        <v>68</v>
      </c>
      <c r="M873">
        <f t="shared" si="17"/>
        <v>0.3529215501100692</v>
      </c>
    </row>
    <row r="874" spans="1:13" x14ac:dyDescent="0.25">
      <c r="A874" t="s">
        <v>169</v>
      </c>
      <c r="B874" t="s">
        <v>63</v>
      </c>
      <c r="C874" t="s">
        <v>42</v>
      </c>
      <c r="D874" t="s">
        <v>113</v>
      </c>
      <c r="E874" t="s">
        <v>145</v>
      </c>
      <c r="F874" t="s">
        <v>82</v>
      </c>
      <c r="G874">
        <v>0.28161879245205362</v>
      </c>
      <c r="I874">
        <v>0.7</v>
      </c>
      <c r="J874">
        <v>0.03</v>
      </c>
      <c r="K874">
        <f>G874*I874*J874</f>
        <v>5.9139946414931257E-3</v>
      </c>
      <c r="L874" t="s">
        <v>68</v>
      </c>
      <c r="M874">
        <f t="shared" si="17"/>
        <v>5.9139946414931257E-3</v>
      </c>
    </row>
    <row r="875" spans="1:13" x14ac:dyDescent="0.25">
      <c r="A875" t="s">
        <v>169</v>
      </c>
      <c r="B875" t="s">
        <v>63</v>
      </c>
      <c r="C875" t="s">
        <v>42</v>
      </c>
      <c r="D875" t="s">
        <v>113</v>
      </c>
      <c r="E875" t="s">
        <v>81</v>
      </c>
      <c r="F875" t="s">
        <v>82</v>
      </c>
      <c r="G875">
        <v>0.94929827732715444</v>
      </c>
      <c r="I875">
        <v>0.7</v>
      </c>
      <c r="J875">
        <v>0.03</v>
      </c>
      <c r="K875">
        <f>G875*I875*J875</f>
        <v>1.9935263823870241E-2</v>
      </c>
      <c r="L875" t="s">
        <v>68</v>
      </c>
      <c r="M875">
        <f t="shared" si="17"/>
        <v>1.9935263823870241E-2</v>
      </c>
    </row>
    <row r="876" spans="1:13" x14ac:dyDescent="0.25">
      <c r="A876" t="s">
        <v>169</v>
      </c>
      <c r="B876" t="s">
        <v>63</v>
      </c>
      <c r="C876" t="s">
        <v>42</v>
      </c>
      <c r="D876" t="s">
        <v>93</v>
      </c>
      <c r="E876" t="s">
        <v>81</v>
      </c>
      <c r="F876" t="s">
        <v>82</v>
      </c>
      <c r="G876">
        <v>0.95399063246917071</v>
      </c>
      <c r="I876">
        <v>0.7</v>
      </c>
      <c r="J876">
        <v>0.03</v>
      </c>
      <c r="K876">
        <f>G876*I876*J876</f>
        <v>2.0033803281852582E-2</v>
      </c>
      <c r="L876" t="s">
        <v>68</v>
      </c>
      <c r="M876">
        <f t="shared" si="17"/>
        <v>2.0033803281852582E-2</v>
      </c>
    </row>
    <row r="877" spans="1:13" x14ac:dyDescent="0.25">
      <c r="A877" t="s">
        <v>169</v>
      </c>
      <c r="B877" t="s">
        <v>63</v>
      </c>
      <c r="C877" t="s">
        <v>42</v>
      </c>
      <c r="D877" t="s">
        <v>93</v>
      </c>
      <c r="E877" t="s">
        <v>145</v>
      </c>
      <c r="F877" t="s">
        <v>141</v>
      </c>
      <c r="H877">
        <v>2.4692259075670218E-2</v>
      </c>
      <c r="K877">
        <f>H877</f>
        <v>2.4692259075670218E-2</v>
      </c>
      <c r="L877" t="s">
        <v>68</v>
      </c>
      <c r="M877">
        <f t="shared" si="17"/>
        <v>2.4692259075670218E-2</v>
      </c>
    </row>
    <row r="878" spans="1:13" x14ac:dyDescent="0.25">
      <c r="A878" t="s">
        <v>169</v>
      </c>
      <c r="B878" t="s">
        <v>63</v>
      </c>
      <c r="C878" t="s">
        <v>42</v>
      </c>
      <c r="D878" t="s">
        <v>93</v>
      </c>
      <c r="E878" t="s">
        <v>81</v>
      </c>
      <c r="F878" t="s">
        <v>141</v>
      </c>
      <c r="H878">
        <v>2.7193936610639381E-2</v>
      </c>
      <c r="K878">
        <f>H878</f>
        <v>2.7193936610639381E-2</v>
      </c>
      <c r="L878" t="s">
        <v>68</v>
      </c>
      <c r="M878">
        <f t="shared" si="17"/>
        <v>2.7193936610639381E-2</v>
      </c>
    </row>
    <row r="879" spans="1:13" x14ac:dyDescent="0.25">
      <c r="A879" t="s">
        <v>169</v>
      </c>
      <c r="B879" t="s">
        <v>63</v>
      </c>
      <c r="C879" t="s">
        <v>42</v>
      </c>
      <c r="D879" t="s">
        <v>93</v>
      </c>
      <c r="E879" t="s">
        <v>145</v>
      </c>
      <c r="F879" t="s">
        <v>82</v>
      </c>
      <c r="G879">
        <v>1.7251959465978943</v>
      </c>
      <c r="I879">
        <v>0.7</v>
      </c>
      <c r="J879">
        <v>0.03</v>
      </c>
      <c r="K879">
        <f>G879*I879*J879</f>
        <v>3.6229114878555783E-2</v>
      </c>
      <c r="L879" t="s">
        <v>68</v>
      </c>
      <c r="M879">
        <f t="shared" si="17"/>
        <v>3.6229114878555783E-2</v>
      </c>
    </row>
    <row r="880" spans="1:13" x14ac:dyDescent="0.25">
      <c r="A880" t="s">
        <v>169</v>
      </c>
      <c r="B880" t="s">
        <v>63</v>
      </c>
      <c r="C880" t="s">
        <v>42</v>
      </c>
      <c r="D880" t="s">
        <v>94</v>
      </c>
      <c r="E880" t="s">
        <v>145</v>
      </c>
      <c r="F880" t="s">
        <v>141</v>
      </c>
      <c r="H880">
        <v>1.6204060961644933E-2</v>
      </c>
      <c r="K880">
        <f>H880</f>
        <v>1.6204060961644933E-2</v>
      </c>
      <c r="L880" t="s">
        <v>68</v>
      </c>
      <c r="M880">
        <f t="shared" si="17"/>
        <v>1.6204060961644933E-2</v>
      </c>
    </row>
    <row r="881" spans="1:13" x14ac:dyDescent="0.25">
      <c r="A881" t="s">
        <v>169</v>
      </c>
      <c r="B881" t="s">
        <v>63</v>
      </c>
      <c r="C881" t="s">
        <v>42</v>
      </c>
      <c r="D881" t="s">
        <v>94</v>
      </c>
      <c r="E881" t="s">
        <v>81</v>
      </c>
      <c r="F881" t="s">
        <v>141</v>
      </c>
      <c r="H881">
        <v>0.19022743470868123</v>
      </c>
      <c r="K881">
        <f>H881</f>
        <v>0.19022743470868123</v>
      </c>
      <c r="L881" t="s">
        <v>68</v>
      </c>
      <c r="M881">
        <f t="shared" si="17"/>
        <v>0.19022743470868123</v>
      </c>
    </row>
    <row r="882" spans="1:13" x14ac:dyDescent="0.25">
      <c r="A882" t="s">
        <v>169</v>
      </c>
      <c r="B882" t="s">
        <v>63</v>
      </c>
      <c r="C882" t="s">
        <v>42</v>
      </c>
      <c r="D882" t="s">
        <v>94</v>
      </c>
      <c r="E882" t="s">
        <v>81</v>
      </c>
      <c r="F882" t="s">
        <v>82</v>
      </c>
      <c r="G882">
        <v>17.483694016802076</v>
      </c>
      <c r="I882">
        <v>0.7</v>
      </c>
      <c r="J882">
        <v>0.03</v>
      </c>
      <c r="K882">
        <f>G882*I882*J882</f>
        <v>0.36715757435284357</v>
      </c>
      <c r="L882" t="s">
        <v>68</v>
      </c>
      <c r="M882">
        <f t="shared" si="17"/>
        <v>0.36715757435284357</v>
      </c>
    </row>
    <row r="883" spans="1:13" x14ac:dyDescent="0.25">
      <c r="A883" t="s">
        <v>169</v>
      </c>
      <c r="B883" t="s">
        <v>63</v>
      </c>
      <c r="C883" t="s">
        <v>42</v>
      </c>
      <c r="D883" t="s">
        <v>182</v>
      </c>
      <c r="E883" t="s">
        <v>145</v>
      </c>
      <c r="F883" t="s">
        <v>141</v>
      </c>
      <c r="H883">
        <v>3.5856815647101449E-2</v>
      </c>
      <c r="K883">
        <f>H883</f>
        <v>3.5856815647101449E-2</v>
      </c>
      <c r="L883" t="s">
        <v>68</v>
      </c>
      <c r="M883">
        <f t="shared" si="17"/>
        <v>3.5856815647101449E-2</v>
      </c>
    </row>
    <row r="884" spans="1:13" x14ac:dyDescent="0.25">
      <c r="A884" t="s">
        <v>169</v>
      </c>
      <c r="B884" t="s">
        <v>63</v>
      </c>
      <c r="C884" t="s">
        <v>42</v>
      </c>
      <c r="D884" t="s">
        <v>182</v>
      </c>
      <c r="E884" t="s">
        <v>81</v>
      </c>
      <c r="F884" t="s">
        <v>141</v>
      </c>
      <c r="H884">
        <v>4.1783065362188003E-2</v>
      </c>
      <c r="K884">
        <f>H884</f>
        <v>4.1783065362188003E-2</v>
      </c>
      <c r="L884" t="s">
        <v>68</v>
      </c>
      <c r="M884">
        <f t="shared" si="17"/>
        <v>4.1783065362188003E-2</v>
      </c>
    </row>
    <row r="885" spans="1:13" x14ac:dyDescent="0.25">
      <c r="A885" t="s">
        <v>169</v>
      </c>
      <c r="B885" t="s">
        <v>63</v>
      </c>
      <c r="C885" t="s">
        <v>42</v>
      </c>
      <c r="D885" t="s">
        <v>182</v>
      </c>
      <c r="E885" t="s">
        <v>81</v>
      </c>
      <c r="F885" t="s">
        <v>82</v>
      </c>
      <c r="G885">
        <v>3.0226047283284943</v>
      </c>
      <c r="I885">
        <v>0.7</v>
      </c>
      <c r="J885">
        <v>0.03</v>
      </c>
      <c r="K885">
        <f>G885*I885*J885</f>
        <v>6.3474699294898379E-2</v>
      </c>
      <c r="L885" t="s">
        <v>68</v>
      </c>
      <c r="M885">
        <f t="shared" si="17"/>
        <v>6.3474699294898379E-2</v>
      </c>
    </row>
    <row r="886" spans="1:13" x14ac:dyDescent="0.25">
      <c r="A886" t="s">
        <v>169</v>
      </c>
      <c r="B886" t="s">
        <v>63</v>
      </c>
      <c r="C886" t="s">
        <v>42</v>
      </c>
      <c r="D886" t="s">
        <v>182</v>
      </c>
      <c r="E886" t="s">
        <v>145</v>
      </c>
      <c r="F886" t="s">
        <v>82</v>
      </c>
      <c r="G886">
        <v>7.2301447944155379</v>
      </c>
      <c r="I886">
        <v>0.7</v>
      </c>
      <c r="J886">
        <v>0.03</v>
      </c>
      <c r="K886">
        <f>G886*I886*J886</f>
        <v>0.15183304068272629</v>
      </c>
      <c r="L886" t="s">
        <v>68</v>
      </c>
      <c r="M886">
        <f t="shared" si="17"/>
        <v>0.15183304068272629</v>
      </c>
    </row>
    <row r="887" spans="1:13" x14ac:dyDescent="0.25">
      <c r="A887" t="s">
        <v>169</v>
      </c>
      <c r="B887" t="s">
        <v>63</v>
      </c>
      <c r="C887" t="s">
        <v>42</v>
      </c>
      <c r="D887" t="s">
        <v>75</v>
      </c>
      <c r="E887" t="s">
        <v>145</v>
      </c>
      <c r="F887" t="s">
        <v>141</v>
      </c>
      <c r="H887">
        <v>5.4563490371849505E-3</v>
      </c>
      <c r="K887">
        <f>H887</f>
        <v>5.4563490371849505E-3</v>
      </c>
      <c r="L887" t="s">
        <v>68</v>
      </c>
      <c r="M887">
        <f t="shared" si="17"/>
        <v>5.4563490371849505E-3</v>
      </c>
    </row>
    <row r="888" spans="1:13" x14ac:dyDescent="0.25">
      <c r="A888" t="s">
        <v>169</v>
      </c>
      <c r="B888" t="s">
        <v>63</v>
      </c>
      <c r="C888" t="s">
        <v>42</v>
      </c>
      <c r="D888" t="s">
        <v>75</v>
      </c>
      <c r="E888" t="s">
        <v>145</v>
      </c>
      <c r="F888" t="s">
        <v>82</v>
      </c>
      <c r="G888">
        <v>0.30919311210714728</v>
      </c>
      <c r="I888">
        <v>0.7</v>
      </c>
      <c r="J888">
        <v>0.03</v>
      </c>
      <c r="K888">
        <f>G888*I888*J888</f>
        <v>6.493055354250093E-3</v>
      </c>
      <c r="L888" t="s">
        <v>68</v>
      </c>
      <c r="M888">
        <f t="shared" si="17"/>
        <v>6.493055354250093E-3</v>
      </c>
    </row>
    <row r="889" spans="1:13" x14ac:dyDescent="0.25">
      <c r="A889" t="s">
        <v>169</v>
      </c>
      <c r="B889" t="s">
        <v>63</v>
      </c>
      <c r="C889" t="s">
        <v>42</v>
      </c>
      <c r="D889" t="s">
        <v>75</v>
      </c>
      <c r="E889" t="s">
        <v>81</v>
      </c>
      <c r="F889" t="s">
        <v>141</v>
      </c>
      <c r="H889">
        <v>2.3256054805033968E-2</v>
      </c>
      <c r="K889">
        <f>H889</f>
        <v>2.3256054805033968E-2</v>
      </c>
      <c r="L889" t="s">
        <v>68</v>
      </c>
      <c r="M889">
        <f t="shared" si="17"/>
        <v>2.3256054805033968E-2</v>
      </c>
    </row>
    <row r="890" spans="1:13" x14ac:dyDescent="0.25">
      <c r="A890" t="s">
        <v>169</v>
      </c>
      <c r="B890" t="s">
        <v>63</v>
      </c>
      <c r="C890" t="s">
        <v>42</v>
      </c>
      <c r="D890" t="s">
        <v>75</v>
      </c>
      <c r="E890" t="s">
        <v>81</v>
      </c>
      <c r="F890" t="s">
        <v>82</v>
      </c>
      <c r="G890">
        <v>14.050533111374692</v>
      </c>
      <c r="I890">
        <v>0.7</v>
      </c>
      <c r="J890">
        <v>0.03</v>
      </c>
      <c r="K890">
        <f>G890*I890*J890</f>
        <v>0.29506119533886849</v>
      </c>
      <c r="L890" t="s">
        <v>68</v>
      </c>
      <c r="M890">
        <f t="shared" si="17"/>
        <v>0.29506119533886849</v>
      </c>
    </row>
    <row r="891" spans="1:13" x14ac:dyDescent="0.25">
      <c r="A891" t="s">
        <v>169</v>
      </c>
      <c r="B891" t="s">
        <v>63</v>
      </c>
      <c r="C891" t="s">
        <v>42</v>
      </c>
      <c r="D891" t="s">
        <v>166</v>
      </c>
      <c r="E891" t="s">
        <v>81</v>
      </c>
      <c r="F891" t="s">
        <v>141</v>
      </c>
      <c r="H891">
        <v>0.1196629729059021</v>
      </c>
      <c r="K891">
        <f>H891</f>
        <v>0.1196629729059021</v>
      </c>
      <c r="L891" t="s">
        <v>68</v>
      </c>
      <c r="M891">
        <f t="shared" si="17"/>
        <v>0.1196629729059021</v>
      </c>
    </row>
    <row r="892" spans="1:13" x14ac:dyDescent="0.25">
      <c r="A892" t="s">
        <v>169</v>
      </c>
      <c r="B892" t="s">
        <v>63</v>
      </c>
      <c r="C892" t="s">
        <v>42</v>
      </c>
      <c r="D892" t="s">
        <v>166</v>
      </c>
      <c r="E892" t="s">
        <v>145</v>
      </c>
      <c r="F892" t="s">
        <v>141</v>
      </c>
      <c r="H892">
        <v>0.12912698012363513</v>
      </c>
      <c r="K892">
        <f>H892</f>
        <v>0.12912698012363513</v>
      </c>
      <c r="L892" t="s">
        <v>68</v>
      </c>
      <c r="M892">
        <f t="shared" si="17"/>
        <v>0.12912698012363513</v>
      </c>
    </row>
    <row r="893" spans="1:13" x14ac:dyDescent="0.25">
      <c r="A893" t="s">
        <v>169</v>
      </c>
      <c r="B893" t="s">
        <v>63</v>
      </c>
      <c r="C893" t="s">
        <v>42</v>
      </c>
      <c r="D893" t="s">
        <v>166</v>
      </c>
      <c r="E893" t="s">
        <v>145</v>
      </c>
      <c r="F893" t="s">
        <v>82</v>
      </c>
      <c r="G893">
        <v>12.076719202302693</v>
      </c>
      <c r="I893">
        <v>0.7</v>
      </c>
      <c r="J893">
        <v>0.03</v>
      </c>
      <c r="K893">
        <f>G893*I893*J893</f>
        <v>0.25361110324835651</v>
      </c>
      <c r="L893" t="s">
        <v>68</v>
      </c>
      <c r="M893">
        <f t="shared" si="17"/>
        <v>0.25361110324835651</v>
      </c>
    </row>
    <row r="894" spans="1:13" x14ac:dyDescent="0.25">
      <c r="A894" t="s">
        <v>169</v>
      </c>
      <c r="B894" t="s">
        <v>63</v>
      </c>
      <c r="C894" t="s">
        <v>42</v>
      </c>
      <c r="D894" t="s">
        <v>166</v>
      </c>
      <c r="E894" t="s">
        <v>81</v>
      </c>
      <c r="F894" t="s">
        <v>82</v>
      </c>
      <c r="G894">
        <v>25.736700650904265</v>
      </c>
      <c r="I894">
        <v>0.7</v>
      </c>
      <c r="J894">
        <v>0.03</v>
      </c>
      <c r="K894">
        <f>G894*I894*J894</f>
        <v>0.54047071366898958</v>
      </c>
      <c r="L894" t="s">
        <v>68</v>
      </c>
      <c r="M894">
        <f t="shared" si="17"/>
        <v>0.54047071366898958</v>
      </c>
    </row>
    <row r="895" spans="1:13" x14ac:dyDescent="0.25">
      <c r="A895" t="s">
        <v>169</v>
      </c>
      <c r="B895" t="s">
        <v>63</v>
      </c>
      <c r="C895" t="s">
        <v>42</v>
      </c>
      <c r="D895" t="s">
        <v>167</v>
      </c>
      <c r="E895" t="s">
        <v>81</v>
      </c>
      <c r="F895" t="s">
        <v>141</v>
      </c>
      <c r="H895">
        <v>1.788732435879695E-2</v>
      </c>
      <c r="K895">
        <f>H895</f>
        <v>1.788732435879695E-2</v>
      </c>
      <c r="L895" t="s">
        <v>68</v>
      </c>
      <c r="M895">
        <f t="shared" si="17"/>
        <v>1.788732435879695E-2</v>
      </c>
    </row>
    <row r="896" spans="1:13" x14ac:dyDescent="0.25">
      <c r="A896" t="s">
        <v>169</v>
      </c>
      <c r="B896" t="s">
        <v>63</v>
      </c>
      <c r="C896" t="s">
        <v>42</v>
      </c>
      <c r="D896" t="s">
        <v>167</v>
      </c>
      <c r="E896" t="s">
        <v>145</v>
      </c>
      <c r="F896" t="s">
        <v>82</v>
      </c>
      <c r="G896">
        <v>3.3909023777958613</v>
      </c>
      <c r="I896">
        <v>0.7</v>
      </c>
      <c r="J896">
        <v>0.03</v>
      </c>
      <c r="K896">
        <f>G896*I896*J896</f>
        <v>7.1208949933713073E-2</v>
      </c>
      <c r="L896" t="s">
        <v>68</v>
      </c>
      <c r="M896">
        <f t="shared" si="17"/>
        <v>7.1208949933713073E-2</v>
      </c>
    </row>
    <row r="897" spans="1:13" x14ac:dyDescent="0.25">
      <c r="A897" t="s">
        <v>169</v>
      </c>
      <c r="B897" t="s">
        <v>63</v>
      </c>
      <c r="C897" t="s">
        <v>42</v>
      </c>
      <c r="D897" t="s">
        <v>167</v>
      </c>
      <c r="E897" t="s">
        <v>81</v>
      </c>
      <c r="F897" t="s">
        <v>82</v>
      </c>
      <c r="G897">
        <v>19.020188234854093</v>
      </c>
      <c r="I897">
        <v>0.7</v>
      </c>
      <c r="J897">
        <v>0.03</v>
      </c>
      <c r="K897">
        <f>G897*I897*J897</f>
        <v>0.39942395293193589</v>
      </c>
      <c r="L897" t="s">
        <v>68</v>
      </c>
      <c r="M897">
        <f t="shared" si="17"/>
        <v>0.39942395293193589</v>
      </c>
    </row>
    <row r="898" spans="1:13" x14ac:dyDescent="0.25">
      <c r="A898" t="s">
        <v>169</v>
      </c>
      <c r="B898" t="s">
        <v>63</v>
      </c>
      <c r="C898" t="s">
        <v>42</v>
      </c>
      <c r="D898" t="s">
        <v>95</v>
      </c>
      <c r="E898" t="s">
        <v>145</v>
      </c>
      <c r="F898" t="s">
        <v>82</v>
      </c>
      <c r="G898">
        <v>0.11897903079985478</v>
      </c>
      <c r="I898">
        <v>0.7</v>
      </c>
      <c r="J898">
        <v>0.03</v>
      </c>
      <c r="K898">
        <f>G898*I898*J898</f>
        <v>2.4985596467969502E-3</v>
      </c>
      <c r="L898" t="s">
        <v>68</v>
      </c>
      <c r="M898">
        <f t="shared" ref="M898:M961" si="19">IF(L898="Y",0,K898)</f>
        <v>2.4985596467969502E-3</v>
      </c>
    </row>
    <row r="899" spans="1:13" x14ac:dyDescent="0.25">
      <c r="A899" t="s">
        <v>169</v>
      </c>
      <c r="B899" t="s">
        <v>63</v>
      </c>
      <c r="C899" t="s">
        <v>42</v>
      </c>
      <c r="D899" t="s">
        <v>95</v>
      </c>
      <c r="E899" t="s">
        <v>81</v>
      </c>
      <c r="F899" t="s">
        <v>82</v>
      </c>
      <c r="G899">
        <v>0.9241784252045091</v>
      </c>
      <c r="I899">
        <v>0.7</v>
      </c>
      <c r="J899">
        <v>0.03</v>
      </c>
      <c r="K899">
        <f>G899*I899*J899</f>
        <v>1.940774692929469E-2</v>
      </c>
      <c r="L899" t="s">
        <v>68</v>
      </c>
      <c r="M899">
        <f t="shared" si="19"/>
        <v>1.940774692929469E-2</v>
      </c>
    </row>
    <row r="900" spans="1:13" x14ac:dyDescent="0.25">
      <c r="A900" t="s">
        <v>169</v>
      </c>
      <c r="B900" t="s">
        <v>63</v>
      </c>
      <c r="C900" t="s">
        <v>42</v>
      </c>
      <c r="D900" t="s">
        <v>95</v>
      </c>
      <c r="E900" t="s">
        <v>81</v>
      </c>
      <c r="F900" t="s">
        <v>141</v>
      </c>
      <c r="H900">
        <v>6.5540274408404459E-2</v>
      </c>
      <c r="K900">
        <f>H900</f>
        <v>6.5540274408404459E-2</v>
      </c>
      <c r="L900" t="s">
        <v>68</v>
      </c>
      <c r="M900">
        <f t="shared" si="19"/>
        <v>6.5540274408404459E-2</v>
      </c>
    </row>
    <row r="901" spans="1:13" x14ac:dyDescent="0.25">
      <c r="A901" t="s">
        <v>169</v>
      </c>
      <c r="B901" t="s">
        <v>63</v>
      </c>
      <c r="C901" t="s">
        <v>42</v>
      </c>
      <c r="D901" t="s">
        <v>96</v>
      </c>
      <c r="E901" t="s">
        <v>81</v>
      </c>
      <c r="F901" t="s">
        <v>141</v>
      </c>
      <c r="H901">
        <v>5.2426223751998839E-3</v>
      </c>
      <c r="K901">
        <f>H901</f>
        <v>5.2426223751998839E-3</v>
      </c>
      <c r="L901" t="s">
        <v>68</v>
      </c>
      <c r="M901">
        <f t="shared" si="19"/>
        <v>5.2426223751998839E-3</v>
      </c>
    </row>
    <row r="902" spans="1:13" x14ac:dyDescent="0.25">
      <c r="A902" t="s">
        <v>169</v>
      </c>
      <c r="B902" t="s">
        <v>63</v>
      </c>
      <c r="C902" t="s">
        <v>42</v>
      </c>
      <c r="D902" t="s">
        <v>101</v>
      </c>
      <c r="E902" t="s">
        <v>81</v>
      </c>
      <c r="F902" t="s">
        <v>82</v>
      </c>
      <c r="G902">
        <v>0.44718310896992375</v>
      </c>
      <c r="I902">
        <v>0.7</v>
      </c>
      <c r="J902">
        <v>0.03</v>
      </c>
      <c r="K902">
        <f>G902*I902*J902</f>
        <v>9.390845288368397E-3</v>
      </c>
      <c r="L902" t="s">
        <v>68</v>
      </c>
      <c r="M902">
        <f t="shared" si="19"/>
        <v>9.390845288368397E-3</v>
      </c>
    </row>
    <row r="903" spans="1:13" x14ac:dyDescent="0.25">
      <c r="A903" t="s">
        <v>169</v>
      </c>
      <c r="B903" t="s">
        <v>63</v>
      </c>
      <c r="C903" t="s">
        <v>42</v>
      </c>
      <c r="D903" t="s">
        <v>101</v>
      </c>
      <c r="E903" t="s">
        <v>145</v>
      </c>
      <c r="F903" t="s">
        <v>82</v>
      </c>
      <c r="G903">
        <v>1.4277483695982573</v>
      </c>
      <c r="I903">
        <v>0.7</v>
      </c>
      <c r="J903">
        <v>0.03</v>
      </c>
      <c r="K903">
        <f>G903*I903*J903</f>
        <v>2.9982715761563399E-2</v>
      </c>
      <c r="L903" t="s">
        <v>68</v>
      </c>
      <c r="M903">
        <f t="shared" si="19"/>
        <v>2.9982715761563399E-2</v>
      </c>
    </row>
    <row r="904" spans="1:13" x14ac:dyDescent="0.25">
      <c r="A904" t="s">
        <v>169</v>
      </c>
      <c r="B904" t="s">
        <v>63</v>
      </c>
      <c r="C904" t="s">
        <v>42</v>
      </c>
      <c r="D904" t="s">
        <v>101</v>
      </c>
      <c r="E904" t="s">
        <v>81</v>
      </c>
      <c r="F904" t="s">
        <v>141</v>
      </c>
      <c r="H904">
        <v>9.7887222766820464E-2</v>
      </c>
      <c r="K904">
        <f>H904</f>
        <v>9.7887222766820464E-2</v>
      </c>
      <c r="L904" t="s">
        <v>68</v>
      </c>
      <c r="M904">
        <f t="shared" si="19"/>
        <v>9.7887222766820464E-2</v>
      </c>
    </row>
    <row r="905" spans="1:13" x14ac:dyDescent="0.25">
      <c r="A905" t="s">
        <v>169</v>
      </c>
      <c r="B905" t="s">
        <v>63</v>
      </c>
      <c r="C905" t="s">
        <v>42</v>
      </c>
      <c r="D905" t="s">
        <v>101</v>
      </c>
      <c r="E905" t="s">
        <v>145</v>
      </c>
      <c r="F905" t="s">
        <v>141</v>
      </c>
      <c r="H905">
        <v>0.11910369150398122</v>
      </c>
      <c r="K905">
        <f>H905</f>
        <v>0.11910369150398122</v>
      </c>
      <c r="L905" t="s">
        <v>68</v>
      </c>
      <c r="M905">
        <f t="shared" si="19"/>
        <v>0.11910369150398122</v>
      </c>
    </row>
    <row r="906" spans="1:13" x14ac:dyDescent="0.25">
      <c r="A906" t="s">
        <v>169</v>
      </c>
      <c r="B906" t="s">
        <v>63</v>
      </c>
      <c r="C906" t="s">
        <v>42</v>
      </c>
      <c r="D906" t="s">
        <v>114</v>
      </c>
      <c r="E906" t="s">
        <v>145</v>
      </c>
      <c r="F906" t="s">
        <v>141</v>
      </c>
      <c r="H906">
        <v>2.15438376225821E-2</v>
      </c>
      <c r="K906">
        <f>H906</f>
        <v>2.15438376225821E-2</v>
      </c>
      <c r="L906" t="s">
        <v>68</v>
      </c>
      <c r="M906">
        <f t="shared" si="19"/>
        <v>2.15438376225821E-2</v>
      </c>
    </row>
    <row r="907" spans="1:13" x14ac:dyDescent="0.25">
      <c r="A907" t="s">
        <v>169</v>
      </c>
      <c r="B907" t="s">
        <v>63</v>
      </c>
      <c r="C907" t="s">
        <v>42</v>
      </c>
      <c r="D907" t="s">
        <v>114</v>
      </c>
      <c r="E907" t="s">
        <v>81</v>
      </c>
      <c r="F907" t="s">
        <v>141</v>
      </c>
      <c r="H907">
        <v>9.1725946046736284E-2</v>
      </c>
      <c r="K907">
        <f>H907</f>
        <v>9.1725946046736284E-2</v>
      </c>
      <c r="L907" t="s">
        <v>68</v>
      </c>
      <c r="M907">
        <f t="shared" si="19"/>
        <v>9.1725946046736284E-2</v>
      </c>
    </row>
    <row r="908" spans="1:13" x14ac:dyDescent="0.25">
      <c r="A908" t="s">
        <v>169</v>
      </c>
      <c r="B908" t="s">
        <v>63</v>
      </c>
      <c r="C908" t="s">
        <v>42</v>
      </c>
      <c r="D908" t="s">
        <v>114</v>
      </c>
      <c r="E908" t="s">
        <v>145</v>
      </c>
      <c r="F908" t="s">
        <v>82</v>
      </c>
      <c r="G908">
        <v>4.912135787344944</v>
      </c>
      <c r="I908">
        <v>0.7</v>
      </c>
      <c r="J908">
        <v>0.03</v>
      </c>
      <c r="K908">
        <f>G908*I908*J908</f>
        <v>0.10315485153424381</v>
      </c>
      <c r="L908" t="s">
        <v>68</v>
      </c>
      <c r="M908">
        <f t="shared" si="19"/>
        <v>0.10315485153424381</v>
      </c>
    </row>
    <row r="909" spans="1:13" x14ac:dyDescent="0.25">
      <c r="A909" t="s">
        <v>169</v>
      </c>
      <c r="B909" t="s">
        <v>63</v>
      </c>
      <c r="C909" t="s">
        <v>42</v>
      </c>
      <c r="D909" t="s">
        <v>114</v>
      </c>
      <c r="E909" t="s">
        <v>81</v>
      </c>
      <c r="F909" t="s">
        <v>82</v>
      </c>
      <c r="G909">
        <v>46.312307541302992</v>
      </c>
      <c r="I909">
        <v>0.7</v>
      </c>
      <c r="J909">
        <v>0.03</v>
      </c>
      <c r="K909">
        <f>G909*I909*J909</f>
        <v>0.97255845836736277</v>
      </c>
      <c r="L909" t="s">
        <v>68</v>
      </c>
      <c r="M909">
        <f t="shared" si="19"/>
        <v>0.97255845836736277</v>
      </c>
    </row>
    <row r="910" spans="1:13" x14ac:dyDescent="0.25">
      <c r="A910" t="s">
        <v>169</v>
      </c>
      <c r="B910" t="s">
        <v>63</v>
      </c>
      <c r="C910" t="s">
        <v>42</v>
      </c>
      <c r="D910" t="s">
        <v>97</v>
      </c>
      <c r="E910" t="s">
        <v>81</v>
      </c>
      <c r="F910" t="s">
        <v>141</v>
      </c>
      <c r="H910">
        <v>3.4864021295691517E-4</v>
      </c>
      <c r="K910">
        <f>H910</f>
        <v>3.4864021295691517E-4</v>
      </c>
      <c r="L910" t="s">
        <v>68</v>
      </c>
      <c r="M910">
        <f t="shared" si="19"/>
        <v>3.4864021295691517E-4</v>
      </c>
    </row>
    <row r="911" spans="1:13" x14ac:dyDescent="0.25">
      <c r="A911" t="s">
        <v>169</v>
      </c>
      <c r="B911" t="s">
        <v>63</v>
      </c>
      <c r="C911" t="s">
        <v>42</v>
      </c>
      <c r="D911" t="s">
        <v>97</v>
      </c>
      <c r="E911" t="s">
        <v>145</v>
      </c>
      <c r="F911" t="s">
        <v>141</v>
      </c>
      <c r="H911">
        <v>1.8067506640734314E-3</v>
      </c>
      <c r="K911">
        <f>H911</f>
        <v>1.8067506640734314E-3</v>
      </c>
      <c r="L911" t="s">
        <v>68</v>
      </c>
      <c r="M911">
        <f t="shared" si="19"/>
        <v>1.8067506640734314E-3</v>
      </c>
    </row>
    <row r="912" spans="1:13" x14ac:dyDescent="0.25">
      <c r="A912" t="s">
        <v>169</v>
      </c>
      <c r="B912" t="s">
        <v>63</v>
      </c>
      <c r="C912" t="s">
        <v>44</v>
      </c>
      <c r="D912" t="s">
        <v>131</v>
      </c>
      <c r="E912" t="s">
        <v>81</v>
      </c>
      <c r="F912" t="s">
        <v>82</v>
      </c>
      <c r="G912">
        <v>2.1545462679287343E-2</v>
      </c>
      <c r="I912">
        <v>0.7</v>
      </c>
      <c r="J912">
        <v>0.03</v>
      </c>
      <c r="K912">
        <f>G912*I912*J912</f>
        <v>4.5245471626503418E-4</v>
      </c>
      <c r="L912" t="s">
        <v>68</v>
      </c>
      <c r="M912">
        <f t="shared" si="19"/>
        <v>4.5245471626503418E-4</v>
      </c>
    </row>
    <row r="913" spans="1:13" x14ac:dyDescent="0.25">
      <c r="A913" t="s">
        <v>169</v>
      </c>
      <c r="B913" t="s">
        <v>63</v>
      </c>
      <c r="C913" t="s">
        <v>44</v>
      </c>
      <c r="D913" t="s">
        <v>131</v>
      </c>
      <c r="E913" t="s">
        <v>81</v>
      </c>
      <c r="F913" t="s">
        <v>141</v>
      </c>
      <c r="H913">
        <v>2.6598499191012853E-3</v>
      </c>
      <c r="K913">
        <f>H913</f>
        <v>2.6598499191012853E-3</v>
      </c>
      <c r="L913" t="s">
        <v>68</v>
      </c>
      <c r="M913">
        <f t="shared" si="19"/>
        <v>2.6598499191012853E-3</v>
      </c>
    </row>
    <row r="914" spans="1:13" x14ac:dyDescent="0.25">
      <c r="A914" t="s">
        <v>169</v>
      </c>
      <c r="B914" t="s">
        <v>63</v>
      </c>
      <c r="C914" t="s">
        <v>44</v>
      </c>
      <c r="D914" t="s">
        <v>76</v>
      </c>
      <c r="E914" t="s">
        <v>81</v>
      </c>
      <c r="F914" t="s">
        <v>141</v>
      </c>
      <c r="H914">
        <v>1.8662215338829745E-2</v>
      </c>
      <c r="K914">
        <f>H914</f>
        <v>1.8662215338829745E-2</v>
      </c>
      <c r="L914" t="s">
        <v>68</v>
      </c>
      <c r="M914">
        <f t="shared" si="19"/>
        <v>1.8662215338829745E-2</v>
      </c>
    </row>
    <row r="915" spans="1:13" x14ac:dyDescent="0.25">
      <c r="A915" t="s">
        <v>169</v>
      </c>
      <c r="B915" t="s">
        <v>63</v>
      </c>
      <c r="C915" t="s">
        <v>44</v>
      </c>
      <c r="D915" t="s">
        <v>73</v>
      </c>
      <c r="E915" t="s">
        <v>81</v>
      </c>
      <c r="F915" t="s">
        <v>141</v>
      </c>
      <c r="H915">
        <v>1.3438599651142106E-2</v>
      </c>
      <c r="K915">
        <f>H915</f>
        <v>1.3438599651142106E-2</v>
      </c>
      <c r="L915" t="s">
        <v>68</v>
      </c>
      <c r="M915">
        <f t="shared" si="19"/>
        <v>1.3438599651142106E-2</v>
      </c>
    </row>
    <row r="916" spans="1:13" x14ac:dyDescent="0.25">
      <c r="A916" t="s">
        <v>169</v>
      </c>
      <c r="B916" t="s">
        <v>63</v>
      </c>
      <c r="C916" t="s">
        <v>44</v>
      </c>
      <c r="D916" t="s">
        <v>170</v>
      </c>
      <c r="E916" t="s">
        <v>81</v>
      </c>
      <c r="F916" t="s">
        <v>82</v>
      </c>
      <c r="G916">
        <v>5.1327984778667775</v>
      </c>
      <c r="I916">
        <v>0.7</v>
      </c>
      <c r="J916">
        <v>0.03</v>
      </c>
      <c r="K916">
        <f>G916*I916*J916</f>
        <v>0.10778876803520231</v>
      </c>
      <c r="L916" t="s">
        <v>68</v>
      </c>
      <c r="M916">
        <f t="shared" si="19"/>
        <v>0.10778876803520231</v>
      </c>
    </row>
    <row r="917" spans="1:13" x14ac:dyDescent="0.25">
      <c r="A917" t="s">
        <v>169</v>
      </c>
      <c r="B917" t="s">
        <v>63</v>
      </c>
      <c r="C917" t="s">
        <v>44</v>
      </c>
      <c r="D917" t="s">
        <v>146</v>
      </c>
      <c r="E917" t="s">
        <v>81</v>
      </c>
      <c r="F917" t="s">
        <v>141</v>
      </c>
      <c r="H917">
        <v>1.0504505393976083E-3</v>
      </c>
      <c r="K917">
        <f>H917</f>
        <v>1.0504505393976083E-3</v>
      </c>
      <c r="L917" t="s">
        <v>68</v>
      </c>
      <c r="M917">
        <f t="shared" si="19"/>
        <v>1.0504505393976083E-3</v>
      </c>
    </row>
    <row r="918" spans="1:13" x14ac:dyDescent="0.25">
      <c r="A918" t="s">
        <v>169</v>
      </c>
      <c r="B918" t="s">
        <v>63</v>
      </c>
      <c r="C918" t="s">
        <v>44</v>
      </c>
      <c r="D918" t="s">
        <v>128</v>
      </c>
      <c r="E918" t="s">
        <v>81</v>
      </c>
      <c r="F918" t="s">
        <v>141</v>
      </c>
      <c r="H918">
        <v>4.0536886997322545E-3</v>
      </c>
      <c r="K918">
        <f>H918</f>
        <v>4.0536886997322545E-3</v>
      </c>
      <c r="L918" t="s">
        <v>68</v>
      </c>
      <c r="M918">
        <f t="shared" si="19"/>
        <v>4.0536886997322545E-3</v>
      </c>
    </row>
    <row r="919" spans="1:13" x14ac:dyDescent="0.25">
      <c r="A919" t="s">
        <v>169</v>
      </c>
      <c r="B919" t="s">
        <v>63</v>
      </c>
      <c r="C919" t="s">
        <v>44</v>
      </c>
      <c r="D919" t="s">
        <v>128</v>
      </c>
      <c r="E919" t="s">
        <v>81</v>
      </c>
      <c r="F919" t="s">
        <v>82</v>
      </c>
      <c r="G919">
        <v>1.1126530962285928</v>
      </c>
      <c r="I919">
        <v>0.7</v>
      </c>
      <c r="J919">
        <v>0.03</v>
      </c>
      <c r="K919">
        <f>G919*I919*J919</f>
        <v>2.3365715020800447E-2</v>
      </c>
      <c r="L919" t="s">
        <v>68</v>
      </c>
      <c r="M919">
        <f t="shared" si="19"/>
        <v>2.3365715020800447E-2</v>
      </c>
    </row>
    <row r="920" spans="1:13" x14ac:dyDescent="0.25">
      <c r="A920" t="s">
        <v>169</v>
      </c>
      <c r="B920" t="s">
        <v>63</v>
      </c>
      <c r="C920" t="s">
        <v>44</v>
      </c>
      <c r="D920" t="s">
        <v>147</v>
      </c>
      <c r="E920" t="s">
        <v>81</v>
      </c>
      <c r="F920" t="s">
        <v>141</v>
      </c>
      <c r="H920">
        <v>4.176791430461918E-2</v>
      </c>
      <c r="K920">
        <f>H920</f>
        <v>4.176791430461918E-2</v>
      </c>
      <c r="L920" t="s">
        <v>68</v>
      </c>
      <c r="M920">
        <f t="shared" si="19"/>
        <v>4.176791430461918E-2</v>
      </c>
    </row>
    <row r="921" spans="1:13" x14ac:dyDescent="0.25">
      <c r="A921" t="s">
        <v>169</v>
      </c>
      <c r="B921" t="s">
        <v>63</v>
      </c>
      <c r="C921" t="s">
        <v>44</v>
      </c>
      <c r="D921" t="s">
        <v>147</v>
      </c>
      <c r="E921" t="s">
        <v>81</v>
      </c>
      <c r="F921" t="s">
        <v>82</v>
      </c>
      <c r="G921">
        <v>7.0079808551141074</v>
      </c>
      <c r="I921">
        <v>0.7</v>
      </c>
      <c r="J921">
        <v>0.03</v>
      </c>
      <c r="K921">
        <f>G921*I921*J921</f>
        <v>0.14716759795739626</v>
      </c>
      <c r="L921" t="s">
        <v>68</v>
      </c>
      <c r="M921">
        <f t="shared" si="19"/>
        <v>0.14716759795739626</v>
      </c>
    </row>
    <row r="922" spans="1:13" x14ac:dyDescent="0.25">
      <c r="A922" t="s">
        <v>169</v>
      </c>
      <c r="B922" t="s">
        <v>63</v>
      </c>
      <c r="C922" t="s">
        <v>44</v>
      </c>
      <c r="D922" t="s">
        <v>149</v>
      </c>
      <c r="E922" t="s">
        <v>81</v>
      </c>
      <c r="F922" t="s">
        <v>141</v>
      </c>
      <c r="H922">
        <v>5.0521668799599255E-3</v>
      </c>
      <c r="K922">
        <f>H922</f>
        <v>5.0521668799599255E-3</v>
      </c>
      <c r="L922" t="s">
        <v>68</v>
      </c>
      <c r="M922">
        <f t="shared" si="19"/>
        <v>5.0521668799599255E-3</v>
      </c>
    </row>
    <row r="923" spans="1:13" x14ac:dyDescent="0.25">
      <c r="A923" t="s">
        <v>169</v>
      </c>
      <c r="B923" t="s">
        <v>63</v>
      </c>
      <c r="C923" t="s">
        <v>44</v>
      </c>
      <c r="D923" t="s">
        <v>149</v>
      </c>
      <c r="E923" t="s">
        <v>81</v>
      </c>
      <c r="F923" t="s">
        <v>82</v>
      </c>
      <c r="G923">
        <v>3.035194833245221</v>
      </c>
      <c r="I923">
        <v>0.7</v>
      </c>
      <c r="J923">
        <v>0.03</v>
      </c>
      <c r="K923">
        <f>G923*I923*J923</f>
        <v>6.373909149814963E-2</v>
      </c>
      <c r="L923" t="s">
        <v>68</v>
      </c>
      <c r="M923">
        <f t="shared" si="19"/>
        <v>6.373909149814963E-2</v>
      </c>
    </row>
    <row r="924" spans="1:13" x14ac:dyDescent="0.25">
      <c r="A924" t="s">
        <v>169</v>
      </c>
      <c r="B924" t="s">
        <v>63</v>
      </c>
      <c r="C924" t="s">
        <v>44</v>
      </c>
      <c r="D924" t="s">
        <v>172</v>
      </c>
      <c r="E924" t="s">
        <v>81</v>
      </c>
      <c r="F924" t="s">
        <v>141</v>
      </c>
      <c r="H924">
        <v>1.2729340225109608E-2</v>
      </c>
      <c r="K924">
        <f>H924</f>
        <v>1.2729340225109608E-2</v>
      </c>
      <c r="L924" t="s">
        <v>68</v>
      </c>
      <c r="M924">
        <f t="shared" si="19"/>
        <v>1.2729340225109608E-2</v>
      </c>
    </row>
    <row r="925" spans="1:13" x14ac:dyDescent="0.25">
      <c r="A925" t="s">
        <v>169</v>
      </c>
      <c r="B925" t="s">
        <v>63</v>
      </c>
      <c r="C925" t="s">
        <v>44</v>
      </c>
      <c r="D925" t="s">
        <v>172</v>
      </c>
      <c r="E925" t="s">
        <v>81</v>
      </c>
      <c r="F925" t="s">
        <v>82</v>
      </c>
      <c r="G925">
        <v>5.3847504458169979</v>
      </c>
      <c r="I925">
        <v>0.7</v>
      </c>
      <c r="J925">
        <v>0.03</v>
      </c>
      <c r="K925">
        <f>G925*I925*J925</f>
        <v>0.11307975936215695</v>
      </c>
      <c r="L925" t="s">
        <v>68</v>
      </c>
      <c r="M925">
        <f t="shared" si="19"/>
        <v>0.11307975936215695</v>
      </c>
    </row>
    <row r="926" spans="1:13" x14ac:dyDescent="0.25">
      <c r="A926" t="s">
        <v>169</v>
      </c>
      <c r="B926" t="s">
        <v>63</v>
      </c>
      <c r="C926" t="s">
        <v>44</v>
      </c>
      <c r="D926" t="s">
        <v>84</v>
      </c>
      <c r="E926" t="s">
        <v>81</v>
      </c>
      <c r="F926" t="s">
        <v>82</v>
      </c>
      <c r="G926">
        <v>8.1194854896371169E-2</v>
      </c>
      <c r="I926">
        <v>0.7</v>
      </c>
      <c r="J926">
        <v>0.03</v>
      </c>
      <c r="K926">
        <f>G926*I926*J926</f>
        <v>1.7050919528237944E-3</v>
      </c>
      <c r="L926" t="s">
        <v>68</v>
      </c>
      <c r="M926">
        <f t="shared" si="19"/>
        <v>1.7050919528237944E-3</v>
      </c>
    </row>
    <row r="927" spans="1:13" x14ac:dyDescent="0.25">
      <c r="A927" t="s">
        <v>169</v>
      </c>
      <c r="B927" t="s">
        <v>63</v>
      </c>
      <c r="C927" t="s">
        <v>44</v>
      </c>
      <c r="D927" t="s">
        <v>84</v>
      </c>
      <c r="E927" t="s">
        <v>81</v>
      </c>
      <c r="F927" t="s">
        <v>141</v>
      </c>
      <c r="H927">
        <v>8.5327658119204539E-3</v>
      </c>
      <c r="K927">
        <f>H927</f>
        <v>8.5327658119204539E-3</v>
      </c>
      <c r="L927" t="s">
        <v>68</v>
      </c>
      <c r="M927">
        <f t="shared" si="19"/>
        <v>8.5327658119204539E-3</v>
      </c>
    </row>
    <row r="928" spans="1:13" x14ac:dyDescent="0.25">
      <c r="A928" t="s">
        <v>169</v>
      </c>
      <c r="B928" t="s">
        <v>63</v>
      </c>
      <c r="C928" t="s">
        <v>44</v>
      </c>
      <c r="D928" t="s">
        <v>136</v>
      </c>
      <c r="E928" t="s">
        <v>81</v>
      </c>
      <c r="F928" t="s">
        <v>141</v>
      </c>
      <c r="H928">
        <v>4.1872073620118008E-2</v>
      </c>
      <c r="K928">
        <f>H928</f>
        <v>4.1872073620118008E-2</v>
      </c>
      <c r="L928" t="s">
        <v>68</v>
      </c>
      <c r="M928">
        <f t="shared" si="19"/>
        <v>4.1872073620118008E-2</v>
      </c>
    </row>
    <row r="929" spans="1:13" x14ac:dyDescent="0.25">
      <c r="A929" t="s">
        <v>169</v>
      </c>
      <c r="B929" t="s">
        <v>63</v>
      </c>
      <c r="C929" t="s">
        <v>44</v>
      </c>
      <c r="D929" t="s">
        <v>136</v>
      </c>
      <c r="E929" t="s">
        <v>81</v>
      </c>
      <c r="F929" t="s">
        <v>82</v>
      </c>
      <c r="G929">
        <v>11.744600532583149</v>
      </c>
      <c r="I929">
        <v>0.7</v>
      </c>
      <c r="J929">
        <v>0.03</v>
      </c>
      <c r="K929">
        <f>G929*I929*J929</f>
        <v>0.24663661118424612</v>
      </c>
      <c r="L929" t="s">
        <v>68</v>
      </c>
      <c r="M929">
        <f t="shared" si="19"/>
        <v>0.24663661118424612</v>
      </c>
    </row>
    <row r="930" spans="1:13" x14ac:dyDescent="0.25">
      <c r="A930" t="s">
        <v>169</v>
      </c>
      <c r="B930" t="s">
        <v>63</v>
      </c>
      <c r="C930" t="s">
        <v>44</v>
      </c>
      <c r="D930" t="s">
        <v>104</v>
      </c>
      <c r="E930" t="s">
        <v>81</v>
      </c>
      <c r="F930" t="s">
        <v>141</v>
      </c>
      <c r="H930">
        <v>7.7479497741065302E-3</v>
      </c>
      <c r="K930">
        <f>H930</f>
        <v>7.7479497741065302E-3</v>
      </c>
      <c r="L930" t="s">
        <v>68</v>
      </c>
      <c r="M930">
        <f t="shared" si="19"/>
        <v>7.7479497741065302E-3</v>
      </c>
    </row>
    <row r="931" spans="1:13" x14ac:dyDescent="0.25">
      <c r="A931" t="s">
        <v>169</v>
      </c>
      <c r="B931" t="s">
        <v>63</v>
      </c>
      <c r="C931" t="s">
        <v>44</v>
      </c>
      <c r="D931" t="s">
        <v>104</v>
      </c>
      <c r="E931" t="s">
        <v>81</v>
      </c>
      <c r="F931" t="s">
        <v>82</v>
      </c>
      <c r="G931">
        <v>1.5108502059507736</v>
      </c>
      <c r="I931">
        <v>0.7</v>
      </c>
      <c r="J931">
        <v>0.03</v>
      </c>
      <c r="K931">
        <f>G931*I931*J931</f>
        <v>3.1727854324966241E-2</v>
      </c>
      <c r="L931" t="s">
        <v>68</v>
      </c>
      <c r="M931">
        <f t="shared" si="19"/>
        <v>3.1727854324966241E-2</v>
      </c>
    </row>
    <row r="932" spans="1:13" x14ac:dyDescent="0.25">
      <c r="A932" t="s">
        <v>169</v>
      </c>
      <c r="B932" t="s">
        <v>63</v>
      </c>
      <c r="C932" t="s">
        <v>44</v>
      </c>
      <c r="D932" t="s">
        <v>105</v>
      </c>
      <c r="E932" t="s">
        <v>81</v>
      </c>
      <c r="F932" t="s">
        <v>141</v>
      </c>
      <c r="H932">
        <v>1.3449736448778563E-2</v>
      </c>
      <c r="K932">
        <f>H932</f>
        <v>1.3449736448778563E-2</v>
      </c>
      <c r="L932" t="s">
        <v>68</v>
      </c>
      <c r="M932">
        <f t="shared" si="19"/>
        <v>1.3449736448778563E-2</v>
      </c>
    </row>
    <row r="933" spans="1:13" x14ac:dyDescent="0.25">
      <c r="A933" t="s">
        <v>169</v>
      </c>
      <c r="B933" t="s">
        <v>63</v>
      </c>
      <c r="C933" t="s">
        <v>44</v>
      </c>
      <c r="D933" t="s">
        <v>105</v>
      </c>
      <c r="E933" t="s">
        <v>81</v>
      </c>
      <c r="F933" t="s">
        <v>82</v>
      </c>
      <c r="G933">
        <v>4.0967284430588276</v>
      </c>
      <c r="I933">
        <v>0.7</v>
      </c>
      <c r="J933">
        <v>0.03</v>
      </c>
      <c r="K933">
        <f>G933*I933*J933</f>
        <v>8.6031297304235366E-2</v>
      </c>
      <c r="L933" t="s">
        <v>68</v>
      </c>
      <c r="M933">
        <f t="shared" si="19"/>
        <v>8.6031297304235366E-2</v>
      </c>
    </row>
    <row r="934" spans="1:13" x14ac:dyDescent="0.25">
      <c r="A934" t="s">
        <v>169</v>
      </c>
      <c r="B934" t="s">
        <v>63</v>
      </c>
      <c r="C934" t="s">
        <v>44</v>
      </c>
      <c r="D934" t="s">
        <v>106</v>
      </c>
      <c r="E934" t="s">
        <v>81</v>
      </c>
      <c r="F934" t="s">
        <v>141</v>
      </c>
      <c r="H934">
        <v>1.6270694525623713E-2</v>
      </c>
      <c r="K934">
        <f>H934</f>
        <v>1.6270694525623713E-2</v>
      </c>
      <c r="L934" t="s">
        <v>68</v>
      </c>
      <c r="M934">
        <f t="shared" si="19"/>
        <v>1.6270694525623713E-2</v>
      </c>
    </row>
    <row r="935" spans="1:13" x14ac:dyDescent="0.25">
      <c r="A935" t="s">
        <v>169</v>
      </c>
      <c r="B935" t="s">
        <v>63</v>
      </c>
      <c r="C935" t="s">
        <v>44</v>
      </c>
      <c r="D935" t="s">
        <v>106</v>
      </c>
      <c r="E935" t="s">
        <v>81</v>
      </c>
      <c r="F935" t="s">
        <v>82</v>
      </c>
      <c r="G935">
        <v>2.8764263536370493</v>
      </c>
      <c r="I935">
        <v>0.7</v>
      </c>
      <c r="J935">
        <v>0.03</v>
      </c>
      <c r="K935">
        <f>G935*I935*J935</f>
        <v>6.0404953426378027E-2</v>
      </c>
      <c r="L935" t="s">
        <v>68</v>
      </c>
      <c r="M935">
        <f t="shared" si="19"/>
        <v>6.0404953426378027E-2</v>
      </c>
    </row>
    <row r="936" spans="1:13" x14ac:dyDescent="0.25">
      <c r="A936" t="s">
        <v>169</v>
      </c>
      <c r="B936" t="s">
        <v>63</v>
      </c>
      <c r="C936" t="s">
        <v>44</v>
      </c>
      <c r="D936" t="s">
        <v>117</v>
      </c>
      <c r="E936" t="s">
        <v>81</v>
      </c>
      <c r="F936" t="s">
        <v>141</v>
      </c>
      <c r="H936">
        <v>7.2959860372836484E-3</v>
      </c>
      <c r="K936">
        <f>H936</f>
        <v>7.2959860372836484E-3</v>
      </c>
      <c r="L936" t="s">
        <v>68</v>
      </c>
      <c r="M936">
        <f t="shared" si="19"/>
        <v>7.2959860372836484E-3</v>
      </c>
    </row>
    <row r="937" spans="1:13" x14ac:dyDescent="0.25">
      <c r="A937" t="s">
        <v>169</v>
      </c>
      <c r="B937" t="s">
        <v>63</v>
      </c>
      <c r="C937" t="s">
        <v>44</v>
      </c>
      <c r="D937" t="s">
        <v>117</v>
      </c>
      <c r="E937" t="s">
        <v>81</v>
      </c>
      <c r="F937" t="s">
        <v>82</v>
      </c>
      <c r="G937">
        <v>2.1196453594511939</v>
      </c>
      <c r="I937">
        <v>0.7</v>
      </c>
      <c r="J937">
        <v>0.03</v>
      </c>
      <c r="K937">
        <f>G937*I937*J937</f>
        <v>4.4512552548475068E-2</v>
      </c>
      <c r="L937" t="s">
        <v>68</v>
      </c>
      <c r="M937">
        <f t="shared" si="19"/>
        <v>4.4512552548475068E-2</v>
      </c>
    </row>
    <row r="938" spans="1:13" x14ac:dyDescent="0.25">
      <c r="A938" t="s">
        <v>169</v>
      </c>
      <c r="B938" t="s">
        <v>63</v>
      </c>
      <c r="C938" t="s">
        <v>44</v>
      </c>
      <c r="D938" t="s">
        <v>87</v>
      </c>
      <c r="E938" t="s">
        <v>81</v>
      </c>
      <c r="F938" t="s">
        <v>141</v>
      </c>
      <c r="H938">
        <v>6.3205947039962273E-3</v>
      </c>
      <c r="K938">
        <f>H938</f>
        <v>6.3205947039962273E-3</v>
      </c>
      <c r="L938" t="s">
        <v>68</v>
      </c>
      <c r="M938">
        <f t="shared" si="19"/>
        <v>6.3205947039962273E-3</v>
      </c>
    </row>
    <row r="939" spans="1:13" x14ac:dyDescent="0.25">
      <c r="A939" t="s">
        <v>169</v>
      </c>
      <c r="B939" t="s">
        <v>63</v>
      </c>
      <c r="C939" t="s">
        <v>44</v>
      </c>
      <c r="D939" t="s">
        <v>87</v>
      </c>
      <c r="E939" t="s">
        <v>81</v>
      </c>
      <c r="F939" t="s">
        <v>82</v>
      </c>
      <c r="G939">
        <v>2.9280793521310926</v>
      </c>
      <c r="I939">
        <v>0.7</v>
      </c>
      <c r="J939">
        <v>0.03</v>
      </c>
      <c r="K939">
        <f>G939*I939*J939</f>
        <v>6.1489666394752937E-2</v>
      </c>
      <c r="L939" t="s">
        <v>68</v>
      </c>
      <c r="M939">
        <f t="shared" si="19"/>
        <v>6.1489666394752937E-2</v>
      </c>
    </row>
    <row r="940" spans="1:13" x14ac:dyDescent="0.25">
      <c r="A940" t="s">
        <v>169</v>
      </c>
      <c r="B940" t="s">
        <v>63</v>
      </c>
      <c r="C940" t="s">
        <v>44</v>
      </c>
      <c r="D940" t="s">
        <v>122</v>
      </c>
      <c r="E940" t="s">
        <v>81</v>
      </c>
      <c r="F940" t="s">
        <v>141</v>
      </c>
      <c r="H940">
        <v>3.9867850357642558E-3</v>
      </c>
      <c r="K940">
        <f>H940</f>
        <v>3.9867850357642558E-3</v>
      </c>
      <c r="L940" t="s">
        <v>68</v>
      </c>
      <c r="M940">
        <f t="shared" si="19"/>
        <v>3.9867850357642558E-3</v>
      </c>
    </row>
    <row r="941" spans="1:13" x14ac:dyDescent="0.25">
      <c r="A941" t="s">
        <v>169</v>
      </c>
      <c r="B941" t="s">
        <v>63</v>
      </c>
      <c r="C941" t="s">
        <v>44</v>
      </c>
      <c r="D941" t="s">
        <v>122</v>
      </c>
      <c r="E941" t="s">
        <v>81</v>
      </c>
      <c r="F941" t="s">
        <v>82</v>
      </c>
      <c r="G941">
        <v>0.22275355600556274</v>
      </c>
      <c r="I941">
        <v>0.7</v>
      </c>
      <c r="J941">
        <v>0.03</v>
      </c>
      <c r="K941">
        <f>G941*I941*J941</f>
        <v>4.6778246761168167E-3</v>
      </c>
      <c r="L941" t="s">
        <v>68</v>
      </c>
      <c r="M941">
        <f t="shared" si="19"/>
        <v>4.6778246761168167E-3</v>
      </c>
    </row>
    <row r="942" spans="1:13" x14ac:dyDescent="0.25">
      <c r="A942" t="s">
        <v>169</v>
      </c>
      <c r="B942" t="s">
        <v>63</v>
      </c>
      <c r="C942" t="s">
        <v>44</v>
      </c>
      <c r="D942" t="s">
        <v>74</v>
      </c>
      <c r="E942" t="s">
        <v>81</v>
      </c>
      <c r="F942" t="s">
        <v>141</v>
      </c>
      <c r="H942">
        <v>7.7563665645434435E-4</v>
      </c>
      <c r="K942">
        <f>H942</f>
        <v>7.7563665645434435E-4</v>
      </c>
      <c r="L942" t="s">
        <v>68</v>
      </c>
      <c r="M942">
        <f t="shared" si="19"/>
        <v>7.7563665645434435E-4</v>
      </c>
    </row>
    <row r="943" spans="1:13" x14ac:dyDescent="0.25">
      <c r="A943" t="s">
        <v>169</v>
      </c>
      <c r="B943" t="s">
        <v>63</v>
      </c>
      <c r="C943" t="s">
        <v>44</v>
      </c>
      <c r="D943" t="s">
        <v>74</v>
      </c>
      <c r="E943" t="s">
        <v>81</v>
      </c>
      <c r="F943" t="s">
        <v>82</v>
      </c>
      <c r="G943">
        <v>0.10341822086057925</v>
      </c>
      <c r="I943">
        <v>0.7</v>
      </c>
      <c r="J943">
        <v>0.03</v>
      </c>
      <c r="K943">
        <f>G943*I943*J943</f>
        <v>2.1717826380721643E-3</v>
      </c>
      <c r="L943" t="s">
        <v>68</v>
      </c>
      <c r="M943">
        <f t="shared" si="19"/>
        <v>2.1717826380721643E-3</v>
      </c>
    </row>
    <row r="944" spans="1:13" x14ac:dyDescent="0.25">
      <c r="A944" t="s">
        <v>169</v>
      </c>
      <c r="B944" t="s">
        <v>63</v>
      </c>
      <c r="C944" t="s">
        <v>44</v>
      </c>
      <c r="D944" t="s">
        <v>123</v>
      </c>
      <c r="E944" t="s">
        <v>81</v>
      </c>
      <c r="F944" t="s">
        <v>82</v>
      </c>
      <c r="G944">
        <v>3.873974887053265E-2</v>
      </c>
      <c r="I944">
        <v>0.7</v>
      </c>
      <c r="J944">
        <v>0.03</v>
      </c>
      <c r="K944">
        <f>G944*I944*J944</f>
        <v>8.1353472628118556E-4</v>
      </c>
      <c r="L944" t="s">
        <v>68</v>
      </c>
      <c r="M944">
        <f t="shared" si="19"/>
        <v>8.1353472628118556E-4</v>
      </c>
    </row>
    <row r="945" spans="1:13" x14ac:dyDescent="0.25">
      <c r="A945" t="s">
        <v>169</v>
      </c>
      <c r="B945" t="s">
        <v>63</v>
      </c>
      <c r="C945" t="s">
        <v>44</v>
      </c>
      <c r="D945" t="s">
        <v>154</v>
      </c>
      <c r="E945" t="s">
        <v>81</v>
      </c>
      <c r="F945" t="s">
        <v>141</v>
      </c>
      <c r="H945">
        <v>3.6847701422062259E-3</v>
      </c>
      <c r="K945">
        <f>H945</f>
        <v>3.6847701422062259E-3</v>
      </c>
      <c r="L945" t="s">
        <v>68</v>
      </c>
      <c r="M945">
        <f t="shared" si="19"/>
        <v>3.6847701422062259E-3</v>
      </c>
    </row>
    <row r="946" spans="1:13" x14ac:dyDescent="0.25">
      <c r="A946" t="s">
        <v>169</v>
      </c>
      <c r="B946" t="s">
        <v>63</v>
      </c>
      <c r="C946" t="s">
        <v>44</v>
      </c>
      <c r="D946" t="s">
        <v>154</v>
      </c>
      <c r="E946" t="s">
        <v>81</v>
      </c>
      <c r="F946" t="s">
        <v>82</v>
      </c>
      <c r="G946">
        <v>2.5657574147253293</v>
      </c>
      <c r="I946">
        <v>0.7</v>
      </c>
      <c r="J946">
        <v>0.03</v>
      </c>
      <c r="K946">
        <f>G946*I946*J946</f>
        <v>5.3880905709231909E-2</v>
      </c>
      <c r="L946" t="s">
        <v>68</v>
      </c>
      <c r="M946">
        <f t="shared" si="19"/>
        <v>5.3880905709231909E-2</v>
      </c>
    </row>
    <row r="947" spans="1:13" x14ac:dyDescent="0.25">
      <c r="A947" t="s">
        <v>169</v>
      </c>
      <c r="B947" t="s">
        <v>63</v>
      </c>
      <c r="C947" t="s">
        <v>44</v>
      </c>
      <c r="D947" t="s">
        <v>155</v>
      </c>
      <c r="E947" t="s">
        <v>81</v>
      </c>
      <c r="F947" t="s">
        <v>141</v>
      </c>
      <c r="H947">
        <v>3.4528615318575825E-3</v>
      </c>
      <c r="K947">
        <f>H947</f>
        <v>3.4528615318575825E-3</v>
      </c>
      <c r="L947" t="s">
        <v>68</v>
      </c>
      <c r="M947">
        <f t="shared" si="19"/>
        <v>3.4528615318575825E-3</v>
      </c>
    </row>
    <row r="948" spans="1:13" x14ac:dyDescent="0.25">
      <c r="A948" t="s">
        <v>169</v>
      </c>
      <c r="B948" t="s">
        <v>63</v>
      </c>
      <c r="C948" t="s">
        <v>44</v>
      </c>
      <c r="D948" t="s">
        <v>155</v>
      </c>
      <c r="E948" t="s">
        <v>81</v>
      </c>
      <c r="F948" t="s">
        <v>82</v>
      </c>
      <c r="G948">
        <v>2.2539691719232637</v>
      </c>
      <c r="I948">
        <v>0.7</v>
      </c>
      <c r="J948">
        <v>0.03</v>
      </c>
      <c r="K948">
        <f>G948*I948*J948</f>
        <v>4.7333352610388534E-2</v>
      </c>
      <c r="L948" t="s">
        <v>68</v>
      </c>
      <c r="M948">
        <f t="shared" si="19"/>
        <v>4.7333352610388534E-2</v>
      </c>
    </row>
    <row r="949" spans="1:13" x14ac:dyDescent="0.25">
      <c r="A949" t="s">
        <v>169</v>
      </c>
      <c r="B949" t="s">
        <v>63</v>
      </c>
      <c r="C949" t="s">
        <v>44</v>
      </c>
      <c r="D949" t="s">
        <v>156</v>
      </c>
      <c r="E949" t="s">
        <v>81</v>
      </c>
      <c r="F949" t="s">
        <v>141</v>
      </c>
      <c r="H949">
        <v>3.1958294887211689E-3</v>
      </c>
      <c r="K949">
        <f>H949</f>
        <v>3.1958294887211689E-3</v>
      </c>
      <c r="L949" t="s">
        <v>68</v>
      </c>
      <c r="M949">
        <f t="shared" si="19"/>
        <v>3.1958294887211689E-3</v>
      </c>
    </row>
    <row r="950" spans="1:13" x14ac:dyDescent="0.25">
      <c r="A950" t="s">
        <v>169</v>
      </c>
      <c r="B950" t="s">
        <v>63</v>
      </c>
      <c r="C950" t="s">
        <v>44</v>
      </c>
      <c r="D950" t="s">
        <v>156</v>
      </c>
      <c r="E950" t="s">
        <v>81</v>
      </c>
      <c r="F950" t="s">
        <v>82</v>
      </c>
      <c r="G950">
        <v>3.1958294887211691</v>
      </c>
      <c r="I950">
        <v>0.7</v>
      </c>
      <c r="J950">
        <v>0.03</v>
      </c>
      <c r="K950">
        <f>G950*I950*J950</f>
        <v>6.7112419263144554E-2</v>
      </c>
      <c r="L950" t="s">
        <v>68</v>
      </c>
      <c r="M950">
        <f t="shared" si="19"/>
        <v>6.7112419263144554E-2</v>
      </c>
    </row>
    <row r="951" spans="1:13" x14ac:dyDescent="0.25">
      <c r="A951" t="s">
        <v>169</v>
      </c>
      <c r="B951" t="s">
        <v>63</v>
      </c>
      <c r="C951" t="s">
        <v>44</v>
      </c>
      <c r="D951" t="s">
        <v>157</v>
      </c>
      <c r="E951" t="s">
        <v>81</v>
      </c>
      <c r="F951" t="s">
        <v>141</v>
      </c>
      <c r="H951">
        <v>6.6467584488258472E-3</v>
      </c>
      <c r="K951">
        <f>H951</f>
        <v>6.6467584488258472E-3</v>
      </c>
      <c r="L951" t="s">
        <v>68</v>
      </c>
      <c r="M951">
        <f t="shared" si="19"/>
        <v>6.6467584488258472E-3</v>
      </c>
    </row>
    <row r="952" spans="1:13" x14ac:dyDescent="0.25">
      <c r="A952" t="s">
        <v>169</v>
      </c>
      <c r="B952" t="s">
        <v>63</v>
      </c>
      <c r="C952" t="s">
        <v>44</v>
      </c>
      <c r="D952" t="s">
        <v>157</v>
      </c>
      <c r="E952" t="s">
        <v>81</v>
      </c>
      <c r="F952" t="s">
        <v>82</v>
      </c>
      <c r="G952">
        <v>3.7024853832745248</v>
      </c>
      <c r="I952">
        <v>0.7</v>
      </c>
      <c r="J952">
        <v>0.03</v>
      </c>
      <c r="K952">
        <f>G952*I952*J952</f>
        <v>7.7752193048765017E-2</v>
      </c>
      <c r="L952" t="s">
        <v>68</v>
      </c>
      <c r="M952">
        <f t="shared" si="19"/>
        <v>7.7752193048765017E-2</v>
      </c>
    </row>
    <row r="953" spans="1:13" x14ac:dyDescent="0.25">
      <c r="A953" t="s">
        <v>169</v>
      </c>
      <c r="B953" t="s">
        <v>63</v>
      </c>
      <c r="C953" t="s">
        <v>44</v>
      </c>
      <c r="D953" t="s">
        <v>89</v>
      </c>
      <c r="E953" t="s">
        <v>81</v>
      </c>
      <c r="F953" t="s">
        <v>141</v>
      </c>
      <c r="H953">
        <v>2.5531992771680241E-4</v>
      </c>
      <c r="K953">
        <f>H953</f>
        <v>2.5531992771680241E-4</v>
      </c>
      <c r="L953" t="s">
        <v>68</v>
      </c>
      <c r="M953">
        <f t="shared" si="19"/>
        <v>2.5531992771680241E-4</v>
      </c>
    </row>
    <row r="954" spans="1:13" x14ac:dyDescent="0.25">
      <c r="A954" t="s">
        <v>169</v>
      </c>
      <c r="B954" t="s">
        <v>63</v>
      </c>
      <c r="C954" t="s">
        <v>44</v>
      </c>
      <c r="D954" t="s">
        <v>71</v>
      </c>
      <c r="E954" t="s">
        <v>81</v>
      </c>
      <c r="F954" t="s">
        <v>141</v>
      </c>
      <c r="H954">
        <v>4.9381298705829279E-4</v>
      </c>
      <c r="K954">
        <f>H954</f>
        <v>4.9381298705829279E-4</v>
      </c>
      <c r="L954" t="s">
        <v>68</v>
      </c>
      <c r="M954">
        <f t="shared" si="19"/>
        <v>4.9381298705829279E-4</v>
      </c>
    </row>
    <row r="955" spans="1:13" x14ac:dyDescent="0.25">
      <c r="A955" t="s">
        <v>169</v>
      </c>
      <c r="B955" t="s">
        <v>63</v>
      </c>
      <c r="C955" t="s">
        <v>44</v>
      </c>
      <c r="D955" t="s">
        <v>64</v>
      </c>
      <c r="E955" t="s">
        <v>81</v>
      </c>
      <c r="F955" t="s">
        <v>141</v>
      </c>
      <c r="H955">
        <v>4.6064644315139264E-3</v>
      </c>
      <c r="K955">
        <f>H955</f>
        <v>4.6064644315139264E-3</v>
      </c>
      <c r="L955" t="s">
        <v>68</v>
      </c>
      <c r="M955">
        <f t="shared" si="19"/>
        <v>4.6064644315139264E-3</v>
      </c>
    </row>
    <row r="956" spans="1:13" x14ac:dyDescent="0.25">
      <c r="A956" t="s">
        <v>169</v>
      </c>
      <c r="B956" t="s">
        <v>63</v>
      </c>
      <c r="C956" t="s">
        <v>44</v>
      </c>
      <c r="D956" t="s">
        <v>64</v>
      </c>
      <c r="E956" t="s">
        <v>81</v>
      </c>
      <c r="F956" t="s">
        <v>82</v>
      </c>
      <c r="G956">
        <v>2.9684824540747656</v>
      </c>
      <c r="I956">
        <v>0.7</v>
      </c>
      <c r="J956">
        <v>0.03</v>
      </c>
      <c r="K956">
        <f>G956*I956*J956</f>
        <v>6.2338131535570072E-2</v>
      </c>
      <c r="L956" t="s">
        <v>68</v>
      </c>
      <c r="M956">
        <f t="shared" si="19"/>
        <v>6.2338131535570072E-2</v>
      </c>
    </row>
    <row r="957" spans="1:13" x14ac:dyDescent="0.25">
      <c r="A957" t="s">
        <v>169</v>
      </c>
      <c r="B957" t="s">
        <v>63</v>
      </c>
      <c r="C957" t="s">
        <v>44</v>
      </c>
      <c r="D957" t="s">
        <v>158</v>
      </c>
      <c r="E957" t="s">
        <v>81</v>
      </c>
      <c r="F957" t="s">
        <v>141</v>
      </c>
      <c r="H957">
        <v>1.4157617314503751E-3</v>
      </c>
      <c r="K957">
        <f>H957</f>
        <v>1.4157617314503751E-3</v>
      </c>
      <c r="L957" t="s">
        <v>68</v>
      </c>
      <c r="M957">
        <f t="shared" si="19"/>
        <v>1.4157617314503751E-3</v>
      </c>
    </row>
    <row r="958" spans="1:13" x14ac:dyDescent="0.25">
      <c r="A958" t="s">
        <v>169</v>
      </c>
      <c r="B958" t="s">
        <v>63</v>
      </c>
      <c r="C958" t="s">
        <v>44</v>
      </c>
      <c r="D958" t="s">
        <v>159</v>
      </c>
      <c r="E958" t="s">
        <v>81</v>
      </c>
      <c r="F958" t="s">
        <v>82</v>
      </c>
      <c r="G958">
        <v>4.1968061276410368E-2</v>
      </c>
      <c r="I958">
        <v>0.7</v>
      </c>
      <c r="J958">
        <v>0.03</v>
      </c>
      <c r="K958">
        <f>G958*I958*J958</f>
        <v>8.8132928680461763E-4</v>
      </c>
      <c r="L958" t="s">
        <v>68</v>
      </c>
      <c r="M958">
        <f t="shared" si="19"/>
        <v>8.8132928680461763E-4</v>
      </c>
    </row>
    <row r="959" spans="1:13" x14ac:dyDescent="0.25">
      <c r="A959" t="s">
        <v>169</v>
      </c>
      <c r="B959" t="s">
        <v>63</v>
      </c>
      <c r="C959" t="s">
        <v>44</v>
      </c>
      <c r="D959" t="s">
        <v>160</v>
      </c>
      <c r="E959" t="s">
        <v>81</v>
      </c>
      <c r="F959" t="s">
        <v>141</v>
      </c>
      <c r="H959">
        <v>2.044989167650542E-3</v>
      </c>
      <c r="K959">
        <f>H959</f>
        <v>2.044989167650542E-3</v>
      </c>
      <c r="L959" t="s">
        <v>68</v>
      </c>
      <c r="M959">
        <f t="shared" si="19"/>
        <v>2.044989167650542E-3</v>
      </c>
    </row>
    <row r="960" spans="1:13" x14ac:dyDescent="0.25">
      <c r="A960" t="s">
        <v>169</v>
      </c>
      <c r="B960" t="s">
        <v>63</v>
      </c>
      <c r="C960" t="s">
        <v>44</v>
      </c>
      <c r="D960" t="s">
        <v>161</v>
      </c>
      <c r="E960" t="s">
        <v>81</v>
      </c>
      <c r="F960" t="s">
        <v>141</v>
      </c>
      <c r="H960">
        <v>8.8091841068023327E-4</v>
      </c>
      <c r="K960">
        <f>H960</f>
        <v>8.8091841068023327E-4</v>
      </c>
      <c r="L960" t="s">
        <v>68</v>
      </c>
      <c r="M960">
        <f t="shared" si="19"/>
        <v>8.8091841068023327E-4</v>
      </c>
    </row>
    <row r="961" spans="1:13" x14ac:dyDescent="0.25">
      <c r="A961" t="s">
        <v>169</v>
      </c>
      <c r="B961" t="s">
        <v>63</v>
      </c>
      <c r="C961" t="s">
        <v>44</v>
      </c>
      <c r="D961" t="s">
        <v>181</v>
      </c>
      <c r="E961" t="s">
        <v>81</v>
      </c>
      <c r="F961" t="s">
        <v>141</v>
      </c>
      <c r="H961">
        <v>2.1629693119380733E-4</v>
      </c>
      <c r="K961">
        <f>H961</f>
        <v>2.1629693119380733E-4</v>
      </c>
      <c r="L961" t="s">
        <v>68</v>
      </c>
      <c r="M961">
        <f t="shared" si="19"/>
        <v>2.1629693119380733E-4</v>
      </c>
    </row>
    <row r="962" spans="1:13" x14ac:dyDescent="0.25">
      <c r="A962" t="s">
        <v>169</v>
      </c>
      <c r="B962" t="s">
        <v>63</v>
      </c>
      <c r="C962" t="s">
        <v>44</v>
      </c>
      <c r="D962" t="s">
        <v>92</v>
      </c>
      <c r="E962" t="s">
        <v>81</v>
      </c>
      <c r="F962" t="s">
        <v>141</v>
      </c>
      <c r="H962">
        <v>2.2298848748829255E-2</v>
      </c>
      <c r="K962">
        <f>H962</f>
        <v>2.2298848748829255E-2</v>
      </c>
      <c r="L962" t="s">
        <v>68</v>
      </c>
      <c r="M962">
        <f t="shared" ref="M962:M998" si="20">IF(L962="Y",0,K962)</f>
        <v>2.2298848748829255E-2</v>
      </c>
    </row>
    <row r="963" spans="1:13" x14ac:dyDescent="0.25">
      <c r="A963" t="s">
        <v>169</v>
      </c>
      <c r="B963" t="s">
        <v>63</v>
      </c>
      <c r="C963" t="s">
        <v>44</v>
      </c>
      <c r="D963" t="s">
        <v>92</v>
      </c>
      <c r="E963" t="s">
        <v>81</v>
      </c>
      <c r="F963" t="s">
        <v>82</v>
      </c>
      <c r="G963">
        <v>1.2582550204703808</v>
      </c>
      <c r="I963">
        <v>0.7</v>
      </c>
      <c r="J963">
        <v>0.03</v>
      </c>
      <c r="K963">
        <f>G963*I963*J963</f>
        <v>2.6423355429877997E-2</v>
      </c>
      <c r="L963" t="s">
        <v>68</v>
      </c>
      <c r="M963">
        <f t="shared" si="20"/>
        <v>2.6423355429877997E-2</v>
      </c>
    </row>
    <row r="964" spans="1:13" x14ac:dyDescent="0.25">
      <c r="A964" t="s">
        <v>169</v>
      </c>
      <c r="B964" t="s">
        <v>63</v>
      </c>
      <c r="C964" t="s">
        <v>44</v>
      </c>
      <c r="D964" t="s">
        <v>72</v>
      </c>
      <c r="E964" t="s">
        <v>81</v>
      </c>
      <c r="F964" t="s">
        <v>141</v>
      </c>
      <c r="H964">
        <v>1.4102484662806259E-3</v>
      </c>
      <c r="K964">
        <f>H964</f>
        <v>1.4102484662806259E-3</v>
      </c>
      <c r="L964" t="s">
        <v>68</v>
      </c>
      <c r="M964">
        <f t="shared" si="20"/>
        <v>1.4102484662806259E-3</v>
      </c>
    </row>
    <row r="965" spans="1:13" x14ac:dyDescent="0.25">
      <c r="A965" t="s">
        <v>169</v>
      </c>
      <c r="B965" t="s">
        <v>63</v>
      </c>
      <c r="C965" t="s">
        <v>44</v>
      </c>
      <c r="D965" t="s">
        <v>72</v>
      </c>
      <c r="E965" t="s">
        <v>81</v>
      </c>
      <c r="F965" t="s">
        <v>82</v>
      </c>
      <c r="G965">
        <v>1.8916916232414287</v>
      </c>
      <c r="I965">
        <v>0.7</v>
      </c>
      <c r="J965">
        <v>0.03</v>
      </c>
      <c r="K965">
        <f>G965*I965*J965</f>
        <v>3.9725524088070001E-2</v>
      </c>
      <c r="L965" t="s">
        <v>68</v>
      </c>
      <c r="M965">
        <f t="shared" si="20"/>
        <v>3.9725524088070001E-2</v>
      </c>
    </row>
    <row r="966" spans="1:13" x14ac:dyDescent="0.25">
      <c r="A966" t="s">
        <v>169</v>
      </c>
      <c r="B966" t="s">
        <v>63</v>
      </c>
      <c r="C966" t="s">
        <v>44</v>
      </c>
      <c r="D966" t="s">
        <v>69</v>
      </c>
      <c r="E966" t="s">
        <v>81</v>
      </c>
      <c r="F966" t="s">
        <v>141</v>
      </c>
      <c r="H966">
        <v>6.4490502041194952E-3</v>
      </c>
      <c r="K966">
        <f>H966</f>
        <v>6.4490502041194952E-3</v>
      </c>
      <c r="L966" t="s">
        <v>68</v>
      </c>
      <c r="M966">
        <f t="shared" si="20"/>
        <v>6.4490502041194952E-3</v>
      </c>
    </row>
    <row r="967" spans="1:13" x14ac:dyDescent="0.25">
      <c r="A967" t="s">
        <v>169</v>
      </c>
      <c r="B967" t="s">
        <v>63</v>
      </c>
      <c r="C967" t="s">
        <v>44</v>
      </c>
      <c r="D967" t="s">
        <v>69</v>
      </c>
      <c r="E967" t="s">
        <v>81</v>
      </c>
      <c r="F967" t="s">
        <v>82</v>
      </c>
      <c r="G967">
        <v>2.3308710023460466</v>
      </c>
      <c r="I967">
        <v>0.7</v>
      </c>
      <c r="J967">
        <v>0.03</v>
      </c>
      <c r="K967">
        <f>G967*I967*J967</f>
        <v>4.8948291049266977E-2</v>
      </c>
      <c r="L967" t="s">
        <v>68</v>
      </c>
      <c r="M967">
        <f t="shared" si="20"/>
        <v>4.8948291049266977E-2</v>
      </c>
    </row>
    <row r="968" spans="1:13" x14ac:dyDescent="0.25">
      <c r="A968" t="s">
        <v>169</v>
      </c>
      <c r="B968" t="s">
        <v>63</v>
      </c>
      <c r="C968" t="s">
        <v>44</v>
      </c>
      <c r="D968" t="s">
        <v>108</v>
      </c>
      <c r="E968" t="s">
        <v>81</v>
      </c>
      <c r="F968" t="s">
        <v>141</v>
      </c>
      <c r="H968">
        <v>8.9453601937411718E-3</v>
      </c>
      <c r="K968">
        <f>H968</f>
        <v>8.9453601937411718E-3</v>
      </c>
      <c r="L968" t="s">
        <v>68</v>
      </c>
      <c r="M968">
        <f t="shared" si="20"/>
        <v>8.9453601937411718E-3</v>
      </c>
    </row>
    <row r="969" spans="1:13" x14ac:dyDescent="0.25">
      <c r="A969" t="s">
        <v>169</v>
      </c>
      <c r="B969" t="s">
        <v>63</v>
      </c>
      <c r="C969" t="s">
        <v>44</v>
      </c>
      <c r="D969" t="s">
        <v>108</v>
      </c>
      <c r="E969" t="s">
        <v>81</v>
      </c>
      <c r="F969" t="s">
        <v>82</v>
      </c>
      <c r="G969">
        <v>5.5623822753273133</v>
      </c>
      <c r="I969">
        <v>0.7</v>
      </c>
      <c r="J969">
        <v>0.03</v>
      </c>
      <c r="K969">
        <f>G969*I969*J969</f>
        <v>0.11681002778187356</v>
      </c>
      <c r="L969" t="s">
        <v>68</v>
      </c>
      <c r="M969">
        <f t="shared" si="20"/>
        <v>0.11681002778187356</v>
      </c>
    </row>
    <row r="970" spans="1:13" x14ac:dyDescent="0.25">
      <c r="A970" t="s">
        <v>169</v>
      </c>
      <c r="B970" t="s">
        <v>63</v>
      </c>
      <c r="C970" t="s">
        <v>44</v>
      </c>
      <c r="D970" t="s">
        <v>109</v>
      </c>
      <c r="E970" t="s">
        <v>81</v>
      </c>
      <c r="F970" t="s">
        <v>141</v>
      </c>
      <c r="H970">
        <v>1.310107870894377E-2</v>
      </c>
      <c r="K970">
        <f>H970</f>
        <v>1.310107870894377E-2</v>
      </c>
      <c r="L970" t="s">
        <v>68</v>
      </c>
      <c r="M970">
        <f t="shared" si="20"/>
        <v>1.310107870894377E-2</v>
      </c>
    </row>
    <row r="971" spans="1:13" x14ac:dyDescent="0.25">
      <c r="A971" t="s">
        <v>169</v>
      </c>
      <c r="B971" t="s">
        <v>63</v>
      </c>
      <c r="C971" t="s">
        <v>44</v>
      </c>
      <c r="D971" t="s">
        <v>109</v>
      </c>
      <c r="E971" t="s">
        <v>81</v>
      </c>
      <c r="F971" t="s">
        <v>82</v>
      </c>
      <c r="G971">
        <v>7.9190503316180498</v>
      </c>
      <c r="I971">
        <v>0.7</v>
      </c>
      <c r="J971">
        <v>0.03</v>
      </c>
      <c r="K971">
        <f>G971*I971*J971</f>
        <v>0.16630005696397904</v>
      </c>
      <c r="L971" t="s">
        <v>68</v>
      </c>
      <c r="M971">
        <f t="shared" si="20"/>
        <v>0.16630005696397904</v>
      </c>
    </row>
    <row r="972" spans="1:13" x14ac:dyDescent="0.25">
      <c r="A972" t="s">
        <v>169</v>
      </c>
      <c r="B972" t="s">
        <v>63</v>
      </c>
      <c r="C972" t="s">
        <v>44</v>
      </c>
      <c r="D972" t="s">
        <v>118</v>
      </c>
      <c r="E972" t="s">
        <v>81</v>
      </c>
      <c r="F972" t="s">
        <v>141</v>
      </c>
      <c r="H972">
        <v>2.8731980412311717E-3</v>
      </c>
      <c r="K972">
        <f>H972</f>
        <v>2.8731980412311717E-3</v>
      </c>
      <c r="L972" t="s">
        <v>68</v>
      </c>
      <c r="M972">
        <f t="shared" si="20"/>
        <v>2.8731980412311717E-3</v>
      </c>
    </row>
    <row r="973" spans="1:13" x14ac:dyDescent="0.25">
      <c r="A973" t="s">
        <v>169</v>
      </c>
      <c r="B973" t="s">
        <v>63</v>
      </c>
      <c r="C973" t="s">
        <v>44</v>
      </c>
      <c r="D973" t="s">
        <v>164</v>
      </c>
      <c r="E973" t="s">
        <v>81</v>
      </c>
      <c r="F973" t="s">
        <v>82</v>
      </c>
      <c r="G973">
        <v>0.92652566048690599</v>
      </c>
      <c r="I973">
        <v>0.7</v>
      </c>
      <c r="J973">
        <v>0.03</v>
      </c>
      <c r="K973">
        <f>G973*I973*J973</f>
        <v>1.9457038870225023E-2</v>
      </c>
      <c r="L973" t="s">
        <v>68</v>
      </c>
      <c r="M973">
        <f t="shared" si="20"/>
        <v>1.9457038870225023E-2</v>
      </c>
    </row>
    <row r="974" spans="1:13" x14ac:dyDescent="0.25">
      <c r="A974" t="s">
        <v>169</v>
      </c>
      <c r="B974" t="s">
        <v>63</v>
      </c>
      <c r="C974" t="s">
        <v>44</v>
      </c>
      <c r="D974" t="s">
        <v>116</v>
      </c>
      <c r="E974" t="s">
        <v>81</v>
      </c>
      <c r="F974" t="s">
        <v>141</v>
      </c>
      <c r="H974">
        <v>1.3640735622590357E-3</v>
      </c>
      <c r="K974">
        <f>H974</f>
        <v>1.3640735622590357E-3</v>
      </c>
      <c r="L974" t="s">
        <v>68</v>
      </c>
      <c r="M974">
        <f t="shared" si="20"/>
        <v>1.3640735622590357E-3</v>
      </c>
    </row>
    <row r="975" spans="1:13" x14ac:dyDescent="0.25">
      <c r="A975" t="s">
        <v>169</v>
      </c>
      <c r="B975" t="s">
        <v>63</v>
      </c>
      <c r="C975" t="s">
        <v>44</v>
      </c>
      <c r="D975" t="s">
        <v>116</v>
      </c>
      <c r="E975" t="s">
        <v>81</v>
      </c>
      <c r="F975" t="s">
        <v>82</v>
      </c>
      <c r="G975">
        <v>1.610905921144004</v>
      </c>
      <c r="I975">
        <v>0.7</v>
      </c>
      <c r="J975">
        <v>0.03</v>
      </c>
      <c r="K975">
        <f>G975*I975*J975</f>
        <v>3.3829024344024079E-2</v>
      </c>
      <c r="L975" t="s">
        <v>68</v>
      </c>
      <c r="M975">
        <f t="shared" si="20"/>
        <v>3.3829024344024079E-2</v>
      </c>
    </row>
    <row r="976" spans="1:13" x14ac:dyDescent="0.25">
      <c r="A976" t="s">
        <v>169</v>
      </c>
      <c r="B976" t="s">
        <v>63</v>
      </c>
      <c r="C976" t="s">
        <v>44</v>
      </c>
      <c r="D976" t="s">
        <v>113</v>
      </c>
      <c r="E976" t="s">
        <v>81</v>
      </c>
      <c r="F976" t="s">
        <v>82</v>
      </c>
      <c r="G976">
        <v>0.10341822086057925</v>
      </c>
      <c r="I976">
        <v>0.7</v>
      </c>
      <c r="J976">
        <v>0.03</v>
      </c>
      <c r="K976">
        <f>G976*I976*J976</f>
        <v>2.1717826380721643E-3</v>
      </c>
      <c r="L976" t="s">
        <v>68</v>
      </c>
      <c r="M976">
        <f t="shared" si="20"/>
        <v>2.1717826380721643E-3</v>
      </c>
    </row>
    <row r="977" spans="1:13" x14ac:dyDescent="0.25">
      <c r="A977" t="s">
        <v>169</v>
      </c>
      <c r="B977" t="s">
        <v>63</v>
      </c>
      <c r="C977" t="s">
        <v>44</v>
      </c>
      <c r="D977" t="s">
        <v>93</v>
      </c>
      <c r="E977" t="s">
        <v>81</v>
      </c>
      <c r="F977" t="s">
        <v>82</v>
      </c>
      <c r="G977">
        <v>0.10392941426735509</v>
      </c>
      <c r="I977">
        <v>0.7</v>
      </c>
      <c r="J977">
        <v>0.03</v>
      </c>
      <c r="K977">
        <f>G977*I977*J977</f>
        <v>2.1825176996144568E-3</v>
      </c>
      <c r="L977" t="s">
        <v>68</v>
      </c>
      <c r="M977">
        <f t="shared" si="20"/>
        <v>2.1825176996144568E-3</v>
      </c>
    </row>
    <row r="978" spans="1:13" x14ac:dyDescent="0.25">
      <c r="A978" t="s">
        <v>169</v>
      </c>
      <c r="B978" t="s">
        <v>63</v>
      </c>
      <c r="C978" t="s">
        <v>44</v>
      </c>
      <c r="D978" t="s">
        <v>93</v>
      </c>
      <c r="E978" t="s">
        <v>81</v>
      </c>
      <c r="F978" t="s">
        <v>141</v>
      </c>
      <c r="H978">
        <v>2.962555194333806E-3</v>
      </c>
      <c r="K978">
        <f>H978</f>
        <v>2.962555194333806E-3</v>
      </c>
      <c r="L978" t="s">
        <v>68</v>
      </c>
      <c r="M978">
        <f t="shared" si="20"/>
        <v>2.962555194333806E-3</v>
      </c>
    </row>
    <row r="979" spans="1:13" x14ac:dyDescent="0.25">
      <c r="A979" t="s">
        <v>169</v>
      </c>
      <c r="B979" t="s">
        <v>63</v>
      </c>
      <c r="C979" t="s">
        <v>44</v>
      </c>
      <c r="D979" t="s">
        <v>94</v>
      </c>
      <c r="E979" t="s">
        <v>81</v>
      </c>
      <c r="F979" t="s">
        <v>141</v>
      </c>
      <c r="H979">
        <v>2.0723710688525732E-2</v>
      </c>
      <c r="K979">
        <f>H979</f>
        <v>2.0723710688525732E-2</v>
      </c>
      <c r="L979" t="s">
        <v>68</v>
      </c>
      <c r="M979">
        <f t="shared" si="20"/>
        <v>2.0723710688525732E-2</v>
      </c>
    </row>
    <row r="980" spans="1:13" x14ac:dyDescent="0.25">
      <c r="A980" t="s">
        <v>169</v>
      </c>
      <c r="B980" t="s">
        <v>63</v>
      </c>
      <c r="C980" t="s">
        <v>44</v>
      </c>
      <c r="D980" t="s">
        <v>94</v>
      </c>
      <c r="E980" t="s">
        <v>81</v>
      </c>
      <c r="F980" t="s">
        <v>82</v>
      </c>
      <c r="G980">
        <v>1.9047043194678552</v>
      </c>
      <c r="I980">
        <v>0.7</v>
      </c>
      <c r="J980">
        <v>0.03</v>
      </c>
      <c r="K980">
        <f>G980*I980*J980</f>
        <v>3.9998790708824956E-2</v>
      </c>
      <c r="L980" t="s">
        <v>68</v>
      </c>
      <c r="M980">
        <f t="shared" si="20"/>
        <v>3.9998790708824956E-2</v>
      </c>
    </row>
    <row r="981" spans="1:13" x14ac:dyDescent="0.25">
      <c r="A981" t="s">
        <v>169</v>
      </c>
      <c r="B981" t="s">
        <v>63</v>
      </c>
      <c r="C981" t="s">
        <v>44</v>
      </c>
      <c r="D981" t="s">
        <v>182</v>
      </c>
      <c r="E981" t="s">
        <v>81</v>
      </c>
      <c r="F981" t="s">
        <v>141</v>
      </c>
      <c r="H981">
        <v>4.5519204922875858E-3</v>
      </c>
      <c r="K981">
        <f>H981</f>
        <v>4.5519204922875858E-3</v>
      </c>
      <c r="L981" t="s">
        <v>68</v>
      </c>
      <c r="M981">
        <f t="shared" si="20"/>
        <v>4.5519204922875858E-3</v>
      </c>
    </row>
    <row r="982" spans="1:13" x14ac:dyDescent="0.25">
      <c r="A982" t="s">
        <v>169</v>
      </c>
      <c r="B982" t="s">
        <v>63</v>
      </c>
      <c r="C982" t="s">
        <v>44</v>
      </c>
      <c r="D982" t="s">
        <v>182</v>
      </c>
      <c r="E982" t="s">
        <v>81</v>
      </c>
      <c r="F982" t="s">
        <v>82</v>
      </c>
      <c r="G982">
        <v>0.32928786539952754</v>
      </c>
      <c r="I982">
        <v>0.7</v>
      </c>
      <c r="J982">
        <v>0.03</v>
      </c>
      <c r="K982">
        <f>G982*I982*J982</f>
        <v>6.9150451733900782E-3</v>
      </c>
      <c r="L982" t="s">
        <v>68</v>
      </c>
      <c r="M982">
        <f t="shared" si="20"/>
        <v>6.9150451733900782E-3</v>
      </c>
    </row>
    <row r="983" spans="1:13" x14ac:dyDescent="0.25">
      <c r="A983" t="s">
        <v>169</v>
      </c>
      <c r="B983" t="s">
        <v>63</v>
      </c>
      <c r="C983" t="s">
        <v>44</v>
      </c>
      <c r="D983" t="s">
        <v>75</v>
      </c>
      <c r="E983" t="s">
        <v>81</v>
      </c>
      <c r="F983" t="s">
        <v>141</v>
      </c>
      <c r="H983">
        <v>2.5335554373326586E-3</v>
      </c>
      <c r="K983">
        <f>H983</f>
        <v>2.5335554373326586E-3</v>
      </c>
      <c r="L983" t="s">
        <v>68</v>
      </c>
      <c r="M983">
        <f t="shared" si="20"/>
        <v>2.5335554373326586E-3</v>
      </c>
    </row>
    <row r="984" spans="1:13" x14ac:dyDescent="0.25">
      <c r="A984" t="s">
        <v>169</v>
      </c>
      <c r="B984" t="s">
        <v>63</v>
      </c>
      <c r="C984" t="s">
        <v>44</v>
      </c>
      <c r="D984" t="s">
        <v>75</v>
      </c>
      <c r="E984" t="s">
        <v>81</v>
      </c>
      <c r="F984" t="s">
        <v>82</v>
      </c>
      <c r="G984">
        <v>1.5306897433884816</v>
      </c>
      <c r="I984">
        <v>0.7</v>
      </c>
      <c r="J984">
        <v>0.03</v>
      </c>
      <c r="K984">
        <f>G984*I984*J984</f>
        <v>3.2144484611158111E-2</v>
      </c>
      <c r="L984" t="s">
        <v>68</v>
      </c>
      <c r="M984">
        <f t="shared" si="20"/>
        <v>3.2144484611158111E-2</v>
      </c>
    </row>
    <row r="985" spans="1:13" x14ac:dyDescent="0.25">
      <c r="A985" t="s">
        <v>169</v>
      </c>
      <c r="B985" t="s">
        <v>63</v>
      </c>
      <c r="C985" t="s">
        <v>44</v>
      </c>
      <c r="D985" t="s">
        <v>166</v>
      </c>
      <c r="E985" t="s">
        <v>81</v>
      </c>
      <c r="F985" t="s">
        <v>141</v>
      </c>
      <c r="H985">
        <v>1.3036294341184413E-2</v>
      </c>
      <c r="K985">
        <f>H985</f>
        <v>1.3036294341184413E-2</v>
      </c>
      <c r="L985" t="s">
        <v>68</v>
      </c>
      <c r="M985">
        <f t="shared" si="20"/>
        <v>1.3036294341184413E-2</v>
      </c>
    </row>
    <row r="986" spans="1:13" x14ac:dyDescent="0.25">
      <c r="A986" t="s">
        <v>169</v>
      </c>
      <c r="B986" t="s">
        <v>63</v>
      </c>
      <c r="C986" t="s">
        <v>44</v>
      </c>
      <c r="D986" t="s">
        <v>166</v>
      </c>
      <c r="E986" t="s">
        <v>81</v>
      </c>
      <c r="F986" t="s">
        <v>82</v>
      </c>
      <c r="G986">
        <v>2.803801350648143</v>
      </c>
      <c r="I986">
        <v>0.7</v>
      </c>
      <c r="J986">
        <v>0.03</v>
      </c>
      <c r="K986">
        <f>G986*I986*J986</f>
        <v>5.8879828363610991E-2</v>
      </c>
      <c r="L986" t="s">
        <v>68</v>
      </c>
      <c r="M986">
        <f t="shared" si="20"/>
        <v>5.8879828363610991E-2</v>
      </c>
    </row>
    <row r="987" spans="1:13" x14ac:dyDescent="0.25">
      <c r="A987" t="s">
        <v>169</v>
      </c>
      <c r="B987" t="s">
        <v>63</v>
      </c>
      <c r="C987" t="s">
        <v>44</v>
      </c>
      <c r="D987" t="s">
        <v>167</v>
      </c>
      <c r="E987" t="s">
        <v>81</v>
      </c>
      <c r="F987" t="s">
        <v>141</v>
      </c>
      <c r="H987">
        <v>1.9486765175129081E-3</v>
      </c>
      <c r="K987">
        <f>H987</f>
        <v>1.9486765175129081E-3</v>
      </c>
      <c r="L987" t="s">
        <v>68</v>
      </c>
      <c r="M987">
        <f t="shared" si="20"/>
        <v>1.9486765175129081E-3</v>
      </c>
    </row>
    <row r="988" spans="1:13" x14ac:dyDescent="0.25">
      <c r="A988" t="s">
        <v>169</v>
      </c>
      <c r="B988" t="s">
        <v>63</v>
      </c>
      <c r="C988" t="s">
        <v>44</v>
      </c>
      <c r="D988" t="s">
        <v>167</v>
      </c>
      <c r="E988" t="s">
        <v>81</v>
      </c>
      <c r="F988" t="s">
        <v>82</v>
      </c>
      <c r="G988">
        <v>2.0720926969553921</v>
      </c>
      <c r="I988">
        <v>0.7</v>
      </c>
      <c r="J988">
        <v>0.03</v>
      </c>
      <c r="K988">
        <f>G988*I988*J988</f>
        <v>4.3513946636063235E-2</v>
      </c>
      <c r="L988" t="s">
        <v>68</v>
      </c>
      <c r="M988">
        <f t="shared" si="20"/>
        <v>4.3513946636063235E-2</v>
      </c>
    </row>
    <row r="989" spans="1:13" x14ac:dyDescent="0.25">
      <c r="A989" t="s">
        <v>169</v>
      </c>
      <c r="B989" t="s">
        <v>63</v>
      </c>
      <c r="C989" t="s">
        <v>44</v>
      </c>
      <c r="D989" t="s">
        <v>95</v>
      </c>
      <c r="E989" t="s">
        <v>81</v>
      </c>
      <c r="F989" t="s">
        <v>82</v>
      </c>
      <c r="G989">
        <v>0.10068162007150025</v>
      </c>
      <c r="I989">
        <v>0.7</v>
      </c>
      <c r="J989">
        <v>0.03</v>
      </c>
      <c r="K989">
        <f>G989*I989*J989</f>
        <v>2.114314021501505E-3</v>
      </c>
      <c r="L989" t="s">
        <v>68</v>
      </c>
      <c r="M989">
        <f t="shared" si="20"/>
        <v>2.114314021501505E-3</v>
      </c>
    </row>
    <row r="990" spans="1:13" x14ac:dyDescent="0.25">
      <c r="A990" t="s">
        <v>169</v>
      </c>
      <c r="B990" t="s">
        <v>63</v>
      </c>
      <c r="C990" t="s">
        <v>44</v>
      </c>
      <c r="D990" t="s">
        <v>95</v>
      </c>
      <c r="E990" t="s">
        <v>81</v>
      </c>
      <c r="F990" t="s">
        <v>141</v>
      </c>
      <c r="H990">
        <v>7.1400725524496398E-3</v>
      </c>
      <c r="K990">
        <f>H990</f>
        <v>7.1400725524496398E-3</v>
      </c>
      <c r="L990" t="s">
        <v>68</v>
      </c>
      <c r="M990">
        <f t="shared" si="20"/>
        <v>7.1400725524496398E-3</v>
      </c>
    </row>
    <row r="991" spans="1:13" x14ac:dyDescent="0.25">
      <c r="A991" t="s">
        <v>169</v>
      </c>
      <c r="B991" t="s">
        <v>63</v>
      </c>
      <c r="C991" t="s">
        <v>44</v>
      </c>
      <c r="D991" t="s">
        <v>96</v>
      </c>
      <c r="E991" t="s">
        <v>81</v>
      </c>
      <c r="F991" t="s">
        <v>141</v>
      </c>
      <c r="H991">
        <v>5.711404851735394E-4</v>
      </c>
      <c r="K991">
        <f>H991</f>
        <v>5.711404851735394E-4</v>
      </c>
      <c r="L991" t="s">
        <v>68</v>
      </c>
      <c r="M991">
        <f t="shared" si="20"/>
        <v>5.711404851735394E-4</v>
      </c>
    </row>
    <row r="992" spans="1:13" x14ac:dyDescent="0.25">
      <c r="A992" t="s">
        <v>169</v>
      </c>
      <c r="B992" t="s">
        <v>63</v>
      </c>
      <c r="C992" t="s">
        <v>44</v>
      </c>
      <c r="D992" t="s">
        <v>101</v>
      </c>
      <c r="E992" t="s">
        <v>81</v>
      </c>
      <c r="F992" t="s">
        <v>82</v>
      </c>
      <c r="G992">
        <v>4.8716912937822696E-2</v>
      </c>
      <c r="I992">
        <v>0.7</v>
      </c>
      <c r="J992">
        <v>0.03</v>
      </c>
      <c r="K992">
        <f>G992*I992*J992</f>
        <v>1.0230551716942763E-3</v>
      </c>
      <c r="L992" t="s">
        <v>68</v>
      </c>
      <c r="M992">
        <f t="shared" si="20"/>
        <v>1.0230551716942763E-3</v>
      </c>
    </row>
    <row r="993" spans="1:13" x14ac:dyDescent="0.25">
      <c r="A993" t="s">
        <v>169</v>
      </c>
      <c r="B993" t="s">
        <v>63</v>
      </c>
      <c r="C993" t="s">
        <v>44</v>
      </c>
      <c r="D993" t="s">
        <v>101</v>
      </c>
      <c r="E993" t="s">
        <v>81</v>
      </c>
      <c r="F993" t="s">
        <v>141</v>
      </c>
      <c r="H993">
        <v>1.0664005892890694E-2</v>
      </c>
      <c r="K993">
        <f>H993</f>
        <v>1.0664005892890694E-2</v>
      </c>
      <c r="L993" t="s">
        <v>68</v>
      </c>
      <c r="M993">
        <f t="shared" si="20"/>
        <v>1.0664005892890694E-2</v>
      </c>
    </row>
    <row r="994" spans="1:13" x14ac:dyDescent="0.25">
      <c r="A994" t="s">
        <v>169</v>
      </c>
      <c r="B994" t="s">
        <v>63</v>
      </c>
      <c r="C994" t="s">
        <v>44</v>
      </c>
      <c r="D994" t="s">
        <v>114</v>
      </c>
      <c r="E994" t="s">
        <v>145</v>
      </c>
      <c r="F994" t="s">
        <v>141</v>
      </c>
      <c r="H994">
        <v>2.3470234916151782E-2</v>
      </c>
      <c r="K994">
        <f>H994</f>
        <v>2.3470234916151782E-2</v>
      </c>
      <c r="L994" t="s">
        <v>68</v>
      </c>
      <c r="M994">
        <f t="shared" si="20"/>
        <v>2.3470234916151782E-2</v>
      </c>
    </row>
    <row r="995" spans="1:13" x14ac:dyDescent="0.25">
      <c r="A995" t="s">
        <v>169</v>
      </c>
      <c r="B995" t="s">
        <v>63</v>
      </c>
      <c r="C995" t="s">
        <v>44</v>
      </c>
      <c r="D995" t="s">
        <v>114</v>
      </c>
      <c r="E995" t="s">
        <v>81</v>
      </c>
      <c r="F995" t="s">
        <v>141</v>
      </c>
      <c r="H995">
        <v>8.993507031588123E-2</v>
      </c>
      <c r="K995">
        <f>H995</f>
        <v>8.993507031588123E-2</v>
      </c>
      <c r="L995" t="s">
        <v>68</v>
      </c>
      <c r="M995">
        <f t="shared" si="20"/>
        <v>8.993507031588123E-2</v>
      </c>
    </row>
    <row r="996" spans="1:13" x14ac:dyDescent="0.25">
      <c r="A996" t="s">
        <v>169</v>
      </c>
      <c r="B996" t="s">
        <v>63</v>
      </c>
      <c r="C996" t="s">
        <v>44</v>
      </c>
      <c r="D996" t="s">
        <v>114</v>
      </c>
      <c r="E996" t="s">
        <v>145</v>
      </c>
      <c r="F996" t="s">
        <v>82</v>
      </c>
      <c r="G996">
        <v>5.3513669611108163</v>
      </c>
      <c r="I996">
        <v>0.7</v>
      </c>
      <c r="J996">
        <v>0.03</v>
      </c>
      <c r="K996">
        <f>G996*I996*J996</f>
        <v>0.11237870618332713</v>
      </c>
      <c r="L996" t="s">
        <v>68</v>
      </c>
      <c r="M996">
        <f t="shared" si="20"/>
        <v>0.11237870618332713</v>
      </c>
    </row>
    <row r="997" spans="1:13" x14ac:dyDescent="0.25">
      <c r="A997" t="s">
        <v>169</v>
      </c>
      <c r="B997" t="s">
        <v>63</v>
      </c>
      <c r="C997" t="s">
        <v>44</v>
      </c>
      <c r="D997" t="s">
        <v>114</v>
      </c>
      <c r="E997" t="s">
        <v>81</v>
      </c>
      <c r="F997" t="s">
        <v>82</v>
      </c>
      <c r="G997">
        <v>45.40809677880668</v>
      </c>
      <c r="I997">
        <v>0.7</v>
      </c>
      <c r="J997">
        <v>0.03</v>
      </c>
      <c r="K997">
        <f>G997*I997*J997</f>
        <v>0.9535700323549402</v>
      </c>
      <c r="L997" t="s">
        <v>68</v>
      </c>
      <c r="M997">
        <f t="shared" si="20"/>
        <v>0.9535700323549402</v>
      </c>
    </row>
    <row r="998" spans="1:13" x14ac:dyDescent="0.25">
      <c r="A998" t="s">
        <v>169</v>
      </c>
      <c r="B998" t="s">
        <v>63</v>
      </c>
      <c r="C998" t="s">
        <v>44</v>
      </c>
      <c r="D998" t="s">
        <v>97</v>
      </c>
      <c r="E998" t="s">
        <v>81</v>
      </c>
      <c r="F998" t="s">
        <v>141</v>
      </c>
      <c r="H998">
        <v>3.7981476850433408E-5</v>
      </c>
      <c r="K998">
        <f>H998</f>
        <v>3.7981476850433408E-5</v>
      </c>
      <c r="L998" t="s">
        <v>68</v>
      </c>
      <c r="M998">
        <f t="shared" si="20"/>
        <v>3.7981476850433408E-5</v>
      </c>
    </row>
  </sheetData>
  <sheetProtection sheet="1" objects="1" scenarios="1"/>
  <autoFilter ref="A1:M998" xr:uid="{B87F07D6-3E06-4397-86A9-F71504A53AC4}">
    <sortState xmlns:xlrd2="http://schemas.microsoft.com/office/spreadsheetml/2017/richdata2" ref="A2:M998">
      <sortCondition ref="C1:C998"/>
    </sortState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3881C-6E12-4EBA-A5F8-4E5207989B37}">
  <dimension ref="A1:R27"/>
  <sheetViews>
    <sheetView workbookViewId="0">
      <selection activeCell="K31" sqref="K31"/>
    </sheetView>
  </sheetViews>
  <sheetFormatPr defaultRowHeight="15" x14ac:dyDescent="0.25"/>
  <cols>
    <col min="3" max="3" width="27.28515625" bestFit="1" customWidth="1"/>
    <col min="4" max="4" width="14.7109375" bestFit="1" customWidth="1"/>
    <col min="6" max="6" width="18.42578125" bestFit="1" customWidth="1"/>
    <col min="8" max="8" width="14.28515625" customWidth="1"/>
    <col min="9" max="9" width="13" customWidth="1"/>
    <col min="10" max="10" width="14.140625" customWidth="1"/>
    <col min="11" max="11" width="13" customWidth="1"/>
    <col min="12" max="12" width="13.28515625" customWidth="1"/>
    <col min="13" max="13" width="10.28515625" customWidth="1"/>
    <col min="14" max="14" width="11.7109375" customWidth="1"/>
    <col min="15" max="15" width="10.85546875" customWidth="1"/>
    <col min="16" max="16" width="9.7109375" customWidth="1"/>
    <col min="17" max="17" width="13.140625" customWidth="1"/>
  </cols>
  <sheetData>
    <row r="1" spans="1:18" ht="90" x14ac:dyDescent="0.2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51</v>
      </c>
      <c r="H1" s="2" t="s">
        <v>52</v>
      </c>
      <c r="I1" s="2" t="s">
        <v>53</v>
      </c>
      <c r="J1" s="2" t="s">
        <v>54</v>
      </c>
      <c r="K1" s="2" t="s">
        <v>55</v>
      </c>
      <c r="L1" s="2" t="s">
        <v>56</v>
      </c>
      <c r="M1" s="2" t="s">
        <v>57</v>
      </c>
      <c r="N1" s="2" t="s">
        <v>58</v>
      </c>
      <c r="O1" s="2" t="s">
        <v>59</v>
      </c>
      <c r="P1" s="2" t="s">
        <v>60</v>
      </c>
      <c r="Q1" s="2" t="s">
        <v>61</v>
      </c>
      <c r="R1" s="2" t="s">
        <v>62</v>
      </c>
    </row>
    <row r="2" spans="1:18" x14ac:dyDescent="0.25">
      <c r="A2" t="s">
        <v>5</v>
      </c>
      <c r="B2" t="s">
        <v>63</v>
      </c>
      <c r="C2" t="s">
        <v>6</v>
      </c>
      <c r="D2" t="s">
        <v>64</v>
      </c>
      <c r="E2" t="s">
        <v>65</v>
      </c>
      <c r="F2" t="s">
        <v>66</v>
      </c>
      <c r="G2">
        <v>0.6</v>
      </c>
      <c r="H2">
        <v>0.6</v>
      </c>
      <c r="I2">
        <v>0.01</v>
      </c>
      <c r="J2">
        <v>0.6</v>
      </c>
      <c r="K2">
        <v>0.05</v>
      </c>
      <c r="L2">
        <f t="shared" ref="L2:L27" si="0">J2/H2</f>
        <v>1</v>
      </c>
      <c r="M2">
        <f t="shared" ref="M2:M27" si="1">K2/I2</f>
        <v>5</v>
      </c>
      <c r="N2" t="s">
        <v>67</v>
      </c>
      <c r="P2">
        <f t="shared" ref="P2:P16" si="2">G2*L2*M2*(1-O2)</f>
        <v>3</v>
      </c>
      <c r="Q2" t="s">
        <v>68</v>
      </c>
      <c r="R2">
        <f t="shared" ref="R2:R27" si="3">IF(Q2="Y",0,P2)</f>
        <v>3</v>
      </c>
    </row>
    <row r="3" spans="1:18" x14ac:dyDescent="0.25">
      <c r="A3" t="s">
        <v>5</v>
      </c>
      <c r="B3" t="s">
        <v>63</v>
      </c>
      <c r="C3" t="s">
        <v>6</v>
      </c>
      <c r="D3" t="s">
        <v>69</v>
      </c>
      <c r="E3" t="s">
        <v>65</v>
      </c>
      <c r="F3" t="s">
        <v>66</v>
      </c>
      <c r="G3">
        <v>0.2</v>
      </c>
      <c r="H3">
        <v>0.6</v>
      </c>
      <c r="I3">
        <v>0.01</v>
      </c>
      <c r="J3">
        <v>0.6</v>
      </c>
      <c r="K3">
        <v>0.05</v>
      </c>
      <c r="L3">
        <f t="shared" si="0"/>
        <v>1</v>
      </c>
      <c r="M3">
        <f t="shared" si="1"/>
        <v>5</v>
      </c>
      <c r="N3" t="s">
        <v>68</v>
      </c>
      <c r="O3">
        <v>7.0000000000000007E-2</v>
      </c>
      <c r="P3">
        <f t="shared" si="2"/>
        <v>0.92999999999999994</v>
      </c>
      <c r="Q3" t="s">
        <v>68</v>
      </c>
      <c r="R3">
        <f t="shared" si="3"/>
        <v>0.92999999999999994</v>
      </c>
    </row>
    <row r="4" spans="1:18" x14ac:dyDescent="0.25">
      <c r="A4" t="s">
        <v>5</v>
      </c>
      <c r="B4" t="s">
        <v>63</v>
      </c>
      <c r="C4" t="s">
        <v>6</v>
      </c>
      <c r="D4" t="s">
        <v>70</v>
      </c>
      <c r="E4" t="s">
        <v>65</v>
      </c>
      <c r="F4" t="s">
        <v>66</v>
      </c>
      <c r="G4">
        <v>0.22</v>
      </c>
      <c r="H4">
        <v>0.6</v>
      </c>
      <c r="I4">
        <v>0.01</v>
      </c>
      <c r="J4">
        <v>0.6</v>
      </c>
      <c r="K4">
        <v>0.05</v>
      </c>
      <c r="L4">
        <f t="shared" si="0"/>
        <v>1</v>
      </c>
      <c r="M4">
        <f t="shared" si="1"/>
        <v>5</v>
      </c>
      <c r="N4" t="s">
        <v>68</v>
      </c>
      <c r="O4">
        <v>7.0000000000000007E-2</v>
      </c>
      <c r="P4">
        <f t="shared" si="2"/>
        <v>1.0229999999999999</v>
      </c>
      <c r="Q4" t="s">
        <v>68</v>
      </c>
      <c r="R4">
        <f t="shared" si="3"/>
        <v>1.0229999999999999</v>
      </c>
    </row>
    <row r="5" spans="1:18" x14ac:dyDescent="0.25">
      <c r="A5" t="s">
        <v>5</v>
      </c>
      <c r="B5" t="s">
        <v>63</v>
      </c>
      <c r="C5" t="s">
        <v>6</v>
      </c>
      <c r="D5" t="s">
        <v>71</v>
      </c>
      <c r="E5" t="s">
        <v>65</v>
      </c>
      <c r="F5" t="s">
        <v>66</v>
      </c>
      <c r="G5">
        <v>1.01</v>
      </c>
      <c r="H5">
        <v>0.6</v>
      </c>
      <c r="I5">
        <v>0.01</v>
      </c>
      <c r="J5">
        <v>0.6</v>
      </c>
      <c r="K5">
        <v>0.05</v>
      </c>
      <c r="L5">
        <f t="shared" si="0"/>
        <v>1</v>
      </c>
      <c r="M5">
        <f t="shared" si="1"/>
        <v>5</v>
      </c>
      <c r="N5" t="s">
        <v>68</v>
      </c>
      <c r="O5">
        <v>7.0000000000000007E-2</v>
      </c>
      <c r="P5">
        <f t="shared" si="2"/>
        <v>4.6964999999999995</v>
      </c>
      <c r="Q5" t="s">
        <v>68</v>
      </c>
      <c r="R5">
        <f t="shared" si="3"/>
        <v>4.6964999999999995</v>
      </c>
    </row>
    <row r="6" spans="1:18" x14ac:dyDescent="0.25">
      <c r="A6" t="s">
        <v>5</v>
      </c>
      <c r="B6" t="s">
        <v>63</v>
      </c>
      <c r="C6" t="s">
        <v>6</v>
      </c>
      <c r="D6" t="s">
        <v>72</v>
      </c>
      <c r="E6" t="s">
        <v>65</v>
      </c>
      <c r="F6" t="s">
        <v>66</v>
      </c>
      <c r="G6">
        <v>0.41</v>
      </c>
      <c r="H6">
        <v>0.6</v>
      </c>
      <c r="I6">
        <v>0.01</v>
      </c>
      <c r="J6">
        <v>0.6</v>
      </c>
      <c r="K6">
        <v>0.05</v>
      </c>
      <c r="L6">
        <f t="shared" si="0"/>
        <v>1</v>
      </c>
      <c r="M6">
        <f t="shared" si="1"/>
        <v>5</v>
      </c>
      <c r="N6" t="s">
        <v>67</v>
      </c>
      <c r="P6">
        <f t="shared" si="2"/>
        <v>2.0499999999999998</v>
      </c>
      <c r="Q6" t="s">
        <v>68</v>
      </c>
      <c r="R6">
        <f t="shared" si="3"/>
        <v>2.0499999999999998</v>
      </c>
    </row>
    <row r="7" spans="1:18" x14ac:dyDescent="0.25">
      <c r="A7" t="s">
        <v>5</v>
      </c>
      <c r="B7" t="s">
        <v>63</v>
      </c>
      <c r="C7" t="s">
        <v>6</v>
      </c>
      <c r="D7" t="s">
        <v>73</v>
      </c>
      <c r="E7" t="s">
        <v>65</v>
      </c>
      <c r="F7" t="s">
        <v>66</v>
      </c>
      <c r="G7">
        <v>1.8333333333333333</v>
      </c>
      <c r="H7">
        <v>0.6</v>
      </c>
      <c r="I7">
        <v>0.01</v>
      </c>
      <c r="J7">
        <v>0.6</v>
      </c>
      <c r="K7">
        <v>0.05</v>
      </c>
      <c r="L7">
        <f t="shared" si="0"/>
        <v>1</v>
      </c>
      <c r="M7">
        <f t="shared" si="1"/>
        <v>5</v>
      </c>
      <c r="N7" t="s">
        <v>67</v>
      </c>
      <c r="P7">
        <f t="shared" si="2"/>
        <v>9.1666666666666661</v>
      </c>
      <c r="Q7" t="s">
        <v>68</v>
      </c>
      <c r="R7">
        <f t="shared" si="3"/>
        <v>9.1666666666666661</v>
      </c>
    </row>
    <row r="8" spans="1:18" x14ac:dyDescent="0.25">
      <c r="A8" t="s">
        <v>5</v>
      </c>
      <c r="B8" t="s">
        <v>63</v>
      </c>
      <c r="C8" t="s">
        <v>6</v>
      </c>
      <c r="D8" t="s">
        <v>74</v>
      </c>
      <c r="E8" t="s">
        <v>65</v>
      </c>
      <c r="F8" t="s">
        <v>66</v>
      </c>
      <c r="G8">
        <v>5.5591266708000004</v>
      </c>
      <c r="H8">
        <v>0.6</v>
      </c>
      <c r="I8">
        <v>0.01</v>
      </c>
      <c r="J8">
        <v>0.6</v>
      </c>
      <c r="K8">
        <v>0.05</v>
      </c>
      <c r="L8">
        <f t="shared" si="0"/>
        <v>1</v>
      </c>
      <c r="M8">
        <f t="shared" si="1"/>
        <v>5</v>
      </c>
      <c r="N8" t="s">
        <v>67</v>
      </c>
      <c r="P8">
        <f t="shared" si="2"/>
        <v>27.795633354000003</v>
      </c>
      <c r="Q8" t="s">
        <v>68</v>
      </c>
      <c r="R8">
        <f t="shared" si="3"/>
        <v>27.795633354000003</v>
      </c>
    </row>
    <row r="9" spans="1:18" x14ac:dyDescent="0.25">
      <c r="A9" t="s">
        <v>5</v>
      </c>
      <c r="B9" t="s">
        <v>63</v>
      </c>
      <c r="C9" t="s">
        <v>6</v>
      </c>
      <c r="D9" t="s">
        <v>75</v>
      </c>
      <c r="E9" t="s">
        <v>65</v>
      </c>
      <c r="F9" t="s">
        <v>66</v>
      </c>
      <c r="G9">
        <v>16.416666666666668</v>
      </c>
      <c r="H9">
        <v>0.6</v>
      </c>
      <c r="I9">
        <v>0.01</v>
      </c>
      <c r="J9">
        <v>0.6</v>
      </c>
      <c r="K9">
        <v>0.05</v>
      </c>
      <c r="L9">
        <f t="shared" si="0"/>
        <v>1</v>
      </c>
      <c r="M9">
        <f t="shared" si="1"/>
        <v>5</v>
      </c>
      <c r="N9" t="s">
        <v>68</v>
      </c>
      <c r="O9">
        <v>7.0000000000000007E-2</v>
      </c>
      <c r="P9">
        <f t="shared" si="2"/>
        <v>76.337500000000006</v>
      </c>
      <c r="Q9" t="s">
        <v>68</v>
      </c>
      <c r="R9">
        <f t="shared" si="3"/>
        <v>76.337500000000006</v>
      </c>
    </row>
    <row r="10" spans="1:18" x14ac:dyDescent="0.25">
      <c r="A10" t="s">
        <v>5</v>
      </c>
      <c r="B10" t="s">
        <v>63</v>
      </c>
      <c r="C10" t="s">
        <v>8</v>
      </c>
      <c r="D10" t="s">
        <v>70</v>
      </c>
      <c r="E10" t="s">
        <v>65</v>
      </c>
      <c r="F10" t="s">
        <v>66</v>
      </c>
      <c r="G10">
        <v>0.03</v>
      </c>
      <c r="H10">
        <v>0.6</v>
      </c>
      <c r="I10">
        <v>0.01</v>
      </c>
      <c r="J10">
        <v>0.6</v>
      </c>
      <c r="K10">
        <v>0.05</v>
      </c>
      <c r="L10">
        <f t="shared" si="0"/>
        <v>1</v>
      </c>
      <c r="M10">
        <f t="shared" si="1"/>
        <v>5</v>
      </c>
      <c r="N10" t="s">
        <v>68</v>
      </c>
      <c r="O10">
        <v>7.0000000000000007E-2</v>
      </c>
      <c r="P10">
        <f t="shared" si="2"/>
        <v>0.13949999999999999</v>
      </c>
      <c r="Q10" t="s">
        <v>68</v>
      </c>
      <c r="R10">
        <f t="shared" si="3"/>
        <v>0.13949999999999999</v>
      </c>
    </row>
    <row r="11" spans="1:18" x14ac:dyDescent="0.25">
      <c r="A11" t="s">
        <v>5</v>
      </c>
      <c r="B11" t="s">
        <v>63</v>
      </c>
      <c r="C11" t="s">
        <v>8</v>
      </c>
      <c r="D11" t="s">
        <v>71</v>
      </c>
      <c r="E11" t="s">
        <v>65</v>
      </c>
      <c r="F11" t="s">
        <v>66</v>
      </c>
      <c r="G11">
        <v>0.37</v>
      </c>
      <c r="H11">
        <v>0.6</v>
      </c>
      <c r="I11">
        <v>0.01</v>
      </c>
      <c r="J11">
        <v>0.6</v>
      </c>
      <c r="K11">
        <v>0.05</v>
      </c>
      <c r="L11">
        <f t="shared" si="0"/>
        <v>1</v>
      </c>
      <c r="M11">
        <f t="shared" si="1"/>
        <v>5</v>
      </c>
      <c r="N11" t="s">
        <v>68</v>
      </c>
      <c r="O11">
        <v>7.0000000000000007E-2</v>
      </c>
      <c r="P11">
        <f t="shared" si="2"/>
        <v>1.7204999999999999</v>
      </c>
      <c r="Q11" t="s">
        <v>68</v>
      </c>
      <c r="R11">
        <f t="shared" si="3"/>
        <v>1.7204999999999999</v>
      </c>
    </row>
    <row r="12" spans="1:18" x14ac:dyDescent="0.25">
      <c r="A12" t="s">
        <v>5</v>
      </c>
      <c r="B12" t="s">
        <v>63</v>
      </c>
      <c r="C12" t="s">
        <v>8</v>
      </c>
      <c r="D12" t="s">
        <v>76</v>
      </c>
      <c r="E12" t="s">
        <v>65</v>
      </c>
      <c r="F12" t="s">
        <v>66</v>
      </c>
      <c r="G12">
        <v>0.75</v>
      </c>
      <c r="H12">
        <v>0.6</v>
      </c>
      <c r="I12">
        <v>0.01</v>
      </c>
      <c r="J12">
        <v>0.6</v>
      </c>
      <c r="K12">
        <v>0.05</v>
      </c>
      <c r="L12">
        <f t="shared" si="0"/>
        <v>1</v>
      </c>
      <c r="M12">
        <f t="shared" si="1"/>
        <v>5</v>
      </c>
      <c r="N12" t="s">
        <v>67</v>
      </c>
      <c r="P12">
        <f t="shared" si="2"/>
        <v>3.75</v>
      </c>
      <c r="Q12" t="s">
        <v>68</v>
      </c>
      <c r="R12">
        <f t="shared" si="3"/>
        <v>3.75</v>
      </c>
    </row>
    <row r="13" spans="1:18" x14ac:dyDescent="0.25">
      <c r="A13" t="s">
        <v>5</v>
      </c>
      <c r="B13" t="s">
        <v>63</v>
      </c>
      <c r="C13" t="s">
        <v>8</v>
      </c>
      <c r="D13" t="s">
        <v>72</v>
      </c>
      <c r="E13" t="s">
        <v>65</v>
      </c>
      <c r="F13" t="s">
        <v>66</v>
      </c>
      <c r="G13">
        <v>2.56</v>
      </c>
      <c r="H13">
        <v>0.6</v>
      </c>
      <c r="I13">
        <v>0.01</v>
      </c>
      <c r="J13">
        <v>0.6</v>
      </c>
      <c r="K13">
        <v>0.05</v>
      </c>
      <c r="L13">
        <f t="shared" si="0"/>
        <v>1</v>
      </c>
      <c r="M13">
        <f t="shared" si="1"/>
        <v>5</v>
      </c>
      <c r="N13" t="s">
        <v>67</v>
      </c>
      <c r="P13">
        <f t="shared" si="2"/>
        <v>12.8</v>
      </c>
      <c r="Q13" t="s">
        <v>68</v>
      </c>
      <c r="R13">
        <f t="shared" si="3"/>
        <v>12.8</v>
      </c>
    </row>
    <row r="14" spans="1:18" x14ac:dyDescent="0.25">
      <c r="A14" t="s">
        <v>5</v>
      </c>
      <c r="B14" t="s">
        <v>63</v>
      </c>
      <c r="C14" t="s">
        <v>8</v>
      </c>
      <c r="D14" t="s">
        <v>73</v>
      </c>
      <c r="E14" t="s">
        <v>65</v>
      </c>
      <c r="F14" t="s">
        <v>66</v>
      </c>
      <c r="G14">
        <v>1.0999999999999999</v>
      </c>
      <c r="H14">
        <v>0.6</v>
      </c>
      <c r="I14">
        <v>0.01</v>
      </c>
      <c r="J14">
        <v>0.6</v>
      </c>
      <c r="K14">
        <v>0.05</v>
      </c>
      <c r="L14">
        <f t="shared" si="0"/>
        <v>1</v>
      </c>
      <c r="M14">
        <f t="shared" si="1"/>
        <v>5</v>
      </c>
      <c r="N14" t="s">
        <v>67</v>
      </c>
      <c r="P14">
        <f t="shared" si="2"/>
        <v>5.4999999999999991</v>
      </c>
      <c r="Q14" t="s">
        <v>68</v>
      </c>
      <c r="R14">
        <f t="shared" si="3"/>
        <v>5.4999999999999991</v>
      </c>
    </row>
    <row r="15" spans="1:18" x14ac:dyDescent="0.25">
      <c r="A15" t="s">
        <v>5</v>
      </c>
      <c r="B15" t="s">
        <v>63</v>
      </c>
      <c r="C15" t="s">
        <v>8</v>
      </c>
      <c r="D15" t="s">
        <v>74</v>
      </c>
      <c r="E15" t="s">
        <v>65</v>
      </c>
      <c r="F15" t="s">
        <v>66</v>
      </c>
      <c r="G15">
        <v>2.0633568318000002</v>
      </c>
      <c r="H15">
        <v>0.6</v>
      </c>
      <c r="I15">
        <v>0.01</v>
      </c>
      <c r="J15">
        <v>0.6</v>
      </c>
      <c r="K15">
        <v>0.05</v>
      </c>
      <c r="L15">
        <f t="shared" si="0"/>
        <v>1</v>
      </c>
      <c r="M15">
        <f t="shared" si="1"/>
        <v>5</v>
      </c>
      <c r="N15" t="s">
        <v>67</v>
      </c>
      <c r="P15">
        <f t="shared" si="2"/>
        <v>10.316784159000001</v>
      </c>
      <c r="Q15" t="s">
        <v>68</v>
      </c>
      <c r="R15">
        <f t="shared" si="3"/>
        <v>10.316784159000001</v>
      </c>
    </row>
    <row r="16" spans="1:18" x14ac:dyDescent="0.25">
      <c r="A16" t="s">
        <v>5</v>
      </c>
      <c r="B16" t="s">
        <v>63</v>
      </c>
      <c r="C16" t="s">
        <v>8</v>
      </c>
      <c r="D16" t="s">
        <v>75</v>
      </c>
      <c r="E16" t="s">
        <v>65</v>
      </c>
      <c r="F16" t="s">
        <v>66</v>
      </c>
      <c r="G16">
        <v>4.9400000000000004</v>
      </c>
      <c r="H16">
        <v>0.6</v>
      </c>
      <c r="I16">
        <v>0.01</v>
      </c>
      <c r="J16">
        <v>0.6</v>
      </c>
      <c r="K16">
        <v>0.05</v>
      </c>
      <c r="L16">
        <f t="shared" si="0"/>
        <v>1</v>
      </c>
      <c r="M16">
        <f t="shared" si="1"/>
        <v>5</v>
      </c>
      <c r="N16" t="s">
        <v>68</v>
      </c>
      <c r="O16">
        <v>7.0000000000000007E-2</v>
      </c>
      <c r="P16">
        <f t="shared" si="2"/>
        <v>22.971</v>
      </c>
      <c r="Q16" t="s">
        <v>67</v>
      </c>
      <c r="R16">
        <f t="shared" si="3"/>
        <v>0</v>
      </c>
    </row>
    <row r="17" spans="1:18" x14ac:dyDescent="0.25">
      <c r="A17" t="s">
        <v>5</v>
      </c>
      <c r="B17" t="s">
        <v>63</v>
      </c>
      <c r="C17" t="s">
        <v>6</v>
      </c>
      <c r="D17" t="s">
        <v>64</v>
      </c>
      <c r="E17" t="s">
        <v>77</v>
      </c>
      <c r="F17" t="s">
        <v>66</v>
      </c>
      <c r="G17">
        <v>0.3</v>
      </c>
      <c r="H17">
        <v>0.6</v>
      </c>
      <c r="I17">
        <v>0.01</v>
      </c>
      <c r="J17">
        <v>0.6</v>
      </c>
      <c r="K17">
        <v>0.03</v>
      </c>
      <c r="L17">
        <f t="shared" si="0"/>
        <v>1</v>
      </c>
      <c r="M17">
        <f t="shared" si="1"/>
        <v>3</v>
      </c>
      <c r="P17">
        <f t="shared" ref="P17:P27" si="4">G17*L17*M17</f>
        <v>0.89999999999999991</v>
      </c>
      <c r="Q17" t="s">
        <v>68</v>
      </c>
      <c r="R17">
        <f t="shared" si="3"/>
        <v>0.89999999999999991</v>
      </c>
    </row>
    <row r="18" spans="1:18" x14ac:dyDescent="0.25">
      <c r="A18" t="s">
        <v>5</v>
      </c>
      <c r="B18" t="s">
        <v>63</v>
      </c>
      <c r="C18" t="s">
        <v>6</v>
      </c>
      <c r="D18" t="s">
        <v>69</v>
      </c>
      <c r="E18" t="s">
        <v>77</v>
      </c>
      <c r="F18" t="s">
        <v>66</v>
      </c>
      <c r="G18">
        <v>0.27</v>
      </c>
      <c r="H18">
        <v>0.6</v>
      </c>
      <c r="I18">
        <v>0.01</v>
      </c>
      <c r="J18">
        <v>0.6</v>
      </c>
      <c r="K18">
        <v>0.03</v>
      </c>
      <c r="L18">
        <f t="shared" si="0"/>
        <v>1</v>
      </c>
      <c r="M18">
        <f t="shared" si="1"/>
        <v>3</v>
      </c>
      <c r="P18">
        <f t="shared" si="4"/>
        <v>0.81</v>
      </c>
      <c r="Q18" t="s">
        <v>68</v>
      </c>
      <c r="R18">
        <f t="shared" si="3"/>
        <v>0.81</v>
      </c>
    </row>
    <row r="19" spans="1:18" x14ac:dyDescent="0.25">
      <c r="A19" t="s">
        <v>5</v>
      </c>
      <c r="B19" t="s">
        <v>63</v>
      </c>
      <c r="C19" t="s">
        <v>6</v>
      </c>
      <c r="D19" t="s">
        <v>72</v>
      </c>
      <c r="E19" t="s">
        <v>77</v>
      </c>
      <c r="F19" t="s">
        <v>66</v>
      </c>
      <c r="G19">
        <v>1.32</v>
      </c>
      <c r="H19">
        <v>0.6</v>
      </c>
      <c r="I19">
        <v>0.01</v>
      </c>
      <c r="J19">
        <v>0.6</v>
      </c>
      <c r="K19">
        <v>0.03</v>
      </c>
      <c r="L19">
        <f t="shared" si="0"/>
        <v>1</v>
      </c>
      <c r="M19">
        <f t="shared" si="1"/>
        <v>3</v>
      </c>
      <c r="P19">
        <f t="shared" si="4"/>
        <v>3.96</v>
      </c>
      <c r="Q19" t="s">
        <v>68</v>
      </c>
      <c r="R19">
        <f t="shared" si="3"/>
        <v>3.96</v>
      </c>
    </row>
    <row r="20" spans="1:18" x14ac:dyDescent="0.25">
      <c r="A20" t="s">
        <v>5</v>
      </c>
      <c r="B20" t="s">
        <v>63</v>
      </c>
      <c r="C20" t="s">
        <v>6</v>
      </c>
      <c r="D20" t="s">
        <v>73</v>
      </c>
      <c r="E20" t="s">
        <v>77</v>
      </c>
      <c r="F20" t="s">
        <v>66</v>
      </c>
      <c r="G20">
        <v>4.0999999999999996</v>
      </c>
      <c r="H20">
        <v>0.6</v>
      </c>
      <c r="I20">
        <v>0.01</v>
      </c>
      <c r="J20">
        <v>0.6</v>
      </c>
      <c r="K20">
        <v>0.03</v>
      </c>
      <c r="L20">
        <f t="shared" si="0"/>
        <v>1</v>
      </c>
      <c r="M20">
        <f t="shared" si="1"/>
        <v>3</v>
      </c>
      <c r="P20">
        <f t="shared" si="4"/>
        <v>12.299999999999999</v>
      </c>
      <c r="Q20" t="s">
        <v>68</v>
      </c>
      <c r="R20">
        <f t="shared" si="3"/>
        <v>12.299999999999999</v>
      </c>
    </row>
    <row r="21" spans="1:18" x14ac:dyDescent="0.25">
      <c r="A21" t="s">
        <v>5</v>
      </c>
      <c r="B21" t="s">
        <v>63</v>
      </c>
      <c r="C21" t="s">
        <v>6</v>
      </c>
      <c r="D21" t="s">
        <v>74</v>
      </c>
      <c r="E21" t="s">
        <v>77</v>
      </c>
      <c r="F21" t="s">
        <v>66</v>
      </c>
      <c r="G21">
        <v>21.735952199999996</v>
      </c>
      <c r="H21">
        <v>0.6</v>
      </c>
      <c r="I21">
        <v>0.01</v>
      </c>
      <c r="J21">
        <v>0.6</v>
      </c>
      <c r="K21">
        <v>0.03</v>
      </c>
      <c r="L21">
        <f t="shared" si="0"/>
        <v>1</v>
      </c>
      <c r="M21">
        <f t="shared" si="1"/>
        <v>3</v>
      </c>
      <c r="P21">
        <f t="shared" si="4"/>
        <v>65.207856599999985</v>
      </c>
      <c r="Q21" t="s">
        <v>68</v>
      </c>
      <c r="R21">
        <f t="shared" si="3"/>
        <v>65.207856599999985</v>
      </c>
    </row>
    <row r="22" spans="1:18" x14ac:dyDescent="0.25">
      <c r="A22" t="s">
        <v>5</v>
      </c>
      <c r="B22" t="s">
        <v>63</v>
      </c>
      <c r="C22" t="s">
        <v>6</v>
      </c>
      <c r="D22" t="s">
        <v>75</v>
      </c>
      <c r="E22" t="s">
        <v>77</v>
      </c>
      <c r="F22" t="s">
        <v>66</v>
      </c>
      <c r="G22">
        <v>15.52</v>
      </c>
      <c r="H22">
        <v>0.6</v>
      </c>
      <c r="I22">
        <v>0.01</v>
      </c>
      <c r="J22">
        <v>0.6</v>
      </c>
      <c r="K22">
        <v>0.03</v>
      </c>
      <c r="L22">
        <f t="shared" si="0"/>
        <v>1</v>
      </c>
      <c r="M22">
        <f t="shared" si="1"/>
        <v>3</v>
      </c>
      <c r="P22">
        <f t="shared" si="4"/>
        <v>46.56</v>
      </c>
      <c r="Q22" t="s">
        <v>68</v>
      </c>
      <c r="R22">
        <f t="shared" si="3"/>
        <v>46.56</v>
      </c>
    </row>
    <row r="23" spans="1:18" x14ac:dyDescent="0.25">
      <c r="A23" t="s">
        <v>5</v>
      </c>
      <c r="B23" t="s">
        <v>63</v>
      </c>
      <c r="C23" t="s">
        <v>8</v>
      </c>
      <c r="D23" t="s">
        <v>76</v>
      </c>
      <c r="E23" t="s">
        <v>77</v>
      </c>
      <c r="F23" t="s">
        <v>66</v>
      </c>
      <c r="G23">
        <v>0.15</v>
      </c>
      <c r="H23">
        <v>0.6</v>
      </c>
      <c r="I23">
        <v>0.01</v>
      </c>
      <c r="J23">
        <v>0.6</v>
      </c>
      <c r="K23">
        <v>0.03</v>
      </c>
      <c r="L23">
        <f t="shared" si="0"/>
        <v>1</v>
      </c>
      <c r="M23">
        <f t="shared" si="1"/>
        <v>3</v>
      </c>
      <c r="P23">
        <f t="shared" si="4"/>
        <v>0.44999999999999996</v>
      </c>
      <c r="Q23" t="s">
        <v>68</v>
      </c>
      <c r="R23">
        <f t="shared" si="3"/>
        <v>0.44999999999999996</v>
      </c>
    </row>
    <row r="24" spans="1:18" x14ac:dyDescent="0.25">
      <c r="A24" t="s">
        <v>5</v>
      </c>
      <c r="B24" t="s">
        <v>63</v>
      </c>
      <c r="C24" t="s">
        <v>8</v>
      </c>
      <c r="D24" t="s">
        <v>72</v>
      </c>
      <c r="E24" t="s">
        <v>77</v>
      </c>
      <c r="F24" t="s">
        <v>66</v>
      </c>
      <c r="G24">
        <v>3.95</v>
      </c>
      <c r="H24">
        <v>0.6</v>
      </c>
      <c r="I24">
        <v>0.01</v>
      </c>
      <c r="J24">
        <v>0.6</v>
      </c>
      <c r="K24">
        <v>0.03</v>
      </c>
      <c r="L24">
        <f t="shared" si="0"/>
        <v>1</v>
      </c>
      <c r="M24">
        <f t="shared" si="1"/>
        <v>3</v>
      </c>
      <c r="P24">
        <f t="shared" si="4"/>
        <v>11.850000000000001</v>
      </c>
      <c r="Q24" t="s">
        <v>68</v>
      </c>
      <c r="R24">
        <f t="shared" si="3"/>
        <v>11.850000000000001</v>
      </c>
    </row>
    <row r="25" spans="1:18" x14ac:dyDescent="0.25">
      <c r="A25" t="s">
        <v>5</v>
      </c>
      <c r="B25" t="s">
        <v>63</v>
      </c>
      <c r="C25" t="s">
        <v>8</v>
      </c>
      <c r="D25" t="s">
        <v>73</v>
      </c>
      <c r="E25" t="s">
        <v>77</v>
      </c>
      <c r="F25" t="s">
        <v>66</v>
      </c>
      <c r="G25">
        <v>1.9</v>
      </c>
      <c r="H25">
        <v>0.6</v>
      </c>
      <c r="I25">
        <v>0.01</v>
      </c>
      <c r="J25">
        <v>0.6</v>
      </c>
      <c r="K25">
        <v>0.03</v>
      </c>
      <c r="L25">
        <f t="shared" si="0"/>
        <v>1</v>
      </c>
      <c r="M25">
        <f t="shared" si="1"/>
        <v>3</v>
      </c>
      <c r="P25">
        <f t="shared" si="4"/>
        <v>5.6999999999999993</v>
      </c>
      <c r="Q25" t="s">
        <v>68</v>
      </c>
      <c r="R25">
        <f t="shared" si="3"/>
        <v>5.6999999999999993</v>
      </c>
    </row>
    <row r="26" spans="1:18" x14ac:dyDescent="0.25">
      <c r="A26" t="s">
        <v>5</v>
      </c>
      <c r="B26" t="s">
        <v>63</v>
      </c>
      <c r="C26" t="s">
        <v>8</v>
      </c>
      <c r="D26" t="s">
        <v>74</v>
      </c>
      <c r="E26" t="s">
        <v>77</v>
      </c>
      <c r="F26" t="s">
        <v>66</v>
      </c>
      <c r="G26">
        <v>8.0676386999999998</v>
      </c>
      <c r="H26">
        <v>0.6</v>
      </c>
      <c r="I26">
        <v>0.01</v>
      </c>
      <c r="J26">
        <v>0.6</v>
      </c>
      <c r="K26">
        <v>0.03</v>
      </c>
      <c r="L26">
        <f t="shared" si="0"/>
        <v>1</v>
      </c>
      <c r="M26">
        <f t="shared" si="1"/>
        <v>3</v>
      </c>
      <c r="P26">
        <f t="shared" si="4"/>
        <v>24.202916099999999</v>
      </c>
      <c r="Q26" t="s">
        <v>68</v>
      </c>
      <c r="R26">
        <f t="shared" si="3"/>
        <v>24.202916099999999</v>
      </c>
    </row>
    <row r="27" spans="1:18" x14ac:dyDescent="0.25">
      <c r="A27" t="s">
        <v>5</v>
      </c>
      <c r="B27" t="s">
        <v>63</v>
      </c>
      <c r="C27" t="s">
        <v>8</v>
      </c>
      <c r="D27" t="s">
        <v>75</v>
      </c>
      <c r="E27" t="s">
        <v>77</v>
      </c>
      <c r="F27" t="s">
        <v>66</v>
      </c>
      <c r="G27">
        <v>12.55</v>
      </c>
      <c r="H27">
        <v>0.6</v>
      </c>
      <c r="I27">
        <v>0.01</v>
      </c>
      <c r="J27">
        <v>0.6</v>
      </c>
      <c r="K27">
        <v>0.03</v>
      </c>
      <c r="L27">
        <f t="shared" si="0"/>
        <v>1</v>
      </c>
      <c r="M27">
        <f t="shared" si="1"/>
        <v>3</v>
      </c>
      <c r="P27">
        <f t="shared" si="4"/>
        <v>37.650000000000006</v>
      </c>
      <c r="Q27" t="s">
        <v>67</v>
      </c>
      <c r="R27">
        <f t="shared" si="3"/>
        <v>0</v>
      </c>
    </row>
  </sheetData>
  <sheetProtection sheet="1" objects="1" scenarios="1"/>
  <autoFilter ref="A1:R1" xr:uid="{E0B3881C-6E12-4EBA-A5F8-4E5207989B37}">
    <sortState xmlns:xlrd2="http://schemas.microsoft.com/office/spreadsheetml/2017/richdata2" ref="A2:R27">
      <sortCondition ref="E1"/>
    </sortState>
  </autoFilter>
  <sortState xmlns:xlrd2="http://schemas.microsoft.com/office/spreadsheetml/2017/richdata2" ref="A2:R26">
    <sortCondition ref="E1:E2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4A9FD-D788-4F52-8A86-4A7741F1B770}">
  <dimension ref="A1:R13"/>
  <sheetViews>
    <sheetView topLeftCell="D1" workbookViewId="0">
      <selection activeCell="K2" sqref="K2"/>
    </sheetView>
  </sheetViews>
  <sheetFormatPr defaultRowHeight="15" x14ac:dyDescent="0.25"/>
  <cols>
    <col min="3" max="3" width="27.28515625" bestFit="1" customWidth="1"/>
    <col min="4" max="4" width="14.7109375" bestFit="1" customWidth="1"/>
    <col min="6" max="6" width="18.42578125" bestFit="1" customWidth="1"/>
    <col min="8" max="8" width="14.28515625" customWidth="1"/>
    <col min="9" max="9" width="13" customWidth="1"/>
    <col min="10" max="10" width="14.140625" customWidth="1"/>
    <col min="11" max="11" width="13" customWidth="1"/>
    <col min="12" max="12" width="13.28515625" customWidth="1"/>
    <col min="13" max="13" width="10.28515625" customWidth="1"/>
    <col min="14" max="14" width="11.7109375" customWidth="1"/>
    <col min="15" max="15" width="10.85546875" customWidth="1"/>
    <col min="16" max="16" width="9.7109375" customWidth="1"/>
    <col min="17" max="17" width="13.140625" customWidth="1"/>
  </cols>
  <sheetData>
    <row r="1" spans="1:18" ht="90" x14ac:dyDescent="0.2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51</v>
      </c>
      <c r="H1" s="2" t="s">
        <v>52</v>
      </c>
      <c r="I1" s="2" t="s">
        <v>53</v>
      </c>
      <c r="J1" s="2" t="s">
        <v>54</v>
      </c>
      <c r="K1" s="2" t="s">
        <v>55</v>
      </c>
      <c r="L1" s="2" t="s">
        <v>56</v>
      </c>
      <c r="M1" s="2" t="s">
        <v>57</v>
      </c>
      <c r="N1" s="2" t="s">
        <v>58</v>
      </c>
      <c r="O1" s="2" t="s">
        <v>59</v>
      </c>
      <c r="P1" s="2" t="s">
        <v>60</v>
      </c>
      <c r="Q1" s="2" t="s">
        <v>61</v>
      </c>
      <c r="R1" s="2" t="s">
        <v>62</v>
      </c>
    </row>
    <row r="2" spans="1:18" x14ac:dyDescent="0.25">
      <c r="A2" t="s">
        <v>9</v>
      </c>
      <c r="B2" t="s">
        <v>63</v>
      </c>
      <c r="C2" t="s">
        <v>10</v>
      </c>
      <c r="D2" t="s">
        <v>64</v>
      </c>
      <c r="E2" t="s">
        <v>65</v>
      </c>
      <c r="F2" t="s">
        <v>66</v>
      </c>
      <c r="G2">
        <v>4</v>
      </c>
      <c r="H2">
        <v>0.6</v>
      </c>
      <c r="I2">
        <v>0.01</v>
      </c>
      <c r="J2">
        <v>0.6</v>
      </c>
      <c r="K2">
        <v>0.05</v>
      </c>
      <c r="L2">
        <f t="shared" ref="L2:M8" si="0">J2/H2</f>
        <v>1</v>
      </c>
      <c r="M2">
        <f t="shared" si="0"/>
        <v>5</v>
      </c>
      <c r="N2" t="s">
        <v>67</v>
      </c>
      <c r="O2">
        <f t="shared" ref="O2:O13" si="1">IF(N2="Y",0,0.07)</f>
        <v>0</v>
      </c>
      <c r="P2">
        <f>G2*L2*M2*(1-O2)</f>
        <v>20</v>
      </c>
      <c r="Q2" t="s">
        <v>68</v>
      </c>
      <c r="R2">
        <f>IF(Q2="Y",0,P2)</f>
        <v>20</v>
      </c>
    </row>
    <row r="3" spans="1:18" x14ac:dyDescent="0.25">
      <c r="A3" t="s">
        <v>9</v>
      </c>
      <c r="B3" t="s">
        <v>63</v>
      </c>
      <c r="C3" t="s">
        <v>10</v>
      </c>
      <c r="D3" t="s">
        <v>69</v>
      </c>
      <c r="E3" t="s">
        <v>65</v>
      </c>
      <c r="F3" t="s">
        <v>66</v>
      </c>
      <c r="G3">
        <v>0.31</v>
      </c>
      <c r="H3">
        <v>0.6</v>
      </c>
      <c r="I3">
        <v>0.01</v>
      </c>
      <c r="J3">
        <v>0.6</v>
      </c>
      <c r="K3">
        <v>0.05</v>
      </c>
      <c r="L3">
        <f t="shared" si="0"/>
        <v>1</v>
      </c>
      <c r="M3">
        <f t="shared" si="0"/>
        <v>5</v>
      </c>
      <c r="N3" t="s">
        <v>68</v>
      </c>
      <c r="O3">
        <f t="shared" si="1"/>
        <v>7.0000000000000007E-2</v>
      </c>
      <c r="P3">
        <f t="shared" ref="P3:P8" si="2">G3*L3*M3*(1-O3)</f>
        <v>1.4415</v>
      </c>
      <c r="Q3" t="s">
        <v>68</v>
      </c>
      <c r="R3">
        <f t="shared" ref="R3:R13" si="3">IF(Q3="Y",0,P3)</f>
        <v>1.4415</v>
      </c>
    </row>
    <row r="4" spans="1:18" x14ac:dyDescent="0.25">
      <c r="A4" t="s">
        <v>9</v>
      </c>
      <c r="B4" t="s">
        <v>63</v>
      </c>
      <c r="C4" t="s">
        <v>10</v>
      </c>
      <c r="D4" t="s">
        <v>78</v>
      </c>
      <c r="E4" t="s">
        <v>65</v>
      </c>
      <c r="F4" t="s">
        <v>66</v>
      </c>
      <c r="G4">
        <v>8</v>
      </c>
      <c r="H4">
        <v>0.6</v>
      </c>
      <c r="I4">
        <v>0.01</v>
      </c>
      <c r="J4">
        <v>0.6</v>
      </c>
      <c r="K4">
        <v>0.05</v>
      </c>
      <c r="L4">
        <f t="shared" si="0"/>
        <v>1</v>
      </c>
      <c r="M4">
        <f t="shared" si="0"/>
        <v>5</v>
      </c>
      <c r="N4" t="s">
        <v>68</v>
      </c>
      <c r="O4">
        <f t="shared" si="1"/>
        <v>7.0000000000000007E-2</v>
      </c>
      <c r="P4">
        <f t="shared" si="2"/>
        <v>37.199999999999996</v>
      </c>
      <c r="Q4" t="s">
        <v>68</v>
      </c>
      <c r="R4">
        <f t="shared" si="3"/>
        <v>37.199999999999996</v>
      </c>
    </row>
    <row r="5" spans="1:18" x14ac:dyDescent="0.25">
      <c r="A5" t="s">
        <v>9</v>
      </c>
      <c r="B5" t="s">
        <v>63</v>
      </c>
      <c r="C5" t="s">
        <v>10</v>
      </c>
      <c r="D5" t="s">
        <v>70</v>
      </c>
      <c r="E5" t="s">
        <v>65</v>
      </c>
      <c r="F5" t="s">
        <v>66</v>
      </c>
      <c r="G5">
        <v>0.08</v>
      </c>
      <c r="H5">
        <v>0.6</v>
      </c>
      <c r="I5">
        <v>0.01</v>
      </c>
      <c r="J5">
        <v>0.6</v>
      </c>
      <c r="K5">
        <v>0.05</v>
      </c>
      <c r="L5">
        <f t="shared" si="0"/>
        <v>1</v>
      </c>
      <c r="M5">
        <f t="shared" si="0"/>
        <v>5</v>
      </c>
      <c r="N5" t="s">
        <v>68</v>
      </c>
      <c r="O5">
        <f t="shared" si="1"/>
        <v>7.0000000000000007E-2</v>
      </c>
      <c r="P5">
        <f t="shared" si="2"/>
        <v>0.372</v>
      </c>
      <c r="Q5" t="s">
        <v>68</v>
      </c>
      <c r="R5">
        <f t="shared" si="3"/>
        <v>0.372</v>
      </c>
    </row>
    <row r="6" spans="1:18" x14ac:dyDescent="0.25">
      <c r="A6" t="s">
        <v>9</v>
      </c>
      <c r="B6" t="s">
        <v>63</v>
      </c>
      <c r="C6" t="s">
        <v>10</v>
      </c>
      <c r="D6" t="s">
        <v>71</v>
      </c>
      <c r="E6" t="s">
        <v>65</v>
      </c>
      <c r="F6" t="s">
        <v>66</v>
      </c>
      <c r="G6">
        <v>0.04</v>
      </c>
      <c r="H6">
        <v>0.6</v>
      </c>
      <c r="I6">
        <v>0.01</v>
      </c>
      <c r="J6">
        <v>0.6</v>
      </c>
      <c r="K6">
        <v>0.05</v>
      </c>
      <c r="L6">
        <f t="shared" si="0"/>
        <v>1</v>
      </c>
      <c r="M6">
        <f t="shared" si="0"/>
        <v>5</v>
      </c>
      <c r="N6" t="s">
        <v>68</v>
      </c>
      <c r="O6">
        <f t="shared" si="1"/>
        <v>7.0000000000000007E-2</v>
      </c>
      <c r="P6">
        <f t="shared" si="2"/>
        <v>0.186</v>
      </c>
      <c r="Q6" t="s">
        <v>68</v>
      </c>
      <c r="R6">
        <f t="shared" si="3"/>
        <v>0.186</v>
      </c>
    </row>
    <row r="7" spans="1:18" x14ac:dyDescent="0.25">
      <c r="A7" t="s">
        <v>9</v>
      </c>
      <c r="B7" t="s">
        <v>63</v>
      </c>
      <c r="C7" t="s">
        <v>10</v>
      </c>
      <c r="D7" t="s">
        <v>73</v>
      </c>
      <c r="E7" t="s">
        <v>65</v>
      </c>
      <c r="F7" t="s">
        <v>66</v>
      </c>
      <c r="G7">
        <v>3.8333333333333335</v>
      </c>
      <c r="H7">
        <v>0.6</v>
      </c>
      <c r="I7">
        <v>0.01</v>
      </c>
      <c r="J7">
        <v>0.6</v>
      </c>
      <c r="K7">
        <v>0.05</v>
      </c>
      <c r="L7">
        <f t="shared" si="0"/>
        <v>1</v>
      </c>
      <c r="M7">
        <f t="shared" si="0"/>
        <v>5</v>
      </c>
      <c r="N7" t="s">
        <v>67</v>
      </c>
      <c r="O7">
        <f>IF(N7="Y",0,0.07)</f>
        <v>0</v>
      </c>
      <c r="P7">
        <f t="shared" si="2"/>
        <v>19.166666666666668</v>
      </c>
      <c r="Q7" t="s">
        <v>67</v>
      </c>
      <c r="R7">
        <f t="shared" si="3"/>
        <v>0</v>
      </c>
    </row>
    <row r="8" spans="1:18" x14ac:dyDescent="0.25">
      <c r="A8" t="s">
        <v>9</v>
      </c>
      <c r="B8" t="s">
        <v>63</v>
      </c>
      <c r="C8" t="s">
        <v>10</v>
      </c>
      <c r="D8" t="s">
        <v>75</v>
      </c>
      <c r="E8" t="s">
        <v>65</v>
      </c>
      <c r="F8" t="s">
        <v>66</v>
      </c>
      <c r="G8">
        <v>0.47900000000000004</v>
      </c>
      <c r="H8">
        <v>0.6</v>
      </c>
      <c r="I8">
        <v>0.01</v>
      </c>
      <c r="J8">
        <v>0.6</v>
      </c>
      <c r="K8">
        <v>0.05</v>
      </c>
      <c r="L8">
        <f t="shared" si="0"/>
        <v>1</v>
      </c>
      <c r="M8">
        <f t="shared" si="0"/>
        <v>5</v>
      </c>
      <c r="N8" t="s">
        <v>68</v>
      </c>
      <c r="O8">
        <f t="shared" si="1"/>
        <v>7.0000000000000007E-2</v>
      </c>
      <c r="P8">
        <f t="shared" si="2"/>
        <v>2.2273499999999999</v>
      </c>
      <c r="Q8" t="s">
        <v>67</v>
      </c>
      <c r="R8">
        <f t="shared" si="3"/>
        <v>0</v>
      </c>
    </row>
    <row r="9" spans="1:18" x14ac:dyDescent="0.25">
      <c r="A9" t="s">
        <v>9</v>
      </c>
      <c r="B9" t="s">
        <v>63</v>
      </c>
      <c r="C9" t="s">
        <v>8</v>
      </c>
      <c r="D9" t="s">
        <v>71</v>
      </c>
      <c r="E9" t="s">
        <v>65</v>
      </c>
      <c r="F9" t="s">
        <v>66</v>
      </c>
      <c r="G9">
        <v>0.04</v>
      </c>
      <c r="H9">
        <v>0.6</v>
      </c>
      <c r="I9">
        <v>0.01</v>
      </c>
      <c r="J9">
        <v>0.6</v>
      </c>
      <c r="K9">
        <v>0.05</v>
      </c>
      <c r="L9">
        <f t="shared" ref="L9:M12" si="4">J9/H9</f>
        <v>1</v>
      </c>
      <c r="M9">
        <f t="shared" si="4"/>
        <v>5</v>
      </c>
      <c r="N9" t="s">
        <v>68</v>
      </c>
      <c r="O9">
        <f t="shared" si="1"/>
        <v>7.0000000000000007E-2</v>
      </c>
      <c r="P9">
        <f t="shared" ref="P9:P13" si="5">G9*L9*M9*(1-O9)</f>
        <v>0.186</v>
      </c>
      <c r="Q9" t="s">
        <v>68</v>
      </c>
      <c r="R9">
        <f t="shared" si="3"/>
        <v>0.186</v>
      </c>
    </row>
    <row r="10" spans="1:18" x14ac:dyDescent="0.25">
      <c r="A10" t="s">
        <v>9</v>
      </c>
      <c r="B10" t="s">
        <v>63</v>
      </c>
      <c r="C10" t="s">
        <v>8</v>
      </c>
      <c r="D10" t="s">
        <v>72</v>
      </c>
      <c r="E10" t="s">
        <v>65</v>
      </c>
      <c r="F10" t="s">
        <v>66</v>
      </c>
      <c r="G10">
        <v>0.28999999999999998</v>
      </c>
      <c r="H10">
        <v>0.6</v>
      </c>
      <c r="I10">
        <v>0.01</v>
      </c>
      <c r="J10">
        <v>0.6</v>
      </c>
      <c r="K10">
        <v>0.05</v>
      </c>
      <c r="L10">
        <f t="shared" si="4"/>
        <v>1</v>
      </c>
      <c r="M10">
        <f t="shared" si="4"/>
        <v>5</v>
      </c>
      <c r="N10" t="s">
        <v>67</v>
      </c>
      <c r="O10">
        <f t="shared" si="1"/>
        <v>0</v>
      </c>
      <c r="P10">
        <f t="shared" si="5"/>
        <v>1.45</v>
      </c>
      <c r="Q10" t="s">
        <v>68</v>
      </c>
      <c r="R10">
        <f t="shared" si="3"/>
        <v>1.45</v>
      </c>
    </row>
    <row r="11" spans="1:18" x14ac:dyDescent="0.25">
      <c r="A11" t="s">
        <v>9</v>
      </c>
      <c r="B11" t="s">
        <v>63</v>
      </c>
      <c r="C11" t="s">
        <v>8</v>
      </c>
      <c r="D11" t="s">
        <v>73</v>
      </c>
      <c r="E11" t="s">
        <v>65</v>
      </c>
      <c r="F11" t="s">
        <v>66</v>
      </c>
      <c r="G11">
        <v>0.26666666666666666</v>
      </c>
      <c r="H11">
        <v>0.6</v>
      </c>
      <c r="I11">
        <v>0.01</v>
      </c>
      <c r="J11">
        <v>0.6</v>
      </c>
      <c r="K11">
        <v>0.05</v>
      </c>
      <c r="L11">
        <f t="shared" si="4"/>
        <v>1</v>
      </c>
      <c r="M11">
        <f t="shared" si="4"/>
        <v>5</v>
      </c>
      <c r="N11" t="s">
        <v>67</v>
      </c>
      <c r="O11">
        <f t="shared" si="1"/>
        <v>0</v>
      </c>
      <c r="P11">
        <f t="shared" si="5"/>
        <v>1.3333333333333333</v>
      </c>
      <c r="Q11" t="s">
        <v>67</v>
      </c>
      <c r="R11">
        <f t="shared" si="3"/>
        <v>0</v>
      </c>
    </row>
    <row r="12" spans="1:18" x14ac:dyDescent="0.25">
      <c r="A12" t="s">
        <v>9</v>
      </c>
      <c r="B12" t="s">
        <v>63</v>
      </c>
      <c r="C12" t="s">
        <v>8</v>
      </c>
      <c r="D12" t="s">
        <v>74</v>
      </c>
      <c r="E12" t="s">
        <v>65</v>
      </c>
      <c r="F12" t="s">
        <v>66</v>
      </c>
      <c r="G12">
        <v>0.2392211286</v>
      </c>
      <c r="H12">
        <v>0.6</v>
      </c>
      <c r="I12">
        <v>0.01</v>
      </c>
      <c r="J12">
        <v>0.6</v>
      </c>
      <c r="K12">
        <v>0.05</v>
      </c>
      <c r="L12">
        <f t="shared" si="4"/>
        <v>1</v>
      </c>
      <c r="M12">
        <f t="shared" si="4"/>
        <v>5</v>
      </c>
      <c r="N12" t="s">
        <v>67</v>
      </c>
      <c r="O12">
        <f t="shared" si="1"/>
        <v>0</v>
      </c>
      <c r="P12">
        <f t="shared" si="5"/>
        <v>1.1961056430000001</v>
      </c>
      <c r="Q12" t="s">
        <v>68</v>
      </c>
      <c r="R12">
        <f t="shared" si="3"/>
        <v>1.1961056430000001</v>
      </c>
    </row>
    <row r="13" spans="1:18" x14ac:dyDescent="0.25">
      <c r="A13" t="s">
        <v>9</v>
      </c>
      <c r="B13" t="s">
        <v>63</v>
      </c>
      <c r="C13" t="s">
        <v>8</v>
      </c>
      <c r="D13" t="s">
        <v>75</v>
      </c>
      <c r="E13" t="s">
        <v>65</v>
      </c>
      <c r="F13" t="s">
        <v>66</v>
      </c>
      <c r="G13">
        <v>0.31133333333333335</v>
      </c>
      <c r="H13">
        <v>0.6</v>
      </c>
      <c r="I13">
        <v>0.01</v>
      </c>
      <c r="J13">
        <v>0.6</v>
      </c>
      <c r="K13">
        <v>0.05</v>
      </c>
      <c r="L13">
        <f>J13/H13</f>
        <v>1</v>
      </c>
      <c r="M13">
        <f>K13/I13</f>
        <v>5</v>
      </c>
      <c r="N13" t="s">
        <v>68</v>
      </c>
      <c r="O13">
        <f t="shared" si="1"/>
        <v>7.0000000000000007E-2</v>
      </c>
      <c r="P13">
        <f t="shared" si="5"/>
        <v>1.4477</v>
      </c>
      <c r="Q13" t="s">
        <v>67</v>
      </c>
      <c r="R13">
        <f t="shared" si="3"/>
        <v>0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93992-3398-4607-BD66-9131046CFB84}">
  <dimension ref="A1:M281"/>
  <sheetViews>
    <sheetView topLeftCell="D1" workbookViewId="0">
      <pane ySplit="1" topLeftCell="A2" activePane="bottomLeft" state="frozen"/>
      <selection pane="bottomLeft" activeCell="E300" sqref="E300"/>
    </sheetView>
  </sheetViews>
  <sheetFormatPr defaultRowHeight="15" x14ac:dyDescent="0.25"/>
  <cols>
    <col min="3" max="3" width="28" bestFit="1" customWidth="1"/>
    <col min="4" max="4" width="30.42578125" bestFit="1" customWidth="1"/>
    <col min="5" max="5" width="17.5703125" customWidth="1"/>
    <col min="6" max="6" width="21.28515625" customWidth="1"/>
    <col min="7" max="7" width="17.7109375" customWidth="1"/>
    <col min="8" max="8" width="18.7109375" customWidth="1"/>
    <col min="9" max="9" width="20.85546875" customWidth="1"/>
    <col min="10" max="10" width="16.7109375" customWidth="1"/>
    <col min="11" max="11" width="16.5703125" customWidth="1"/>
    <col min="12" max="12" width="17.5703125" customWidth="1"/>
    <col min="13" max="13" width="15.7109375" customWidth="1"/>
  </cols>
  <sheetData>
    <row r="1" spans="1:13" s="1" customFormat="1" ht="60" x14ac:dyDescent="0.2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79</v>
      </c>
      <c r="H1" s="2" t="s">
        <v>80</v>
      </c>
      <c r="I1" s="2" t="s">
        <v>54</v>
      </c>
      <c r="J1" s="2" t="s">
        <v>55</v>
      </c>
      <c r="K1" s="2" t="s">
        <v>60</v>
      </c>
      <c r="L1" s="2" t="s">
        <v>61</v>
      </c>
      <c r="M1" s="2" t="s">
        <v>62</v>
      </c>
    </row>
    <row r="2" spans="1:13" x14ac:dyDescent="0.25">
      <c r="A2" t="s">
        <v>9</v>
      </c>
      <c r="B2" t="s">
        <v>63</v>
      </c>
      <c r="C2" t="s">
        <v>10</v>
      </c>
      <c r="D2" t="s">
        <v>76</v>
      </c>
      <c r="E2" t="s">
        <v>81</v>
      </c>
      <c r="F2" t="s">
        <v>82</v>
      </c>
      <c r="G2">
        <v>833</v>
      </c>
      <c r="H2">
        <v>1.1907959984658871E-2</v>
      </c>
      <c r="I2">
        <v>0.6</v>
      </c>
      <c r="J2">
        <v>0.03</v>
      </c>
      <c r="K2">
        <f t="shared" ref="K2:K33" si="0">G2*H2*I2*J2</f>
        <v>0.17854795200997509</v>
      </c>
      <c r="L2" t="s">
        <v>68</v>
      </c>
      <c r="M2">
        <f>IF(L2="Y",0,K2)</f>
        <v>0.17854795200997509</v>
      </c>
    </row>
    <row r="3" spans="1:13" x14ac:dyDescent="0.25">
      <c r="A3" t="s">
        <v>9</v>
      </c>
      <c r="B3" t="s">
        <v>63</v>
      </c>
      <c r="C3" t="s">
        <v>10</v>
      </c>
      <c r="D3" t="s">
        <v>83</v>
      </c>
      <c r="E3" t="s">
        <v>81</v>
      </c>
      <c r="F3" t="s">
        <v>82</v>
      </c>
      <c r="G3">
        <v>91</v>
      </c>
      <c r="H3">
        <v>1.1907959984658871E-2</v>
      </c>
      <c r="I3">
        <v>0.6</v>
      </c>
      <c r="J3">
        <v>0.03</v>
      </c>
      <c r="K3">
        <f t="shared" si="0"/>
        <v>1.9505238454871232E-2</v>
      </c>
      <c r="L3" t="s">
        <v>68</v>
      </c>
      <c r="M3">
        <f t="shared" ref="M3:M46" si="1">IF(L3="Y",0,K3)</f>
        <v>1.9505238454871232E-2</v>
      </c>
    </row>
    <row r="4" spans="1:13" x14ac:dyDescent="0.25">
      <c r="A4" t="s">
        <v>9</v>
      </c>
      <c r="B4" t="s">
        <v>63</v>
      </c>
      <c r="C4" t="s">
        <v>10</v>
      </c>
      <c r="D4" t="s">
        <v>84</v>
      </c>
      <c r="E4" t="s">
        <v>81</v>
      </c>
      <c r="F4" t="s">
        <v>82</v>
      </c>
      <c r="G4">
        <v>346</v>
      </c>
      <c r="H4">
        <v>1.1907959984658871E-2</v>
      </c>
      <c r="I4">
        <v>0.6</v>
      </c>
      <c r="J4">
        <v>0.03</v>
      </c>
      <c r="K4">
        <f t="shared" si="0"/>
        <v>7.416277478445546E-2</v>
      </c>
      <c r="L4" t="s">
        <v>68</v>
      </c>
      <c r="M4">
        <f t="shared" si="1"/>
        <v>7.416277478445546E-2</v>
      </c>
    </row>
    <row r="5" spans="1:13" x14ac:dyDescent="0.25">
      <c r="A5" t="s">
        <v>9</v>
      </c>
      <c r="B5" t="s">
        <v>63</v>
      </c>
      <c r="C5" t="s">
        <v>10</v>
      </c>
      <c r="D5" t="s">
        <v>85</v>
      </c>
      <c r="E5" t="s">
        <v>81</v>
      </c>
      <c r="F5" t="s">
        <v>82</v>
      </c>
      <c r="G5">
        <v>26</v>
      </c>
      <c r="H5">
        <v>1.1907959984658871E-2</v>
      </c>
      <c r="I5">
        <v>0.6</v>
      </c>
      <c r="J5">
        <v>0.03</v>
      </c>
      <c r="K5">
        <f t="shared" si="0"/>
        <v>5.5729252728203517E-3</v>
      </c>
      <c r="L5" t="s">
        <v>68</v>
      </c>
      <c r="M5">
        <f t="shared" si="1"/>
        <v>5.5729252728203517E-3</v>
      </c>
    </row>
    <row r="6" spans="1:13" x14ac:dyDescent="0.25">
      <c r="A6" t="s">
        <v>9</v>
      </c>
      <c r="B6" t="s">
        <v>63</v>
      </c>
      <c r="C6" t="s">
        <v>10</v>
      </c>
      <c r="D6" t="s">
        <v>86</v>
      </c>
      <c r="E6" t="s">
        <v>81</v>
      </c>
      <c r="F6" t="s">
        <v>82</v>
      </c>
      <c r="G6">
        <v>64</v>
      </c>
      <c r="H6">
        <v>1.1907959984658871E-2</v>
      </c>
      <c r="I6">
        <v>0.6</v>
      </c>
      <c r="J6">
        <v>0.03</v>
      </c>
      <c r="K6">
        <f t="shared" si="0"/>
        <v>1.3717969902327019E-2</v>
      </c>
      <c r="L6" t="s">
        <v>68</v>
      </c>
      <c r="M6">
        <f t="shared" si="1"/>
        <v>1.3717969902327019E-2</v>
      </c>
    </row>
    <row r="7" spans="1:13" x14ac:dyDescent="0.25">
      <c r="A7" t="s">
        <v>9</v>
      </c>
      <c r="B7" t="s">
        <v>63</v>
      </c>
      <c r="C7" t="s">
        <v>10</v>
      </c>
      <c r="D7" t="s">
        <v>87</v>
      </c>
      <c r="E7" t="s">
        <v>81</v>
      </c>
      <c r="F7" t="s">
        <v>82</v>
      </c>
      <c r="G7">
        <v>43</v>
      </c>
      <c r="H7">
        <v>1.1907959984658871E-2</v>
      </c>
      <c r="I7">
        <v>0.6</v>
      </c>
      <c r="J7">
        <v>0.03</v>
      </c>
      <c r="K7">
        <f t="shared" si="0"/>
        <v>9.2167610281259638E-3</v>
      </c>
      <c r="L7" t="s">
        <v>68</v>
      </c>
      <c r="M7">
        <f t="shared" si="1"/>
        <v>9.2167610281259638E-3</v>
      </c>
    </row>
    <row r="8" spans="1:13" x14ac:dyDescent="0.25">
      <c r="A8" t="s">
        <v>9</v>
      </c>
      <c r="B8" t="s">
        <v>63</v>
      </c>
      <c r="C8" t="s">
        <v>10</v>
      </c>
      <c r="D8" t="s">
        <v>88</v>
      </c>
      <c r="E8" t="s">
        <v>81</v>
      </c>
      <c r="F8" t="s">
        <v>82</v>
      </c>
      <c r="G8">
        <v>4812</v>
      </c>
      <c r="H8">
        <v>1.1907959984658871E-2</v>
      </c>
      <c r="I8">
        <v>0.6</v>
      </c>
      <c r="J8">
        <v>0.03</v>
      </c>
      <c r="K8">
        <f t="shared" si="0"/>
        <v>1.0314198620312127</v>
      </c>
      <c r="L8" t="s">
        <v>68</v>
      </c>
      <c r="M8">
        <f t="shared" si="1"/>
        <v>1.0314198620312127</v>
      </c>
    </row>
    <row r="9" spans="1:13" x14ac:dyDescent="0.25">
      <c r="A9" t="s">
        <v>9</v>
      </c>
      <c r="B9" t="s">
        <v>63</v>
      </c>
      <c r="C9" t="s">
        <v>10</v>
      </c>
      <c r="D9" t="s">
        <v>89</v>
      </c>
      <c r="E9" t="s">
        <v>81</v>
      </c>
      <c r="F9" t="s">
        <v>82</v>
      </c>
      <c r="G9">
        <v>20</v>
      </c>
      <c r="H9">
        <v>1.1907959984658871E-2</v>
      </c>
      <c r="I9">
        <v>0.6</v>
      </c>
      <c r="J9">
        <v>0.03</v>
      </c>
      <c r="K9">
        <f t="shared" si="0"/>
        <v>4.2868655944771931E-3</v>
      </c>
      <c r="L9" t="s">
        <v>68</v>
      </c>
      <c r="M9">
        <f t="shared" si="1"/>
        <v>4.2868655944771931E-3</v>
      </c>
    </row>
    <row r="10" spans="1:13" x14ac:dyDescent="0.25">
      <c r="A10" t="s">
        <v>9</v>
      </c>
      <c r="B10" t="s">
        <v>63</v>
      </c>
      <c r="C10" t="s">
        <v>10</v>
      </c>
      <c r="D10" t="s">
        <v>71</v>
      </c>
      <c r="E10" t="s">
        <v>81</v>
      </c>
      <c r="F10" t="s">
        <v>82</v>
      </c>
      <c r="G10">
        <v>719</v>
      </c>
      <c r="H10">
        <v>1.1907959984658871E-2</v>
      </c>
      <c r="I10">
        <v>0.6</v>
      </c>
      <c r="J10">
        <v>0.03</v>
      </c>
      <c r="K10">
        <f t="shared" si="0"/>
        <v>0.15411281812145511</v>
      </c>
      <c r="L10" t="s">
        <v>68</v>
      </c>
      <c r="M10">
        <f t="shared" si="1"/>
        <v>0.15411281812145511</v>
      </c>
    </row>
    <row r="11" spans="1:13" x14ac:dyDescent="0.25">
      <c r="A11" t="s">
        <v>9</v>
      </c>
      <c r="B11" t="s">
        <v>63</v>
      </c>
      <c r="C11" t="s">
        <v>10</v>
      </c>
      <c r="D11" t="s">
        <v>90</v>
      </c>
      <c r="E11" t="s">
        <v>81</v>
      </c>
      <c r="F11" t="s">
        <v>82</v>
      </c>
      <c r="G11">
        <v>34</v>
      </c>
      <c r="H11">
        <v>1.1907959984658871E-2</v>
      </c>
      <c r="I11">
        <v>0.6</v>
      </c>
      <c r="J11">
        <v>0.03</v>
      </c>
      <c r="K11">
        <f t="shared" si="0"/>
        <v>7.2876715106112286E-3</v>
      </c>
      <c r="L11" t="s">
        <v>68</v>
      </c>
      <c r="M11">
        <f t="shared" si="1"/>
        <v>7.2876715106112286E-3</v>
      </c>
    </row>
    <row r="12" spans="1:13" x14ac:dyDescent="0.25">
      <c r="A12" t="s">
        <v>9</v>
      </c>
      <c r="B12" t="s">
        <v>63</v>
      </c>
      <c r="C12" t="s">
        <v>10</v>
      </c>
      <c r="D12" t="s">
        <v>91</v>
      </c>
      <c r="E12" t="s">
        <v>81</v>
      </c>
      <c r="F12" t="s">
        <v>82</v>
      </c>
      <c r="G12">
        <v>20</v>
      </c>
      <c r="H12">
        <v>1.1907959984658871E-2</v>
      </c>
      <c r="I12">
        <v>0.6</v>
      </c>
      <c r="J12">
        <v>0.03</v>
      </c>
      <c r="K12">
        <f t="shared" si="0"/>
        <v>4.2868655944771931E-3</v>
      </c>
      <c r="L12" t="s">
        <v>68</v>
      </c>
      <c r="M12">
        <f t="shared" si="1"/>
        <v>4.2868655944771931E-3</v>
      </c>
    </row>
    <row r="13" spans="1:13" x14ac:dyDescent="0.25">
      <c r="A13" t="s">
        <v>9</v>
      </c>
      <c r="B13" t="s">
        <v>63</v>
      </c>
      <c r="C13" t="s">
        <v>10</v>
      </c>
      <c r="D13" t="s">
        <v>92</v>
      </c>
      <c r="E13" t="s">
        <v>81</v>
      </c>
      <c r="F13" t="s">
        <v>82</v>
      </c>
      <c r="G13">
        <v>1103</v>
      </c>
      <c r="H13">
        <v>1.1907959984658871E-2</v>
      </c>
      <c r="I13">
        <v>0.6</v>
      </c>
      <c r="J13">
        <v>0.03</v>
      </c>
      <c r="K13">
        <f t="shared" si="0"/>
        <v>0.2364206375354172</v>
      </c>
      <c r="L13" t="s">
        <v>68</v>
      </c>
      <c r="M13">
        <f t="shared" si="1"/>
        <v>0.2364206375354172</v>
      </c>
    </row>
    <row r="14" spans="1:13" x14ac:dyDescent="0.25">
      <c r="A14" t="s">
        <v>9</v>
      </c>
      <c r="B14" t="s">
        <v>63</v>
      </c>
      <c r="C14" t="s">
        <v>10</v>
      </c>
      <c r="D14" t="s">
        <v>93</v>
      </c>
      <c r="E14" t="s">
        <v>81</v>
      </c>
      <c r="F14" t="s">
        <v>82</v>
      </c>
      <c r="G14">
        <v>42</v>
      </c>
      <c r="H14">
        <v>1.1907959984658871E-2</v>
      </c>
      <c r="I14">
        <v>0.6</v>
      </c>
      <c r="J14">
        <v>0.03</v>
      </c>
      <c r="K14">
        <f t="shared" si="0"/>
        <v>9.0024177484021046E-3</v>
      </c>
      <c r="L14" t="s">
        <v>68</v>
      </c>
      <c r="M14">
        <f t="shared" si="1"/>
        <v>9.0024177484021046E-3</v>
      </c>
    </row>
    <row r="15" spans="1:13" x14ac:dyDescent="0.25">
      <c r="A15" t="s">
        <v>9</v>
      </c>
      <c r="B15" t="s">
        <v>63</v>
      </c>
      <c r="C15" t="s">
        <v>10</v>
      </c>
      <c r="D15" t="s">
        <v>94</v>
      </c>
      <c r="E15" t="s">
        <v>81</v>
      </c>
      <c r="F15" t="s">
        <v>82</v>
      </c>
      <c r="G15">
        <v>66</v>
      </c>
      <c r="H15">
        <v>1.1907959984658871E-2</v>
      </c>
      <c r="I15">
        <v>0.6</v>
      </c>
      <c r="J15">
        <v>0.03</v>
      </c>
      <c r="K15">
        <f t="shared" si="0"/>
        <v>1.4146656461774739E-2</v>
      </c>
      <c r="L15" t="s">
        <v>68</v>
      </c>
      <c r="M15">
        <f t="shared" si="1"/>
        <v>1.4146656461774739E-2</v>
      </c>
    </row>
    <row r="16" spans="1:13" x14ac:dyDescent="0.25">
      <c r="A16" t="s">
        <v>9</v>
      </c>
      <c r="B16" t="s">
        <v>63</v>
      </c>
      <c r="C16" t="s">
        <v>10</v>
      </c>
      <c r="D16" t="s">
        <v>95</v>
      </c>
      <c r="E16" t="s">
        <v>81</v>
      </c>
      <c r="F16" t="s">
        <v>82</v>
      </c>
      <c r="G16">
        <v>1343</v>
      </c>
      <c r="H16">
        <v>1.1907959984658871E-2</v>
      </c>
      <c r="I16">
        <v>0.6</v>
      </c>
      <c r="J16">
        <v>0.03</v>
      </c>
      <c r="K16">
        <f t="shared" si="0"/>
        <v>0.28786302466914354</v>
      </c>
      <c r="L16" t="s">
        <v>68</v>
      </c>
      <c r="M16">
        <f t="shared" si="1"/>
        <v>0.28786302466914354</v>
      </c>
    </row>
    <row r="17" spans="1:13" x14ac:dyDescent="0.25">
      <c r="A17" t="s">
        <v>9</v>
      </c>
      <c r="B17" t="s">
        <v>63</v>
      </c>
      <c r="C17" t="s">
        <v>10</v>
      </c>
      <c r="D17" t="s">
        <v>96</v>
      </c>
      <c r="E17" t="s">
        <v>81</v>
      </c>
      <c r="F17" t="s">
        <v>82</v>
      </c>
      <c r="G17">
        <v>61</v>
      </c>
      <c r="H17">
        <v>1.1907959984658871E-2</v>
      </c>
      <c r="I17">
        <v>0.6</v>
      </c>
      <c r="J17">
        <v>0.03</v>
      </c>
      <c r="K17">
        <f t="shared" si="0"/>
        <v>1.3074940063155439E-2</v>
      </c>
      <c r="L17" t="s">
        <v>68</v>
      </c>
      <c r="M17">
        <f t="shared" si="1"/>
        <v>1.3074940063155439E-2</v>
      </c>
    </row>
    <row r="18" spans="1:13" x14ac:dyDescent="0.25">
      <c r="A18" t="s">
        <v>9</v>
      </c>
      <c r="B18" t="s">
        <v>63</v>
      </c>
      <c r="C18" t="s">
        <v>10</v>
      </c>
      <c r="D18" t="s">
        <v>97</v>
      </c>
      <c r="E18" t="s">
        <v>81</v>
      </c>
      <c r="F18" t="s">
        <v>82</v>
      </c>
      <c r="G18">
        <v>121</v>
      </c>
      <c r="H18">
        <v>1.1907959984658871E-2</v>
      </c>
      <c r="I18">
        <v>0.6</v>
      </c>
      <c r="J18">
        <v>0.03</v>
      </c>
      <c r="K18">
        <f t="shared" si="0"/>
        <v>2.5935536846587021E-2</v>
      </c>
      <c r="L18" t="s">
        <v>68</v>
      </c>
      <c r="M18">
        <f t="shared" si="1"/>
        <v>2.5935536846587021E-2</v>
      </c>
    </row>
    <row r="19" spans="1:13" x14ac:dyDescent="0.25">
      <c r="A19" t="s">
        <v>9</v>
      </c>
      <c r="B19" t="s">
        <v>63</v>
      </c>
      <c r="C19" t="s">
        <v>10</v>
      </c>
      <c r="D19" t="s">
        <v>98</v>
      </c>
      <c r="E19" t="s">
        <v>81</v>
      </c>
      <c r="F19" t="s">
        <v>82</v>
      </c>
      <c r="G19">
        <v>1576</v>
      </c>
      <c r="H19">
        <v>1.1907959984658871E-2</v>
      </c>
      <c r="I19">
        <v>0.6</v>
      </c>
      <c r="J19">
        <v>0.03</v>
      </c>
      <c r="K19">
        <f t="shared" si="0"/>
        <v>0.3378050088448028</v>
      </c>
      <c r="L19" t="s">
        <v>68</v>
      </c>
      <c r="M19">
        <f t="shared" si="1"/>
        <v>0.3378050088448028</v>
      </c>
    </row>
    <row r="20" spans="1:13" x14ac:dyDescent="0.25">
      <c r="A20" t="s">
        <v>9</v>
      </c>
      <c r="B20" t="s">
        <v>63</v>
      </c>
      <c r="C20" t="s">
        <v>10</v>
      </c>
      <c r="D20" t="s">
        <v>99</v>
      </c>
      <c r="E20" t="s">
        <v>81</v>
      </c>
      <c r="F20" t="s">
        <v>82</v>
      </c>
      <c r="G20">
        <v>2097</v>
      </c>
      <c r="H20">
        <v>1.1907959984658871E-2</v>
      </c>
      <c r="I20">
        <v>0.6</v>
      </c>
      <c r="J20">
        <v>0.03</v>
      </c>
      <c r="K20">
        <f t="shared" si="0"/>
        <v>0.44947785758093373</v>
      </c>
      <c r="L20" t="s">
        <v>68</v>
      </c>
      <c r="M20">
        <f t="shared" si="1"/>
        <v>0.44947785758093373</v>
      </c>
    </row>
    <row r="21" spans="1:13" x14ac:dyDescent="0.25">
      <c r="A21" t="s">
        <v>9</v>
      </c>
      <c r="B21" t="s">
        <v>63</v>
      </c>
      <c r="C21" t="s">
        <v>10</v>
      </c>
      <c r="D21" t="s">
        <v>100</v>
      </c>
      <c r="E21" t="s">
        <v>81</v>
      </c>
      <c r="F21" t="s">
        <v>82</v>
      </c>
      <c r="G21">
        <v>4221</v>
      </c>
      <c r="H21">
        <v>1.1907959984658871E-2</v>
      </c>
      <c r="I21">
        <v>0.6</v>
      </c>
      <c r="J21">
        <v>0.03</v>
      </c>
      <c r="K21">
        <f t="shared" si="0"/>
        <v>0.90474298371441164</v>
      </c>
      <c r="L21" t="s">
        <v>68</v>
      </c>
      <c r="M21">
        <f t="shared" si="1"/>
        <v>0.90474298371441164</v>
      </c>
    </row>
    <row r="22" spans="1:13" x14ac:dyDescent="0.25">
      <c r="A22" t="s">
        <v>9</v>
      </c>
      <c r="B22" t="s">
        <v>63</v>
      </c>
      <c r="C22" t="s">
        <v>10</v>
      </c>
      <c r="D22" t="s">
        <v>69</v>
      </c>
      <c r="E22" t="s">
        <v>81</v>
      </c>
      <c r="F22" t="s">
        <v>82</v>
      </c>
      <c r="G22">
        <v>5492</v>
      </c>
      <c r="H22">
        <v>1.1907959984658871E-2</v>
      </c>
      <c r="I22">
        <v>0.6</v>
      </c>
      <c r="J22">
        <v>0.03</v>
      </c>
      <c r="K22">
        <f t="shared" si="0"/>
        <v>1.177173292243437</v>
      </c>
      <c r="L22" t="s">
        <v>68</v>
      </c>
      <c r="M22">
        <f t="shared" si="1"/>
        <v>1.177173292243437</v>
      </c>
    </row>
    <row r="23" spans="1:13" x14ac:dyDescent="0.25">
      <c r="A23" t="s">
        <v>9</v>
      </c>
      <c r="B23" t="s">
        <v>63</v>
      </c>
      <c r="C23" t="s">
        <v>10</v>
      </c>
      <c r="D23" t="s">
        <v>101</v>
      </c>
      <c r="E23" t="s">
        <v>81</v>
      </c>
      <c r="F23" t="s">
        <v>82</v>
      </c>
      <c r="G23">
        <v>254</v>
      </c>
      <c r="H23">
        <v>1.1907959984658871E-2</v>
      </c>
      <c r="I23">
        <v>0.6</v>
      </c>
      <c r="J23">
        <v>0.03</v>
      </c>
      <c r="K23">
        <f t="shared" si="0"/>
        <v>5.4443193049860353E-2</v>
      </c>
      <c r="L23" t="s">
        <v>68</v>
      </c>
      <c r="M23">
        <f t="shared" si="1"/>
        <v>5.4443193049860353E-2</v>
      </c>
    </row>
    <row r="24" spans="1:13" x14ac:dyDescent="0.25">
      <c r="A24" t="s">
        <v>9</v>
      </c>
      <c r="B24" t="s">
        <v>63</v>
      </c>
      <c r="C24" t="s">
        <v>10</v>
      </c>
      <c r="D24" t="s">
        <v>102</v>
      </c>
      <c r="E24" t="s">
        <v>81</v>
      </c>
      <c r="F24" t="s">
        <v>82</v>
      </c>
      <c r="G24">
        <v>310</v>
      </c>
      <c r="H24">
        <v>1.1907959984658871E-2</v>
      </c>
      <c r="I24">
        <v>0.6</v>
      </c>
      <c r="J24">
        <v>0.03</v>
      </c>
      <c r="K24">
        <f t="shared" si="0"/>
        <v>6.6446416714396508E-2</v>
      </c>
      <c r="L24" t="s">
        <v>68</v>
      </c>
      <c r="M24">
        <f t="shared" si="1"/>
        <v>6.6446416714396508E-2</v>
      </c>
    </row>
    <row r="25" spans="1:13" x14ac:dyDescent="0.25">
      <c r="A25" t="s">
        <v>9</v>
      </c>
      <c r="B25" t="s">
        <v>63</v>
      </c>
      <c r="C25" t="s">
        <v>10</v>
      </c>
      <c r="D25" t="s">
        <v>103</v>
      </c>
      <c r="E25" t="s">
        <v>81</v>
      </c>
      <c r="F25" t="s">
        <v>82</v>
      </c>
      <c r="G25">
        <v>592</v>
      </c>
      <c r="H25">
        <v>1.1907959984658871E-2</v>
      </c>
      <c r="I25">
        <v>0.6</v>
      </c>
      <c r="J25">
        <v>0.03</v>
      </c>
      <c r="K25">
        <f t="shared" si="0"/>
        <v>0.12689122159652491</v>
      </c>
      <c r="L25" t="s">
        <v>68</v>
      </c>
      <c r="M25">
        <f t="shared" si="1"/>
        <v>0.12689122159652491</v>
      </c>
    </row>
    <row r="26" spans="1:13" x14ac:dyDescent="0.25">
      <c r="A26" t="s">
        <v>9</v>
      </c>
      <c r="B26" t="s">
        <v>63</v>
      </c>
      <c r="C26" t="s">
        <v>10</v>
      </c>
      <c r="D26" t="s">
        <v>104</v>
      </c>
      <c r="E26" t="s">
        <v>81</v>
      </c>
      <c r="F26" t="s">
        <v>82</v>
      </c>
      <c r="G26">
        <v>85</v>
      </c>
      <c r="H26">
        <v>1.1907959984658871E-2</v>
      </c>
      <c r="I26">
        <v>0.6</v>
      </c>
      <c r="J26">
        <v>0.03</v>
      </c>
      <c r="K26">
        <f t="shared" si="0"/>
        <v>1.8219178776528074E-2</v>
      </c>
      <c r="L26" t="s">
        <v>68</v>
      </c>
      <c r="M26">
        <f t="shared" si="1"/>
        <v>1.8219178776528074E-2</v>
      </c>
    </row>
    <row r="27" spans="1:13" x14ac:dyDescent="0.25">
      <c r="A27" t="s">
        <v>9</v>
      </c>
      <c r="B27" t="s">
        <v>63</v>
      </c>
      <c r="C27" t="s">
        <v>10</v>
      </c>
      <c r="D27" t="s">
        <v>105</v>
      </c>
      <c r="E27" t="s">
        <v>81</v>
      </c>
      <c r="F27" t="s">
        <v>82</v>
      </c>
      <c r="G27">
        <v>1122</v>
      </c>
      <c r="H27">
        <v>1.1907959984658871E-2</v>
      </c>
      <c r="I27">
        <v>0.6</v>
      </c>
      <c r="J27">
        <v>0.03</v>
      </c>
      <c r="K27">
        <f t="shared" si="0"/>
        <v>0.24049315985017053</v>
      </c>
      <c r="L27" t="s">
        <v>68</v>
      </c>
      <c r="M27">
        <f t="shared" si="1"/>
        <v>0.24049315985017053</v>
      </c>
    </row>
    <row r="28" spans="1:13" x14ac:dyDescent="0.25">
      <c r="A28" t="s">
        <v>9</v>
      </c>
      <c r="B28" t="s">
        <v>63</v>
      </c>
      <c r="C28" t="s">
        <v>10</v>
      </c>
      <c r="D28" t="s">
        <v>106</v>
      </c>
      <c r="E28" t="s">
        <v>81</v>
      </c>
      <c r="F28" t="s">
        <v>82</v>
      </c>
      <c r="G28">
        <v>44</v>
      </c>
      <c r="H28">
        <v>1.1907959984658871E-2</v>
      </c>
      <c r="I28">
        <v>0.6</v>
      </c>
      <c r="J28">
        <v>0.03</v>
      </c>
      <c r="K28">
        <f t="shared" si="0"/>
        <v>9.4311043078498247E-3</v>
      </c>
      <c r="L28" t="s">
        <v>68</v>
      </c>
      <c r="M28">
        <f t="shared" si="1"/>
        <v>9.4311043078498247E-3</v>
      </c>
    </row>
    <row r="29" spans="1:13" x14ac:dyDescent="0.25">
      <c r="A29" t="s">
        <v>9</v>
      </c>
      <c r="B29" t="s">
        <v>63</v>
      </c>
      <c r="C29" t="s">
        <v>10</v>
      </c>
      <c r="D29" t="s">
        <v>107</v>
      </c>
      <c r="E29" t="s">
        <v>81</v>
      </c>
      <c r="F29" t="s">
        <v>82</v>
      </c>
      <c r="G29">
        <v>2020</v>
      </c>
      <c r="H29">
        <v>1.1907959984658871E-2</v>
      </c>
      <c r="I29">
        <v>0.6</v>
      </c>
      <c r="J29">
        <v>0.03</v>
      </c>
      <c r="K29">
        <f t="shared" si="0"/>
        <v>0.43297342504219649</v>
      </c>
      <c r="L29" t="s">
        <v>68</v>
      </c>
      <c r="M29">
        <f t="shared" si="1"/>
        <v>0.43297342504219649</v>
      </c>
    </row>
    <row r="30" spans="1:13" x14ac:dyDescent="0.25">
      <c r="A30" t="s">
        <v>9</v>
      </c>
      <c r="B30" t="s">
        <v>63</v>
      </c>
      <c r="C30" t="s">
        <v>10</v>
      </c>
      <c r="D30" t="s">
        <v>64</v>
      </c>
      <c r="E30" t="s">
        <v>81</v>
      </c>
      <c r="F30" t="s">
        <v>82</v>
      </c>
      <c r="G30">
        <v>2870</v>
      </c>
      <c r="H30">
        <v>1.1907959984658871E-2</v>
      </c>
      <c r="I30">
        <v>0.6</v>
      </c>
      <c r="J30">
        <v>0.03</v>
      </c>
      <c r="K30">
        <f t="shared" si="0"/>
        <v>0.61516521280747727</v>
      </c>
      <c r="L30" t="s">
        <v>68</v>
      </c>
      <c r="M30">
        <f t="shared" si="1"/>
        <v>0.61516521280747727</v>
      </c>
    </row>
    <row r="31" spans="1:13" x14ac:dyDescent="0.25">
      <c r="A31" t="s">
        <v>9</v>
      </c>
      <c r="B31" t="s">
        <v>63</v>
      </c>
      <c r="C31" t="s">
        <v>10</v>
      </c>
      <c r="D31" t="s">
        <v>72</v>
      </c>
      <c r="E31" t="s">
        <v>81</v>
      </c>
      <c r="F31" t="s">
        <v>82</v>
      </c>
      <c r="G31">
        <v>3544</v>
      </c>
      <c r="H31">
        <v>1.1907959984658871E-2</v>
      </c>
      <c r="I31">
        <v>0.6</v>
      </c>
      <c r="J31">
        <v>0.03</v>
      </c>
      <c r="K31">
        <f t="shared" si="0"/>
        <v>0.75963258334135864</v>
      </c>
      <c r="L31" t="s">
        <v>68</v>
      </c>
      <c r="M31">
        <f t="shared" si="1"/>
        <v>0.75963258334135864</v>
      </c>
    </row>
    <row r="32" spans="1:13" x14ac:dyDescent="0.25">
      <c r="A32" t="s">
        <v>9</v>
      </c>
      <c r="B32" t="s">
        <v>63</v>
      </c>
      <c r="C32" t="s">
        <v>10</v>
      </c>
      <c r="D32" t="s">
        <v>108</v>
      </c>
      <c r="E32" t="s">
        <v>81</v>
      </c>
      <c r="F32" t="s">
        <v>82</v>
      </c>
      <c r="G32">
        <v>263</v>
      </c>
      <c r="H32">
        <v>1.1907959984658871E-2</v>
      </c>
      <c r="I32">
        <v>0.6</v>
      </c>
      <c r="J32">
        <v>0.03</v>
      </c>
      <c r="K32">
        <f t="shared" si="0"/>
        <v>5.6372282567375094E-2</v>
      </c>
      <c r="L32" t="s">
        <v>68</v>
      </c>
      <c r="M32">
        <f t="shared" si="1"/>
        <v>5.6372282567375094E-2</v>
      </c>
    </row>
    <row r="33" spans="1:13" x14ac:dyDescent="0.25">
      <c r="A33" t="s">
        <v>9</v>
      </c>
      <c r="B33" t="s">
        <v>63</v>
      </c>
      <c r="C33" t="s">
        <v>10</v>
      </c>
      <c r="D33" t="s">
        <v>109</v>
      </c>
      <c r="E33" t="s">
        <v>81</v>
      </c>
      <c r="F33" t="s">
        <v>82</v>
      </c>
      <c r="G33">
        <v>866</v>
      </c>
      <c r="H33">
        <v>1.1907959984658871E-2</v>
      </c>
      <c r="I33">
        <v>0.6</v>
      </c>
      <c r="J33">
        <v>0.03</v>
      </c>
      <c r="K33">
        <f t="shared" si="0"/>
        <v>0.1856212802408625</v>
      </c>
      <c r="L33" t="s">
        <v>68</v>
      </c>
      <c r="M33">
        <f t="shared" si="1"/>
        <v>0.1856212802408625</v>
      </c>
    </row>
    <row r="34" spans="1:13" x14ac:dyDescent="0.25">
      <c r="A34" t="s">
        <v>9</v>
      </c>
      <c r="B34" t="s">
        <v>63</v>
      </c>
      <c r="C34" t="s">
        <v>10</v>
      </c>
      <c r="D34" t="s">
        <v>110</v>
      </c>
      <c r="E34" t="s">
        <v>81</v>
      </c>
      <c r="F34" t="s">
        <v>82</v>
      </c>
      <c r="G34">
        <v>4311</v>
      </c>
      <c r="H34">
        <v>1.1907959984658871E-2</v>
      </c>
      <c r="I34">
        <v>0.6</v>
      </c>
      <c r="J34">
        <v>0.03</v>
      </c>
      <c r="K34">
        <f t="shared" ref="K34:K65" si="2">G34*H34*I34*J34</f>
        <v>0.92403387888955901</v>
      </c>
      <c r="L34" t="s">
        <v>68</v>
      </c>
      <c r="M34">
        <f t="shared" si="1"/>
        <v>0.92403387888955901</v>
      </c>
    </row>
    <row r="35" spans="1:13" x14ac:dyDescent="0.25">
      <c r="A35" t="s">
        <v>9</v>
      </c>
      <c r="B35" t="s">
        <v>63</v>
      </c>
      <c r="C35" t="s">
        <v>10</v>
      </c>
      <c r="D35" t="s">
        <v>111</v>
      </c>
      <c r="E35" t="s">
        <v>81</v>
      </c>
      <c r="F35" t="s">
        <v>82</v>
      </c>
      <c r="G35">
        <v>759</v>
      </c>
      <c r="H35">
        <v>1.1907959984658871E-2</v>
      </c>
      <c r="I35">
        <v>0.6</v>
      </c>
      <c r="J35">
        <v>0.03</v>
      </c>
      <c r="K35">
        <f t="shared" si="2"/>
        <v>0.16268654931040946</v>
      </c>
      <c r="L35" t="s">
        <v>68</v>
      </c>
      <c r="M35">
        <f t="shared" si="1"/>
        <v>0.16268654931040946</v>
      </c>
    </row>
    <row r="36" spans="1:13" x14ac:dyDescent="0.25">
      <c r="A36" t="s">
        <v>9</v>
      </c>
      <c r="B36" t="s">
        <v>63</v>
      </c>
      <c r="C36" t="s">
        <v>10</v>
      </c>
      <c r="D36" t="s">
        <v>112</v>
      </c>
      <c r="E36" t="s">
        <v>81</v>
      </c>
      <c r="F36" t="s">
        <v>82</v>
      </c>
      <c r="G36">
        <v>3741</v>
      </c>
      <c r="H36">
        <v>1.1907959984658871E-2</v>
      </c>
      <c r="I36">
        <v>0.6</v>
      </c>
      <c r="J36">
        <v>0.03</v>
      </c>
      <c r="K36">
        <f t="shared" si="2"/>
        <v>0.80185820944695907</v>
      </c>
      <c r="L36" t="s">
        <v>68</v>
      </c>
      <c r="M36">
        <f t="shared" si="1"/>
        <v>0.80185820944695907</v>
      </c>
    </row>
    <row r="37" spans="1:13" x14ac:dyDescent="0.25">
      <c r="A37" t="s">
        <v>9</v>
      </c>
      <c r="B37" t="s">
        <v>63</v>
      </c>
      <c r="C37" t="s">
        <v>10</v>
      </c>
      <c r="D37" t="s">
        <v>113</v>
      </c>
      <c r="E37" t="s">
        <v>81</v>
      </c>
      <c r="F37" t="s">
        <v>82</v>
      </c>
      <c r="G37">
        <v>17</v>
      </c>
      <c r="H37">
        <v>1.1907959984658871E-2</v>
      </c>
      <c r="I37">
        <v>0.6</v>
      </c>
      <c r="J37">
        <v>0.03</v>
      </c>
      <c r="K37">
        <f t="shared" si="2"/>
        <v>3.6438357553056143E-3</v>
      </c>
      <c r="L37" t="s">
        <v>68</v>
      </c>
      <c r="M37">
        <f t="shared" si="1"/>
        <v>3.6438357553056143E-3</v>
      </c>
    </row>
    <row r="38" spans="1:13" x14ac:dyDescent="0.25">
      <c r="A38" t="s">
        <v>9</v>
      </c>
      <c r="B38" t="s">
        <v>63</v>
      </c>
      <c r="C38" t="s">
        <v>10</v>
      </c>
      <c r="D38" t="s">
        <v>74</v>
      </c>
      <c r="E38" t="s">
        <v>81</v>
      </c>
      <c r="F38" t="s">
        <v>82</v>
      </c>
      <c r="G38">
        <v>55.605000000000004</v>
      </c>
      <c r="H38">
        <v>1.1907959984658871E-2</v>
      </c>
      <c r="I38">
        <v>0.6</v>
      </c>
      <c r="J38">
        <v>0.03</v>
      </c>
      <c r="K38">
        <f t="shared" si="2"/>
        <v>1.1918558069045217E-2</v>
      </c>
      <c r="L38" t="s">
        <v>68</v>
      </c>
      <c r="M38">
        <f t="shared" si="1"/>
        <v>1.1918558069045217E-2</v>
      </c>
    </row>
    <row r="39" spans="1:13" x14ac:dyDescent="0.25">
      <c r="A39" t="s">
        <v>9</v>
      </c>
      <c r="B39" t="s">
        <v>63</v>
      </c>
      <c r="C39" t="s">
        <v>10</v>
      </c>
      <c r="D39" t="s">
        <v>73</v>
      </c>
      <c r="E39" t="s">
        <v>81</v>
      </c>
      <c r="F39" t="s">
        <v>82</v>
      </c>
      <c r="G39">
        <v>8849</v>
      </c>
      <c r="H39">
        <v>1.1907959984658871E-2</v>
      </c>
      <c r="I39">
        <v>0.6</v>
      </c>
      <c r="J39">
        <v>0.03</v>
      </c>
      <c r="K39">
        <f t="shared" si="2"/>
        <v>1.8967236822764342</v>
      </c>
      <c r="L39" t="s">
        <v>67</v>
      </c>
      <c r="M39">
        <f t="shared" si="1"/>
        <v>0</v>
      </c>
    </row>
    <row r="40" spans="1:13" x14ac:dyDescent="0.25">
      <c r="A40" t="s">
        <v>9</v>
      </c>
      <c r="B40" t="s">
        <v>63</v>
      </c>
      <c r="C40" t="s">
        <v>10</v>
      </c>
      <c r="D40" t="s">
        <v>114</v>
      </c>
      <c r="E40" t="s">
        <v>81</v>
      </c>
      <c r="F40" t="s">
        <v>82</v>
      </c>
      <c r="G40">
        <v>112.3</v>
      </c>
      <c r="H40">
        <v>1.1907959984658871E-2</v>
      </c>
      <c r="I40">
        <v>0.6</v>
      </c>
      <c r="J40">
        <v>0.03</v>
      </c>
      <c r="K40">
        <f t="shared" si="2"/>
        <v>2.4070750312989438E-2</v>
      </c>
      <c r="L40" t="s">
        <v>68</v>
      </c>
      <c r="M40">
        <f t="shared" si="1"/>
        <v>2.4070750312989438E-2</v>
      </c>
    </row>
    <row r="41" spans="1:13" x14ac:dyDescent="0.25">
      <c r="A41" t="s">
        <v>9</v>
      </c>
      <c r="B41" t="s">
        <v>63</v>
      </c>
      <c r="C41" t="s">
        <v>10</v>
      </c>
      <c r="D41" t="s">
        <v>75</v>
      </c>
      <c r="E41" t="s">
        <v>81</v>
      </c>
      <c r="F41" t="s">
        <v>82</v>
      </c>
      <c r="G41">
        <v>484</v>
      </c>
      <c r="H41">
        <v>1.1907959984658871E-2</v>
      </c>
      <c r="I41">
        <v>0.6</v>
      </c>
      <c r="J41">
        <v>0.03</v>
      </c>
      <c r="K41">
        <f t="shared" si="2"/>
        <v>0.10374214738634809</v>
      </c>
      <c r="L41" t="s">
        <v>67</v>
      </c>
      <c r="M41">
        <f t="shared" si="1"/>
        <v>0</v>
      </c>
    </row>
    <row r="42" spans="1:13" x14ac:dyDescent="0.25">
      <c r="A42" t="s">
        <v>9</v>
      </c>
      <c r="B42" t="s">
        <v>63</v>
      </c>
      <c r="C42" t="s">
        <v>10</v>
      </c>
      <c r="D42" t="s">
        <v>115</v>
      </c>
      <c r="E42" t="s">
        <v>81</v>
      </c>
      <c r="F42" t="s">
        <v>82</v>
      </c>
      <c r="G42">
        <v>26</v>
      </c>
      <c r="H42">
        <v>1.1907959984658871E-2</v>
      </c>
      <c r="I42">
        <v>0.6</v>
      </c>
      <c r="J42">
        <v>0.03</v>
      </c>
      <c r="K42">
        <f t="shared" si="2"/>
        <v>5.5729252728203517E-3</v>
      </c>
      <c r="L42" t="s">
        <v>68</v>
      </c>
      <c r="M42">
        <f t="shared" si="1"/>
        <v>5.5729252728203517E-3</v>
      </c>
    </row>
    <row r="43" spans="1:13" x14ac:dyDescent="0.25">
      <c r="A43" t="s">
        <v>9</v>
      </c>
      <c r="B43" t="s">
        <v>63</v>
      </c>
      <c r="C43" t="s">
        <v>10</v>
      </c>
      <c r="D43" t="s">
        <v>116</v>
      </c>
      <c r="E43" t="s">
        <v>81</v>
      </c>
      <c r="F43" t="s">
        <v>82</v>
      </c>
      <c r="G43">
        <v>2185</v>
      </c>
      <c r="H43">
        <v>1.1907959984658871E-2</v>
      </c>
      <c r="I43">
        <v>0.6</v>
      </c>
      <c r="J43">
        <v>0.03</v>
      </c>
      <c r="K43">
        <f t="shared" si="2"/>
        <v>0.46834006619663338</v>
      </c>
      <c r="L43" t="s">
        <v>68</v>
      </c>
      <c r="M43">
        <f t="shared" si="1"/>
        <v>0.46834006619663338</v>
      </c>
    </row>
    <row r="44" spans="1:13" x14ac:dyDescent="0.25">
      <c r="A44" t="s">
        <v>9</v>
      </c>
      <c r="B44" t="s">
        <v>63</v>
      </c>
      <c r="C44" t="s">
        <v>10</v>
      </c>
      <c r="D44" t="s">
        <v>117</v>
      </c>
      <c r="E44" t="s">
        <v>81</v>
      </c>
      <c r="F44" t="s">
        <v>82</v>
      </c>
      <c r="G44">
        <v>283.64999999999998</v>
      </c>
      <c r="H44">
        <v>1.1907959984658871E-2</v>
      </c>
      <c r="I44">
        <v>0.6</v>
      </c>
      <c r="J44">
        <v>0.03</v>
      </c>
      <c r="K44">
        <f t="shared" si="2"/>
        <v>6.0798471293672787E-2</v>
      </c>
      <c r="L44" t="s">
        <v>68</v>
      </c>
      <c r="M44">
        <f t="shared" si="1"/>
        <v>6.0798471293672787E-2</v>
      </c>
    </row>
    <row r="45" spans="1:13" x14ac:dyDescent="0.25">
      <c r="A45" t="s">
        <v>9</v>
      </c>
      <c r="B45" t="s">
        <v>63</v>
      </c>
      <c r="C45" t="s">
        <v>10</v>
      </c>
      <c r="D45" t="s">
        <v>118</v>
      </c>
      <c r="E45" t="s">
        <v>81</v>
      </c>
      <c r="F45" t="s">
        <v>82</v>
      </c>
      <c r="G45">
        <v>248</v>
      </c>
      <c r="H45">
        <v>1.1907959984658871E-2</v>
      </c>
      <c r="I45">
        <v>0.6</v>
      </c>
      <c r="J45">
        <v>0.03</v>
      </c>
      <c r="K45">
        <f t="shared" si="2"/>
        <v>5.3157133371517194E-2</v>
      </c>
      <c r="L45" t="s">
        <v>68</v>
      </c>
      <c r="M45">
        <f t="shared" si="1"/>
        <v>5.3157133371517194E-2</v>
      </c>
    </row>
    <row r="46" spans="1:13" x14ac:dyDescent="0.25">
      <c r="A46" t="s">
        <v>9</v>
      </c>
      <c r="B46" t="s">
        <v>63</v>
      </c>
      <c r="C46" t="s">
        <v>10</v>
      </c>
      <c r="D46" t="s">
        <v>119</v>
      </c>
      <c r="E46" t="s">
        <v>81</v>
      </c>
      <c r="F46" t="s">
        <v>82</v>
      </c>
      <c r="G46">
        <v>9931.34</v>
      </c>
      <c r="H46">
        <v>1.1907959984658871E-2</v>
      </c>
      <c r="I46">
        <v>0.6</v>
      </c>
      <c r="J46">
        <v>0.03</v>
      </c>
      <c r="K46">
        <f t="shared" si="2"/>
        <v>2.1287159876527562</v>
      </c>
      <c r="L46" t="s">
        <v>68</v>
      </c>
      <c r="M46">
        <f t="shared" si="1"/>
        <v>2.1287159876527562</v>
      </c>
    </row>
    <row r="47" spans="1:13" x14ac:dyDescent="0.25">
      <c r="A47" t="s">
        <v>9</v>
      </c>
      <c r="B47" t="s">
        <v>63</v>
      </c>
      <c r="C47" t="s">
        <v>10</v>
      </c>
      <c r="D47" t="s">
        <v>76</v>
      </c>
      <c r="E47" t="s">
        <v>120</v>
      </c>
      <c r="F47" t="s">
        <v>82</v>
      </c>
      <c r="G47">
        <v>833</v>
      </c>
      <c r="H47">
        <v>1.1907959984658871E-2</v>
      </c>
      <c r="I47">
        <v>0.6</v>
      </c>
      <c r="J47">
        <v>0.03</v>
      </c>
      <c r="K47">
        <f t="shared" si="2"/>
        <v>0.17854795200997509</v>
      </c>
      <c r="L47" t="s">
        <v>68</v>
      </c>
      <c r="M47">
        <f>IF(L47="Y",0,K47)</f>
        <v>0.17854795200997509</v>
      </c>
    </row>
    <row r="48" spans="1:13" x14ac:dyDescent="0.25">
      <c r="A48" t="s">
        <v>9</v>
      </c>
      <c r="B48" t="s">
        <v>63</v>
      </c>
      <c r="C48" t="s">
        <v>10</v>
      </c>
      <c r="D48" t="s">
        <v>83</v>
      </c>
      <c r="E48" t="s">
        <v>120</v>
      </c>
      <c r="F48" t="s">
        <v>82</v>
      </c>
      <c r="G48">
        <v>91</v>
      </c>
      <c r="H48">
        <v>1.1907959984658871E-2</v>
      </c>
      <c r="I48">
        <v>0.6</v>
      </c>
      <c r="J48">
        <v>0.03</v>
      </c>
      <c r="K48">
        <f t="shared" si="2"/>
        <v>1.9505238454871232E-2</v>
      </c>
      <c r="L48" t="s">
        <v>68</v>
      </c>
      <c r="M48">
        <f t="shared" ref="M48:M91" si="3">IF(L48="Y",0,K48)</f>
        <v>1.9505238454871232E-2</v>
      </c>
    </row>
    <row r="49" spans="1:13" x14ac:dyDescent="0.25">
      <c r="A49" t="s">
        <v>9</v>
      </c>
      <c r="B49" t="s">
        <v>63</v>
      </c>
      <c r="C49" t="s">
        <v>10</v>
      </c>
      <c r="D49" t="s">
        <v>84</v>
      </c>
      <c r="E49" t="s">
        <v>120</v>
      </c>
      <c r="F49" t="s">
        <v>82</v>
      </c>
      <c r="G49">
        <v>346</v>
      </c>
      <c r="H49">
        <v>1.1907959984658871E-2</v>
      </c>
      <c r="I49">
        <v>0.6</v>
      </c>
      <c r="J49">
        <v>0.03</v>
      </c>
      <c r="K49">
        <f t="shared" si="2"/>
        <v>7.416277478445546E-2</v>
      </c>
      <c r="L49" t="s">
        <v>68</v>
      </c>
      <c r="M49">
        <f t="shared" si="3"/>
        <v>7.416277478445546E-2</v>
      </c>
    </row>
    <row r="50" spans="1:13" x14ac:dyDescent="0.25">
      <c r="A50" t="s">
        <v>9</v>
      </c>
      <c r="B50" t="s">
        <v>63</v>
      </c>
      <c r="C50" t="s">
        <v>10</v>
      </c>
      <c r="D50" t="s">
        <v>85</v>
      </c>
      <c r="E50" t="s">
        <v>120</v>
      </c>
      <c r="F50" t="s">
        <v>82</v>
      </c>
      <c r="G50">
        <v>26</v>
      </c>
      <c r="H50">
        <v>1.1907959984658871E-2</v>
      </c>
      <c r="I50">
        <v>0.6</v>
      </c>
      <c r="J50">
        <v>0.03</v>
      </c>
      <c r="K50">
        <f t="shared" si="2"/>
        <v>5.5729252728203517E-3</v>
      </c>
      <c r="L50" t="s">
        <v>68</v>
      </c>
      <c r="M50">
        <f t="shared" si="3"/>
        <v>5.5729252728203517E-3</v>
      </c>
    </row>
    <row r="51" spans="1:13" x14ac:dyDescent="0.25">
      <c r="A51" t="s">
        <v>9</v>
      </c>
      <c r="B51" t="s">
        <v>63</v>
      </c>
      <c r="C51" t="s">
        <v>10</v>
      </c>
      <c r="D51" t="s">
        <v>86</v>
      </c>
      <c r="E51" t="s">
        <v>120</v>
      </c>
      <c r="F51" t="s">
        <v>82</v>
      </c>
      <c r="G51">
        <v>64</v>
      </c>
      <c r="H51">
        <v>1.1907959984658871E-2</v>
      </c>
      <c r="I51">
        <v>0.6</v>
      </c>
      <c r="J51">
        <v>0.03</v>
      </c>
      <c r="K51">
        <f t="shared" si="2"/>
        <v>1.3717969902327019E-2</v>
      </c>
      <c r="L51" t="s">
        <v>68</v>
      </c>
      <c r="M51">
        <f t="shared" si="3"/>
        <v>1.3717969902327019E-2</v>
      </c>
    </row>
    <row r="52" spans="1:13" x14ac:dyDescent="0.25">
      <c r="A52" t="s">
        <v>9</v>
      </c>
      <c r="B52" t="s">
        <v>63</v>
      </c>
      <c r="C52" t="s">
        <v>10</v>
      </c>
      <c r="D52" t="s">
        <v>87</v>
      </c>
      <c r="E52" t="s">
        <v>120</v>
      </c>
      <c r="F52" t="s">
        <v>82</v>
      </c>
      <c r="G52">
        <v>43</v>
      </c>
      <c r="H52">
        <v>1.1907959984658871E-2</v>
      </c>
      <c r="I52">
        <v>0.6</v>
      </c>
      <c r="J52">
        <v>0.03</v>
      </c>
      <c r="K52">
        <f t="shared" si="2"/>
        <v>9.2167610281259638E-3</v>
      </c>
      <c r="L52" t="s">
        <v>68</v>
      </c>
      <c r="M52">
        <f t="shared" si="3"/>
        <v>9.2167610281259638E-3</v>
      </c>
    </row>
    <row r="53" spans="1:13" x14ac:dyDescent="0.25">
      <c r="A53" t="s">
        <v>9</v>
      </c>
      <c r="B53" t="s">
        <v>63</v>
      </c>
      <c r="C53" t="s">
        <v>10</v>
      </c>
      <c r="D53" t="s">
        <v>88</v>
      </c>
      <c r="E53" t="s">
        <v>120</v>
      </c>
      <c r="F53" t="s">
        <v>82</v>
      </c>
      <c r="G53">
        <v>4812</v>
      </c>
      <c r="H53">
        <v>1.1907959984658871E-2</v>
      </c>
      <c r="I53">
        <v>0.6</v>
      </c>
      <c r="J53">
        <v>0.03</v>
      </c>
      <c r="K53">
        <f t="shared" si="2"/>
        <v>1.0314198620312127</v>
      </c>
      <c r="L53" t="s">
        <v>68</v>
      </c>
      <c r="M53">
        <f t="shared" si="3"/>
        <v>1.0314198620312127</v>
      </c>
    </row>
    <row r="54" spans="1:13" x14ac:dyDescent="0.25">
      <c r="A54" t="s">
        <v>9</v>
      </c>
      <c r="B54" t="s">
        <v>63</v>
      </c>
      <c r="C54" t="s">
        <v>10</v>
      </c>
      <c r="D54" t="s">
        <v>89</v>
      </c>
      <c r="E54" t="s">
        <v>120</v>
      </c>
      <c r="F54" t="s">
        <v>82</v>
      </c>
      <c r="G54">
        <v>20</v>
      </c>
      <c r="H54">
        <v>1.1907959984658871E-2</v>
      </c>
      <c r="I54">
        <v>0.6</v>
      </c>
      <c r="J54">
        <v>0.03</v>
      </c>
      <c r="K54">
        <f t="shared" si="2"/>
        <v>4.2868655944771931E-3</v>
      </c>
      <c r="L54" t="s">
        <v>68</v>
      </c>
      <c r="M54">
        <f t="shared" si="3"/>
        <v>4.2868655944771931E-3</v>
      </c>
    </row>
    <row r="55" spans="1:13" x14ac:dyDescent="0.25">
      <c r="A55" t="s">
        <v>9</v>
      </c>
      <c r="B55" t="s">
        <v>63</v>
      </c>
      <c r="C55" t="s">
        <v>10</v>
      </c>
      <c r="D55" t="s">
        <v>71</v>
      </c>
      <c r="E55" t="s">
        <v>120</v>
      </c>
      <c r="F55" t="s">
        <v>82</v>
      </c>
      <c r="G55">
        <v>719</v>
      </c>
      <c r="H55">
        <v>1.1907959984658871E-2</v>
      </c>
      <c r="I55">
        <v>0.6</v>
      </c>
      <c r="J55">
        <v>0.03</v>
      </c>
      <c r="K55">
        <f t="shared" si="2"/>
        <v>0.15411281812145511</v>
      </c>
      <c r="L55" t="s">
        <v>68</v>
      </c>
      <c r="M55">
        <f t="shared" si="3"/>
        <v>0.15411281812145511</v>
      </c>
    </row>
    <row r="56" spans="1:13" x14ac:dyDescent="0.25">
      <c r="A56" t="s">
        <v>9</v>
      </c>
      <c r="B56" t="s">
        <v>63</v>
      </c>
      <c r="C56" t="s">
        <v>10</v>
      </c>
      <c r="D56" t="s">
        <v>90</v>
      </c>
      <c r="E56" t="s">
        <v>120</v>
      </c>
      <c r="F56" t="s">
        <v>82</v>
      </c>
      <c r="G56">
        <v>34</v>
      </c>
      <c r="H56">
        <v>1.1907959984658871E-2</v>
      </c>
      <c r="I56">
        <v>0.6</v>
      </c>
      <c r="J56">
        <v>0.03</v>
      </c>
      <c r="K56">
        <f t="shared" si="2"/>
        <v>7.2876715106112286E-3</v>
      </c>
      <c r="L56" t="s">
        <v>68</v>
      </c>
      <c r="M56">
        <f t="shared" si="3"/>
        <v>7.2876715106112286E-3</v>
      </c>
    </row>
    <row r="57" spans="1:13" x14ac:dyDescent="0.25">
      <c r="A57" t="s">
        <v>9</v>
      </c>
      <c r="B57" t="s">
        <v>63</v>
      </c>
      <c r="C57" t="s">
        <v>10</v>
      </c>
      <c r="D57" t="s">
        <v>91</v>
      </c>
      <c r="E57" t="s">
        <v>120</v>
      </c>
      <c r="F57" t="s">
        <v>82</v>
      </c>
      <c r="G57">
        <v>20</v>
      </c>
      <c r="H57">
        <v>1.1907959984658871E-2</v>
      </c>
      <c r="I57">
        <v>0.6</v>
      </c>
      <c r="J57">
        <v>0.03</v>
      </c>
      <c r="K57">
        <f t="shared" si="2"/>
        <v>4.2868655944771931E-3</v>
      </c>
      <c r="L57" t="s">
        <v>68</v>
      </c>
      <c r="M57">
        <f t="shared" si="3"/>
        <v>4.2868655944771931E-3</v>
      </c>
    </row>
    <row r="58" spans="1:13" x14ac:dyDescent="0.25">
      <c r="A58" t="s">
        <v>9</v>
      </c>
      <c r="B58" t="s">
        <v>63</v>
      </c>
      <c r="C58" t="s">
        <v>10</v>
      </c>
      <c r="D58" t="s">
        <v>92</v>
      </c>
      <c r="E58" t="s">
        <v>120</v>
      </c>
      <c r="F58" t="s">
        <v>82</v>
      </c>
      <c r="G58">
        <v>1103</v>
      </c>
      <c r="H58">
        <v>1.1907959984658871E-2</v>
      </c>
      <c r="I58">
        <v>0.6</v>
      </c>
      <c r="J58">
        <v>0.03</v>
      </c>
      <c r="K58">
        <f t="shared" si="2"/>
        <v>0.2364206375354172</v>
      </c>
      <c r="L58" t="s">
        <v>68</v>
      </c>
      <c r="M58">
        <f t="shared" si="3"/>
        <v>0.2364206375354172</v>
      </c>
    </row>
    <row r="59" spans="1:13" x14ac:dyDescent="0.25">
      <c r="A59" t="s">
        <v>9</v>
      </c>
      <c r="B59" t="s">
        <v>63</v>
      </c>
      <c r="C59" t="s">
        <v>10</v>
      </c>
      <c r="D59" t="s">
        <v>93</v>
      </c>
      <c r="E59" t="s">
        <v>120</v>
      </c>
      <c r="F59" t="s">
        <v>82</v>
      </c>
      <c r="G59">
        <v>42</v>
      </c>
      <c r="H59">
        <v>1.1907959984658871E-2</v>
      </c>
      <c r="I59">
        <v>0.6</v>
      </c>
      <c r="J59">
        <v>0.03</v>
      </c>
      <c r="K59">
        <f t="shared" si="2"/>
        <v>9.0024177484021046E-3</v>
      </c>
      <c r="L59" t="s">
        <v>68</v>
      </c>
      <c r="M59">
        <f t="shared" si="3"/>
        <v>9.0024177484021046E-3</v>
      </c>
    </row>
    <row r="60" spans="1:13" x14ac:dyDescent="0.25">
      <c r="A60" t="s">
        <v>9</v>
      </c>
      <c r="B60" t="s">
        <v>63</v>
      </c>
      <c r="C60" t="s">
        <v>10</v>
      </c>
      <c r="D60" t="s">
        <v>94</v>
      </c>
      <c r="E60" t="s">
        <v>120</v>
      </c>
      <c r="F60" t="s">
        <v>82</v>
      </c>
      <c r="G60">
        <v>66</v>
      </c>
      <c r="H60">
        <v>1.1907959984658871E-2</v>
      </c>
      <c r="I60">
        <v>0.6</v>
      </c>
      <c r="J60">
        <v>0.03</v>
      </c>
      <c r="K60">
        <f t="shared" si="2"/>
        <v>1.4146656461774739E-2</v>
      </c>
      <c r="L60" t="s">
        <v>68</v>
      </c>
      <c r="M60">
        <f t="shared" si="3"/>
        <v>1.4146656461774739E-2</v>
      </c>
    </row>
    <row r="61" spans="1:13" x14ac:dyDescent="0.25">
      <c r="A61" t="s">
        <v>9</v>
      </c>
      <c r="B61" t="s">
        <v>63</v>
      </c>
      <c r="C61" t="s">
        <v>10</v>
      </c>
      <c r="D61" t="s">
        <v>95</v>
      </c>
      <c r="E61" t="s">
        <v>120</v>
      </c>
      <c r="F61" t="s">
        <v>82</v>
      </c>
      <c r="G61">
        <v>1343</v>
      </c>
      <c r="H61">
        <v>1.1907959984658871E-2</v>
      </c>
      <c r="I61">
        <v>0.6</v>
      </c>
      <c r="J61">
        <v>0.03</v>
      </c>
      <c r="K61">
        <f t="shared" si="2"/>
        <v>0.28786302466914354</v>
      </c>
      <c r="L61" t="s">
        <v>68</v>
      </c>
      <c r="M61">
        <f t="shared" si="3"/>
        <v>0.28786302466914354</v>
      </c>
    </row>
    <row r="62" spans="1:13" x14ac:dyDescent="0.25">
      <c r="A62" t="s">
        <v>9</v>
      </c>
      <c r="B62" t="s">
        <v>63</v>
      </c>
      <c r="C62" t="s">
        <v>10</v>
      </c>
      <c r="D62" t="s">
        <v>96</v>
      </c>
      <c r="E62" t="s">
        <v>120</v>
      </c>
      <c r="F62" t="s">
        <v>82</v>
      </c>
      <c r="G62">
        <v>61</v>
      </c>
      <c r="H62">
        <v>1.1907959984658871E-2</v>
      </c>
      <c r="I62">
        <v>0.6</v>
      </c>
      <c r="J62">
        <v>0.03</v>
      </c>
      <c r="K62">
        <f t="shared" si="2"/>
        <v>1.3074940063155439E-2</v>
      </c>
      <c r="L62" t="s">
        <v>68</v>
      </c>
      <c r="M62">
        <f t="shared" si="3"/>
        <v>1.3074940063155439E-2</v>
      </c>
    </row>
    <row r="63" spans="1:13" x14ac:dyDescent="0.25">
      <c r="A63" t="s">
        <v>9</v>
      </c>
      <c r="B63" t="s">
        <v>63</v>
      </c>
      <c r="C63" t="s">
        <v>10</v>
      </c>
      <c r="D63" t="s">
        <v>97</v>
      </c>
      <c r="E63" t="s">
        <v>120</v>
      </c>
      <c r="F63" t="s">
        <v>82</v>
      </c>
      <c r="G63">
        <v>121</v>
      </c>
      <c r="H63">
        <v>1.1907959984658871E-2</v>
      </c>
      <c r="I63">
        <v>0.6</v>
      </c>
      <c r="J63">
        <v>0.03</v>
      </c>
      <c r="K63">
        <f t="shared" si="2"/>
        <v>2.5935536846587021E-2</v>
      </c>
      <c r="L63" t="s">
        <v>68</v>
      </c>
      <c r="M63">
        <f t="shared" si="3"/>
        <v>2.5935536846587021E-2</v>
      </c>
    </row>
    <row r="64" spans="1:13" x14ac:dyDescent="0.25">
      <c r="A64" t="s">
        <v>9</v>
      </c>
      <c r="B64" t="s">
        <v>63</v>
      </c>
      <c r="C64" t="s">
        <v>10</v>
      </c>
      <c r="D64" t="s">
        <v>98</v>
      </c>
      <c r="E64" t="s">
        <v>120</v>
      </c>
      <c r="F64" t="s">
        <v>82</v>
      </c>
      <c r="G64">
        <v>1576</v>
      </c>
      <c r="H64">
        <v>1.1907959984658871E-2</v>
      </c>
      <c r="I64">
        <v>0.6</v>
      </c>
      <c r="J64">
        <v>0.03</v>
      </c>
      <c r="K64">
        <f t="shared" si="2"/>
        <v>0.3378050088448028</v>
      </c>
      <c r="L64" t="s">
        <v>68</v>
      </c>
      <c r="M64">
        <f t="shared" si="3"/>
        <v>0.3378050088448028</v>
      </c>
    </row>
    <row r="65" spans="1:13" x14ac:dyDescent="0.25">
      <c r="A65" t="s">
        <v>9</v>
      </c>
      <c r="B65" t="s">
        <v>63</v>
      </c>
      <c r="C65" t="s">
        <v>10</v>
      </c>
      <c r="D65" t="s">
        <v>99</v>
      </c>
      <c r="E65" t="s">
        <v>120</v>
      </c>
      <c r="F65" t="s">
        <v>82</v>
      </c>
      <c r="G65">
        <v>2097</v>
      </c>
      <c r="H65">
        <v>1.1907959984658871E-2</v>
      </c>
      <c r="I65">
        <v>0.6</v>
      </c>
      <c r="J65">
        <v>0.03</v>
      </c>
      <c r="K65">
        <f t="shared" si="2"/>
        <v>0.44947785758093373</v>
      </c>
      <c r="L65" t="s">
        <v>68</v>
      </c>
      <c r="M65">
        <f t="shared" si="3"/>
        <v>0.44947785758093373</v>
      </c>
    </row>
    <row r="66" spans="1:13" x14ac:dyDescent="0.25">
      <c r="A66" t="s">
        <v>9</v>
      </c>
      <c r="B66" t="s">
        <v>63</v>
      </c>
      <c r="C66" t="s">
        <v>10</v>
      </c>
      <c r="D66" t="s">
        <v>100</v>
      </c>
      <c r="E66" t="s">
        <v>120</v>
      </c>
      <c r="F66" t="s">
        <v>82</v>
      </c>
      <c r="G66">
        <v>4221</v>
      </c>
      <c r="H66">
        <v>1.1907959984658871E-2</v>
      </c>
      <c r="I66">
        <v>0.6</v>
      </c>
      <c r="J66">
        <v>0.03</v>
      </c>
      <c r="K66">
        <f t="shared" ref="K66:K92" si="4">G66*H66*I66*J66</f>
        <v>0.90474298371441164</v>
      </c>
      <c r="L66" t="s">
        <v>68</v>
      </c>
      <c r="M66">
        <f t="shared" si="3"/>
        <v>0.90474298371441164</v>
      </c>
    </row>
    <row r="67" spans="1:13" x14ac:dyDescent="0.25">
      <c r="A67" t="s">
        <v>9</v>
      </c>
      <c r="B67" t="s">
        <v>63</v>
      </c>
      <c r="C67" t="s">
        <v>10</v>
      </c>
      <c r="D67" t="s">
        <v>69</v>
      </c>
      <c r="E67" t="s">
        <v>120</v>
      </c>
      <c r="F67" t="s">
        <v>82</v>
      </c>
      <c r="G67">
        <v>5492</v>
      </c>
      <c r="H67">
        <v>1.1907959984658871E-2</v>
      </c>
      <c r="I67">
        <v>0.6</v>
      </c>
      <c r="J67">
        <v>0.03</v>
      </c>
      <c r="K67">
        <f t="shared" si="4"/>
        <v>1.177173292243437</v>
      </c>
      <c r="L67" t="s">
        <v>68</v>
      </c>
      <c r="M67">
        <f t="shared" si="3"/>
        <v>1.177173292243437</v>
      </c>
    </row>
    <row r="68" spans="1:13" x14ac:dyDescent="0.25">
      <c r="A68" t="s">
        <v>9</v>
      </c>
      <c r="B68" t="s">
        <v>63</v>
      </c>
      <c r="C68" t="s">
        <v>10</v>
      </c>
      <c r="D68" t="s">
        <v>101</v>
      </c>
      <c r="E68" t="s">
        <v>120</v>
      </c>
      <c r="F68" t="s">
        <v>82</v>
      </c>
      <c r="G68">
        <v>254</v>
      </c>
      <c r="H68">
        <v>1.1907959984658871E-2</v>
      </c>
      <c r="I68">
        <v>0.6</v>
      </c>
      <c r="J68">
        <v>0.03</v>
      </c>
      <c r="K68">
        <f t="shared" si="4"/>
        <v>5.4443193049860353E-2</v>
      </c>
      <c r="L68" t="s">
        <v>68</v>
      </c>
      <c r="M68">
        <f t="shared" si="3"/>
        <v>5.4443193049860353E-2</v>
      </c>
    </row>
    <row r="69" spans="1:13" x14ac:dyDescent="0.25">
      <c r="A69" t="s">
        <v>9</v>
      </c>
      <c r="B69" t="s">
        <v>63</v>
      </c>
      <c r="C69" t="s">
        <v>10</v>
      </c>
      <c r="D69" t="s">
        <v>102</v>
      </c>
      <c r="E69" t="s">
        <v>120</v>
      </c>
      <c r="F69" t="s">
        <v>82</v>
      </c>
      <c r="G69">
        <v>310</v>
      </c>
      <c r="H69">
        <v>1.1907959984658871E-2</v>
      </c>
      <c r="I69">
        <v>0.6</v>
      </c>
      <c r="J69">
        <v>0.03</v>
      </c>
      <c r="K69">
        <f t="shared" si="4"/>
        <v>6.6446416714396508E-2</v>
      </c>
      <c r="L69" t="s">
        <v>68</v>
      </c>
      <c r="M69">
        <f t="shared" si="3"/>
        <v>6.6446416714396508E-2</v>
      </c>
    </row>
    <row r="70" spans="1:13" x14ac:dyDescent="0.25">
      <c r="A70" t="s">
        <v>9</v>
      </c>
      <c r="B70" t="s">
        <v>63</v>
      </c>
      <c r="C70" t="s">
        <v>10</v>
      </c>
      <c r="D70" t="s">
        <v>103</v>
      </c>
      <c r="E70" t="s">
        <v>120</v>
      </c>
      <c r="F70" t="s">
        <v>82</v>
      </c>
      <c r="G70">
        <v>592</v>
      </c>
      <c r="H70">
        <v>1.1907959984658871E-2</v>
      </c>
      <c r="I70">
        <v>0.6</v>
      </c>
      <c r="J70">
        <v>0.03</v>
      </c>
      <c r="K70">
        <f t="shared" si="4"/>
        <v>0.12689122159652491</v>
      </c>
      <c r="L70" t="s">
        <v>68</v>
      </c>
      <c r="M70">
        <f t="shared" si="3"/>
        <v>0.12689122159652491</v>
      </c>
    </row>
    <row r="71" spans="1:13" x14ac:dyDescent="0.25">
      <c r="A71" t="s">
        <v>9</v>
      </c>
      <c r="B71" t="s">
        <v>63</v>
      </c>
      <c r="C71" t="s">
        <v>10</v>
      </c>
      <c r="D71" t="s">
        <v>104</v>
      </c>
      <c r="E71" t="s">
        <v>120</v>
      </c>
      <c r="F71" t="s">
        <v>82</v>
      </c>
      <c r="G71">
        <v>85</v>
      </c>
      <c r="H71">
        <v>1.1907959984658871E-2</v>
      </c>
      <c r="I71">
        <v>0.6</v>
      </c>
      <c r="J71">
        <v>0.03</v>
      </c>
      <c r="K71">
        <f t="shared" si="4"/>
        <v>1.8219178776528074E-2</v>
      </c>
      <c r="L71" t="s">
        <v>68</v>
      </c>
      <c r="M71">
        <f t="shared" si="3"/>
        <v>1.8219178776528074E-2</v>
      </c>
    </row>
    <row r="72" spans="1:13" x14ac:dyDescent="0.25">
      <c r="A72" t="s">
        <v>9</v>
      </c>
      <c r="B72" t="s">
        <v>63</v>
      </c>
      <c r="C72" t="s">
        <v>10</v>
      </c>
      <c r="D72" t="s">
        <v>105</v>
      </c>
      <c r="E72" t="s">
        <v>120</v>
      </c>
      <c r="F72" t="s">
        <v>82</v>
      </c>
      <c r="G72">
        <v>1122</v>
      </c>
      <c r="H72">
        <v>1.1907959984658871E-2</v>
      </c>
      <c r="I72">
        <v>0.6</v>
      </c>
      <c r="J72">
        <v>0.03</v>
      </c>
      <c r="K72">
        <f t="shared" si="4"/>
        <v>0.24049315985017053</v>
      </c>
      <c r="L72" t="s">
        <v>68</v>
      </c>
      <c r="M72">
        <f t="shared" si="3"/>
        <v>0.24049315985017053</v>
      </c>
    </row>
    <row r="73" spans="1:13" x14ac:dyDescent="0.25">
      <c r="A73" t="s">
        <v>9</v>
      </c>
      <c r="B73" t="s">
        <v>63</v>
      </c>
      <c r="C73" t="s">
        <v>10</v>
      </c>
      <c r="D73" t="s">
        <v>106</v>
      </c>
      <c r="E73" t="s">
        <v>120</v>
      </c>
      <c r="F73" t="s">
        <v>82</v>
      </c>
      <c r="G73">
        <v>44</v>
      </c>
      <c r="H73">
        <v>1.1907959984658871E-2</v>
      </c>
      <c r="I73">
        <v>0.6</v>
      </c>
      <c r="J73">
        <v>0.03</v>
      </c>
      <c r="K73">
        <f t="shared" si="4"/>
        <v>9.4311043078498247E-3</v>
      </c>
      <c r="L73" t="s">
        <v>68</v>
      </c>
      <c r="M73">
        <f t="shared" si="3"/>
        <v>9.4311043078498247E-3</v>
      </c>
    </row>
    <row r="74" spans="1:13" x14ac:dyDescent="0.25">
      <c r="A74" t="s">
        <v>9</v>
      </c>
      <c r="B74" t="s">
        <v>63</v>
      </c>
      <c r="C74" t="s">
        <v>10</v>
      </c>
      <c r="D74" t="s">
        <v>107</v>
      </c>
      <c r="E74" t="s">
        <v>120</v>
      </c>
      <c r="F74" t="s">
        <v>82</v>
      </c>
      <c r="G74">
        <v>2020</v>
      </c>
      <c r="H74">
        <v>1.1907959984658871E-2</v>
      </c>
      <c r="I74">
        <v>0.6</v>
      </c>
      <c r="J74">
        <v>0.03</v>
      </c>
      <c r="K74">
        <f t="shared" si="4"/>
        <v>0.43297342504219649</v>
      </c>
      <c r="L74" t="s">
        <v>68</v>
      </c>
      <c r="M74">
        <f t="shared" si="3"/>
        <v>0.43297342504219649</v>
      </c>
    </row>
    <row r="75" spans="1:13" x14ac:dyDescent="0.25">
      <c r="A75" t="s">
        <v>9</v>
      </c>
      <c r="B75" t="s">
        <v>63</v>
      </c>
      <c r="C75" t="s">
        <v>10</v>
      </c>
      <c r="D75" t="s">
        <v>64</v>
      </c>
      <c r="E75" t="s">
        <v>120</v>
      </c>
      <c r="F75" t="s">
        <v>82</v>
      </c>
      <c r="G75">
        <v>2870</v>
      </c>
      <c r="H75">
        <v>1.1907959984658871E-2</v>
      </c>
      <c r="I75">
        <v>0.6</v>
      </c>
      <c r="J75">
        <v>0.03</v>
      </c>
      <c r="K75">
        <f t="shared" si="4"/>
        <v>0.61516521280747727</v>
      </c>
      <c r="L75" t="s">
        <v>68</v>
      </c>
      <c r="M75">
        <f t="shared" si="3"/>
        <v>0.61516521280747727</v>
      </c>
    </row>
    <row r="76" spans="1:13" x14ac:dyDescent="0.25">
      <c r="A76" t="s">
        <v>9</v>
      </c>
      <c r="B76" t="s">
        <v>63</v>
      </c>
      <c r="C76" t="s">
        <v>10</v>
      </c>
      <c r="D76" t="s">
        <v>72</v>
      </c>
      <c r="E76" t="s">
        <v>120</v>
      </c>
      <c r="F76" t="s">
        <v>82</v>
      </c>
      <c r="G76">
        <v>3544</v>
      </c>
      <c r="H76">
        <v>1.1907959984658871E-2</v>
      </c>
      <c r="I76">
        <v>0.6</v>
      </c>
      <c r="J76">
        <v>0.03</v>
      </c>
      <c r="K76">
        <f t="shared" si="4"/>
        <v>0.75963258334135864</v>
      </c>
      <c r="L76" t="s">
        <v>68</v>
      </c>
      <c r="M76">
        <f t="shared" si="3"/>
        <v>0.75963258334135864</v>
      </c>
    </row>
    <row r="77" spans="1:13" x14ac:dyDescent="0.25">
      <c r="A77" t="s">
        <v>9</v>
      </c>
      <c r="B77" t="s">
        <v>63</v>
      </c>
      <c r="C77" t="s">
        <v>10</v>
      </c>
      <c r="D77" t="s">
        <v>108</v>
      </c>
      <c r="E77" t="s">
        <v>120</v>
      </c>
      <c r="F77" t="s">
        <v>82</v>
      </c>
      <c r="G77">
        <v>263</v>
      </c>
      <c r="H77">
        <v>1.1907959984658871E-2</v>
      </c>
      <c r="I77">
        <v>0.6</v>
      </c>
      <c r="J77">
        <v>0.03</v>
      </c>
      <c r="K77">
        <f t="shared" si="4"/>
        <v>5.6372282567375094E-2</v>
      </c>
      <c r="L77" t="s">
        <v>68</v>
      </c>
      <c r="M77">
        <f t="shared" si="3"/>
        <v>5.6372282567375094E-2</v>
      </c>
    </row>
    <row r="78" spans="1:13" x14ac:dyDescent="0.25">
      <c r="A78" t="s">
        <v>9</v>
      </c>
      <c r="B78" t="s">
        <v>63</v>
      </c>
      <c r="C78" t="s">
        <v>10</v>
      </c>
      <c r="D78" t="s">
        <v>109</v>
      </c>
      <c r="E78" t="s">
        <v>120</v>
      </c>
      <c r="F78" t="s">
        <v>82</v>
      </c>
      <c r="G78">
        <v>866</v>
      </c>
      <c r="H78">
        <v>1.1907959984658871E-2</v>
      </c>
      <c r="I78">
        <v>0.6</v>
      </c>
      <c r="J78">
        <v>0.03</v>
      </c>
      <c r="K78">
        <f t="shared" si="4"/>
        <v>0.1856212802408625</v>
      </c>
      <c r="L78" t="s">
        <v>68</v>
      </c>
      <c r="M78">
        <f t="shared" si="3"/>
        <v>0.1856212802408625</v>
      </c>
    </row>
    <row r="79" spans="1:13" x14ac:dyDescent="0.25">
      <c r="A79" t="s">
        <v>9</v>
      </c>
      <c r="B79" t="s">
        <v>63</v>
      </c>
      <c r="C79" t="s">
        <v>10</v>
      </c>
      <c r="D79" t="s">
        <v>110</v>
      </c>
      <c r="E79" t="s">
        <v>120</v>
      </c>
      <c r="F79" t="s">
        <v>82</v>
      </c>
      <c r="G79">
        <v>4311</v>
      </c>
      <c r="H79">
        <v>1.1907959984658871E-2</v>
      </c>
      <c r="I79">
        <v>0.6</v>
      </c>
      <c r="J79">
        <v>0.03</v>
      </c>
      <c r="K79">
        <f t="shared" si="4"/>
        <v>0.92403387888955901</v>
      </c>
      <c r="L79" t="s">
        <v>68</v>
      </c>
      <c r="M79">
        <f t="shared" si="3"/>
        <v>0.92403387888955901</v>
      </c>
    </row>
    <row r="80" spans="1:13" x14ac:dyDescent="0.25">
      <c r="A80" t="s">
        <v>9</v>
      </c>
      <c r="B80" t="s">
        <v>63</v>
      </c>
      <c r="C80" t="s">
        <v>10</v>
      </c>
      <c r="D80" t="s">
        <v>111</v>
      </c>
      <c r="E80" t="s">
        <v>120</v>
      </c>
      <c r="F80" t="s">
        <v>82</v>
      </c>
      <c r="G80">
        <v>759</v>
      </c>
      <c r="H80">
        <v>1.1907959984658871E-2</v>
      </c>
      <c r="I80">
        <v>0.6</v>
      </c>
      <c r="J80">
        <v>0.03</v>
      </c>
      <c r="K80">
        <f t="shared" si="4"/>
        <v>0.16268654931040946</v>
      </c>
      <c r="L80" t="s">
        <v>68</v>
      </c>
      <c r="M80">
        <f t="shared" si="3"/>
        <v>0.16268654931040946</v>
      </c>
    </row>
    <row r="81" spans="1:13" x14ac:dyDescent="0.25">
      <c r="A81" t="s">
        <v>9</v>
      </c>
      <c r="B81" t="s">
        <v>63</v>
      </c>
      <c r="C81" t="s">
        <v>10</v>
      </c>
      <c r="D81" t="s">
        <v>112</v>
      </c>
      <c r="E81" t="s">
        <v>120</v>
      </c>
      <c r="F81" t="s">
        <v>82</v>
      </c>
      <c r="G81">
        <v>3741</v>
      </c>
      <c r="H81">
        <v>1.1907959984658871E-2</v>
      </c>
      <c r="I81">
        <v>0.6</v>
      </c>
      <c r="J81">
        <v>0.03</v>
      </c>
      <c r="K81">
        <f t="shared" si="4"/>
        <v>0.80185820944695907</v>
      </c>
      <c r="L81" t="s">
        <v>68</v>
      </c>
      <c r="M81">
        <f t="shared" si="3"/>
        <v>0.80185820944695907</v>
      </c>
    </row>
    <row r="82" spans="1:13" x14ac:dyDescent="0.25">
      <c r="A82" t="s">
        <v>9</v>
      </c>
      <c r="B82" t="s">
        <v>63</v>
      </c>
      <c r="C82" t="s">
        <v>10</v>
      </c>
      <c r="D82" t="s">
        <v>113</v>
      </c>
      <c r="E82" t="s">
        <v>120</v>
      </c>
      <c r="F82" t="s">
        <v>82</v>
      </c>
      <c r="G82">
        <v>17</v>
      </c>
      <c r="H82">
        <v>1.1907959984658871E-2</v>
      </c>
      <c r="I82">
        <v>0.6</v>
      </c>
      <c r="J82">
        <v>0.03</v>
      </c>
      <c r="K82">
        <f t="shared" si="4"/>
        <v>3.6438357553056143E-3</v>
      </c>
      <c r="L82" t="s">
        <v>68</v>
      </c>
      <c r="M82">
        <f t="shared" si="3"/>
        <v>3.6438357553056143E-3</v>
      </c>
    </row>
    <row r="83" spans="1:13" x14ac:dyDescent="0.25">
      <c r="A83" t="s">
        <v>9</v>
      </c>
      <c r="B83" t="s">
        <v>63</v>
      </c>
      <c r="C83" t="s">
        <v>10</v>
      </c>
      <c r="D83" t="s">
        <v>74</v>
      </c>
      <c r="E83" t="s">
        <v>120</v>
      </c>
      <c r="F83" t="s">
        <v>82</v>
      </c>
      <c r="G83">
        <v>55.605000000000004</v>
      </c>
      <c r="H83">
        <v>1.1907959984658871E-2</v>
      </c>
      <c r="I83">
        <v>0.6</v>
      </c>
      <c r="J83">
        <v>0.03</v>
      </c>
      <c r="K83">
        <f t="shared" si="4"/>
        <v>1.1918558069045217E-2</v>
      </c>
      <c r="L83" t="s">
        <v>68</v>
      </c>
      <c r="M83">
        <f t="shared" si="3"/>
        <v>1.1918558069045217E-2</v>
      </c>
    </row>
    <row r="84" spans="1:13" x14ac:dyDescent="0.25">
      <c r="A84" t="s">
        <v>9</v>
      </c>
      <c r="B84" t="s">
        <v>63</v>
      </c>
      <c r="C84" t="s">
        <v>10</v>
      </c>
      <c r="D84" t="s">
        <v>73</v>
      </c>
      <c r="E84" t="s">
        <v>120</v>
      </c>
      <c r="F84" t="s">
        <v>82</v>
      </c>
      <c r="G84">
        <v>8849</v>
      </c>
      <c r="H84">
        <v>1.1907959984658871E-2</v>
      </c>
      <c r="I84">
        <v>0.6</v>
      </c>
      <c r="J84">
        <v>0.03</v>
      </c>
      <c r="K84">
        <f t="shared" si="4"/>
        <v>1.8967236822764342</v>
      </c>
      <c r="L84" t="s">
        <v>67</v>
      </c>
      <c r="M84">
        <f t="shared" si="3"/>
        <v>0</v>
      </c>
    </row>
    <row r="85" spans="1:13" x14ac:dyDescent="0.25">
      <c r="A85" t="s">
        <v>9</v>
      </c>
      <c r="B85" t="s">
        <v>63</v>
      </c>
      <c r="C85" t="s">
        <v>10</v>
      </c>
      <c r="D85" t="s">
        <v>114</v>
      </c>
      <c r="E85" t="s">
        <v>120</v>
      </c>
      <c r="F85" t="s">
        <v>82</v>
      </c>
      <c r="G85">
        <v>112.3</v>
      </c>
      <c r="H85">
        <v>1.1907959984658871E-2</v>
      </c>
      <c r="I85">
        <v>0.6</v>
      </c>
      <c r="J85">
        <v>0.03</v>
      </c>
      <c r="K85">
        <f t="shared" si="4"/>
        <v>2.4070750312989438E-2</v>
      </c>
      <c r="L85" t="s">
        <v>68</v>
      </c>
      <c r="M85">
        <f t="shared" si="3"/>
        <v>2.4070750312989438E-2</v>
      </c>
    </row>
    <row r="86" spans="1:13" x14ac:dyDescent="0.25">
      <c r="A86" t="s">
        <v>9</v>
      </c>
      <c r="B86" t="s">
        <v>63</v>
      </c>
      <c r="C86" t="s">
        <v>10</v>
      </c>
      <c r="D86" t="s">
        <v>75</v>
      </c>
      <c r="E86" t="s">
        <v>120</v>
      </c>
      <c r="F86" t="s">
        <v>82</v>
      </c>
      <c r="G86">
        <v>484</v>
      </c>
      <c r="H86">
        <v>1.1907959984658871E-2</v>
      </c>
      <c r="I86">
        <v>0.6</v>
      </c>
      <c r="J86">
        <v>0.03</v>
      </c>
      <c r="K86">
        <f t="shared" si="4"/>
        <v>0.10374214738634809</v>
      </c>
      <c r="L86" t="s">
        <v>67</v>
      </c>
      <c r="M86">
        <f t="shared" si="3"/>
        <v>0</v>
      </c>
    </row>
    <row r="87" spans="1:13" x14ac:dyDescent="0.25">
      <c r="A87" t="s">
        <v>9</v>
      </c>
      <c r="B87" t="s">
        <v>63</v>
      </c>
      <c r="C87" t="s">
        <v>10</v>
      </c>
      <c r="D87" t="s">
        <v>115</v>
      </c>
      <c r="E87" t="s">
        <v>120</v>
      </c>
      <c r="F87" t="s">
        <v>82</v>
      </c>
      <c r="G87">
        <v>26</v>
      </c>
      <c r="H87">
        <v>1.1907959984658871E-2</v>
      </c>
      <c r="I87">
        <v>0.6</v>
      </c>
      <c r="J87">
        <v>0.03</v>
      </c>
      <c r="K87">
        <f t="shared" si="4"/>
        <v>5.5729252728203517E-3</v>
      </c>
      <c r="L87" t="s">
        <v>68</v>
      </c>
      <c r="M87">
        <f t="shared" si="3"/>
        <v>5.5729252728203517E-3</v>
      </c>
    </row>
    <row r="88" spans="1:13" x14ac:dyDescent="0.25">
      <c r="A88" t="s">
        <v>9</v>
      </c>
      <c r="B88" t="s">
        <v>63</v>
      </c>
      <c r="C88" t="s">
        <v>10</v>
      </c>
      <c r="D88" t="s">
        <v>116</v>
      </c>
      <c r="E88" t="s">
        <v>120</v>
      </c>
      <c r="F88" t="s">
        <v>82</v>
      </c>
      <c r="G88">
        <v>2185</v>
      </c>
      <c r="H88">
        <v>1.1907959984658871E-2</v>
      </c>
      <c r="I88">
        <v>0.6</v>
      </c>
      <c r="J88">
        <v>0.03</v>
      </c>
      <c r="K88">
        <f t="shared" si="4"/>
        <v>0.46834006619663338</v>
      </c>
      <c r="L88" t="s">
        <v>68</v>
      </c>
      <c r="M88">
        <f t="shared" si="3"/>
        <v>0.46834006619663338</v>
      </c>
    </row>
    <row r="89" spans="1:13" x14ac:dyDescent="0.25">
      <c r="A89" t="s">
        <v>9</v>
      </c>
      <c r="B89" t="s">
        <v>63</v>
      </c>
      <c r="C89" t="s">
        <v>10</v>
      </c>
      <c r="D89" t="s">
        <v>117</v>
      </c>
      <c r="E89" t="s">
        <v>120</v>
      </c>
      <c r="F89" t="s">
        <v>82</v>
      </c>
      <c r="G89">
        <v>283.64999999999998</v>
      </c>
      <c r="H89">
        <v>1.1907959984658871E-2</v>
      </c>
      <c r="I89">
        <v>0.6</v>
      </c>
      <c r="J89">
        <v>0.03</v>
      </c>
      <c r="K89">
        <f t="shared" si="4"/>
        <v>6.0798471293672787E-2</v>
      </c>
      <c r="L89" t="s">
        <v>68</v>
      </c>
      <c r="M89">
        <f t="shared" si="3"/>
        <v>6.0798471293672787E-2</v>
      </c>
    </row>
    <row r="90" spans="1:13" x14ac:dyDescent="0.25">
      <c r="A90" t="s">
        <v>9</v>
      </c>
      <c r="B90" t="s">
        <v>63</v>
      </c>
      <c r="C90" t="s">
        <v>10</v>
      </c>
      <c r="D90" t="s">
        <v>118</v>
      </c>
      <c r="E90" t="s">
        <v>120</v>
      </c>
      <c r="F90" t="s">
        <v>82</v>
      </c>
      <c r="G90">
        <v>248</v>
      </c>
      <c r="H90">
        <v>1.1907959984658871E-2</v>
      </c>
      <c r="I90">
        <v>0.6</v>
      </c>
      <c r="J90">
        <v>0.03</v>
      </c>
      <c r="K90">
        <f t="shared" si="4"/>
        <v>5.3157133371517194E-2</v>
      </c>
      <c r="L90" t="s">
        <v>68</v>
      </c>
      <c r="M90">
        <f t="shared" si="3"/>
        <v>5.3157133371517194E-2</v>
      </c>
    </row>
    <row r="91" spans="1:13" x14ac:dyDescent="0.25">
      <c r="A91" t="s">
        <v>9</v>
      </c>
      <c r="B91" t="s">
        <v>63</v>
      </c>
      <c r="C91" t="s">
        <v>10</v>
      </c>
      <c r="D91" t="s">
        <v>119</v>
      </c>
      <c r="E91" t="s">
        <v>120</v>
      </c>
      <c r="F91" t="s">
        <v>82</v>
      </c>
      <c r="G91">
        <v>9931.34</v>
      </c>
      <c r="H91">
        <v>1.1907959984658871E-2</v>
      </c>
      <c r="I91">
        <v>0.6</v>
      </c>
      <c r="J91">
        <v>0.03</v>
      </c>
      <c r="K91">
        <f t="shared" si="4"/>
        <v>2.1287159876527562</v>
      </c>
      <c r="L91" t="s">
        <v>68</v>
      </c>
      <c r="M91">
        <f t="shared" si="3"/>
        <v>2.1287159876527562</v>
      </c>
    </row>
    <row r="92" spans="1:13" x14ac:dyDescent="0.25">
      <c r="A92" t="s">
        <v>9</v>
      </c>
      <c r="B92" t="s">
        <v>63</v>
      </c>
      <c r="C92" t="s">
        <v>10</v>
      </c>
      <c r="D92" t="s">
        <v>76</v>
      </c>
      <c r="E92" t="s">
        <v>121</v>
      </c>
      <c r="F92" t="s">
        <v>82</v>
      </c>
      <c r="G92">
        <v>555</v>
      </c>
      <c r="H92">
        <v>9.6696581313865937E-3</v>
      </c>
      <c r="I92">
        <v>0.6</v>
      </c>
      <c r="J92">
        <v>0.03</v>
      </c>
      <c r="K92">
        <f t="shared" si="4"/>
        <v>9.6599884732552072E-2</v>
      </c>
      <c r="L92" t="s">
        <v>68</v>
      </c>
      <c r="M92">
        <f t="shared" ref="M92" si="5">IF(L92="Y",0,K92)</f>
        <v>9.6599884732552072E-2</v>
      </c>
    </row>
    <row r="93" spans="1:13" x14ac:dyDescent="0.25">
      <c r="A93" t="s">
        <v>9</v>
      </c>
      <c r="B93" t="s">
        <v>63</v>
      </c>
      <c r="C93" t="s">
        <v>10</v>
      </c>
      <c r="D93" t="s">
        <v>83</v>
      </c>
      <c r="E93" t="s">
        <v>121</v>
      </c>
      <c r="F93" t="s">
        <v>82</v>
      </c>
      <c r="G93">
        <v>61</v>
      </c>
      <c r="H93">
        <v>9.6696581313865937E-3</v>
      </c>
      <c r="I93">
        <v>0.6</v>
      </c>
      <c r="J93">
        <v>0.03</v>
      </c>
      <c r="K93">
        <f t="shared" ref="K93:K141" si="6">G93*H93*I93*J93</f>
        <v>1.061728462826248E-2</v>
      </c>
      <c r="L93" t="s">
        <v>68</v>
      </c>
      <c r="M93">
        <f t="shared" ref="M93:M141" si="7">IF(L93="Y",0,K93)</f>
        <v>1.061728462826248E-2</v>
      </c>
    </row>
    <row r="94" spans="1:13" x14ac:dyDescent="0.25">
      <c r="A94" t="s">
        <v>9</v>
      </c>
      <c r="B94" t="s">
        <v>63</v>
      </c>
      <c r="C94" t="s">
        <v>10</v>
      </c>
      <c r="D94" t="s">
        <v>84</v>
      </c>
      <c r="E94" t="s">
        <v>121</v>
      </c>
      <c r="F94" t="s">
        <v>82</v>
      </c>
      <c r="G94">
        <v>745</v>
      </c>
      <c r="H94">
        <v>9.6696581313865937E-3</v>
      </c>
      <c r="I94">
        <v>0.6</v>
      </c>
      <c r="J94">
        <v>0.03</v>
      </c>
      <c r="K94">
        <f t="shared" si="6"/>
        <v>0.12967011554189423</v>
      </c>
      <c r="L94" t="s">
        <v>68</v>
      </c>
      <c r="M94">
        <f t="shared" si="7"/>
        <v>0.12967011554189423</v>
      </c>
    </row>
    <row r="95" spans="1:13" x14ac:dyDescent="0.25">
      <c r="A95" t="s">
        <v>9</v>
      </c>
      <c r="B95" t="s">
        <v>63</v>
      </c>
      <c r="C95" t="s">
        <v>10</v>
      </c>
      <c r="D95" t="s">
        <v>85</v>
      </c>
      <c r="E95" t="s">
        <v>121</v>
      </c>
      <c r="F95" t="s">
        <v>82</v>
      </c>
      <c r="G95">
        <v>155</v>
      </c>
      <c r="H95">
        <v>9.6696581313865937E-3</v>
      </c>
      <c r="I95">
        <v>0.6</v>
      </c>
      <c r="J95">
        <v>0.03</v>
      </c>
      <c r="K95">
        <f t="shared" si="6"/>
        <v>2.6978346186568594E-2</v>
      </c>
      <c r="L95" t="s">
        <v>68</v>
      </c>
      <c r="M95">
        <f t="shared" si="7"/>
        <v>2.6978346186568594E-2</v>
      </c>
    </row>
    <row r="96" spans="1:13" x14ac:dyDescent="0.25">
      <c r="A96" t="s">
        <v>9</v>
      </c>
      <c r="B96" t="s">
        <v>63</v>
      </c>
      <c r="C96" t="s">
        <v>10</v>
      </c>
      <c r="D96" t="s">
        <v>86</v>
      </c>
      <c r="E96" t="s">
        <v>121</v>
      </c>
      <c r="F96" t="s">
        <v>82</v>
      </c>
      <c r="G96">
        <v>7</v>
      </c>
      <c r="H96">
        <v>9.6696581313865937E-3</v>
      </c>
      <c r="I96">
        <v>0.6</v>
      </c>
      <c r="J96">
        <v>0.03</v>
      </c>
      <c r="K96">
        <f t="shared" si="6"/>
        <v>1.2183769245547105E-3</v>
      </c>
      <c r="L96" t="s">
        <v>68</v>
      </c>
      <c r="M96">
        <f t="shared" si="7"/>
        <v>1.2183769245547105E-3</v>
      </c>
    </row>
    <row r="97" spans="1:13" x14ac:dyDescent="0.25">
      <c r="A97" t="s">
        <v>9</v>
      </c>
      <c r="B97" t="s">
        <v>63</v>
      </c>
      <c r="C97" t="s">
        <v>10</v>
      </c>
      <c r="D97" t="s">
        <v>87</v>
      </c>
      <c r="E97" t="s">
        <v>121</v>
      </c>
      <c r="F97" t="s">
        <v>82</v>
      </c>
      <c r="G97">
        <v>106</v>
      </c>
      <c r="H97">
        <v>9.6696581313865937E-3</v>
      </c>
      <c r="I97">
        <v>0.6</v>
      </c>
      <c r="J97">
        <v>0.03</v>
      </c>
      <c r="K97">
        <f t="shared" si="6"/>
        <v>1.8449707714685622E-2</v>
      </c>
      <c r="L97" t="s">
        <v>68</v>
      </c>
      <c r="M97">
        <f t="shared" si="7"/>
        <v>1.8449707714685622E-2</v>
      </c>
    </row>
    <row r="98" spans="1:13" x14ac:dyDescent="0.25">
      <c r="A98" t="s">
        <v>9</v>
      </c>
      <c r="B98" t="s">
        <v>63</v>
      </c>
      <c r="C98" t="s">
        <v>10</v>
      </c>
      <c r="D98" t="s">
        <v>122</v>
      </c>
      <c r="E98" t="s">
        <v>121</v>
      </c>
      <c r="F98" t="s">
        <v>82</v>
      </c>
      <c r="G98">
        <v>387</v>
      </c>
      <c r="H98">
        <v>9.6696581313865937E-3</v>
      </c>
      <c r="I98">
        <v>0.6</v>
      </c>
      <c r="J98">
        <v>0.03</v>
      </c>
      <c r="K98">
        <f t="shared" si="6"/>
        <v>6.7358838543239E-2</v>
      </c>
      <c r="L98" t="s">
        <v>68</v>
      </c>
      <c r="M98">
        <f t="shared" si="7"/>
        <v>6.7358838543239E-2</v>
      </c>
    </row>
    <row r="99" spans="1:13" x14ac:dyDescent="0.25">
      <c r="A99" t="s">
        <v>9</v>
      </c>
      <c r="B99" t="s">
        <v>63</v>
      </c>
      <c r="C99" t="s">
        <v>10</v>
      </c>
      <c r="D99" t="s">
        <v>123</v>
      </c>
      <c r="E99" t="s">
        <v>121</v>
      </c>
      <c r="F99" t="s">
        <v>82</v>
      </c>
      <c r="G99">
        <v>30</v>
      </c>
      <c r="H99">
        <v>9.6696581313865937E-3</v>
      </c>
      <c r="I99">
        <v>0.6</v>
      </c>
      <c r="J99">
        <v>0.03</v>
      </c>
      <c r="K99">
        <f t="shared" si="6"/>
        <v>5.2216153909487601E-3</v>
      </c>
      <c r="L99" t="s">
        <v>68</v>
      </c>
      <c r="M99">
        <f t="shared" si="7"/>
        <v>5.2216153909487601E-3</v>
      </c>
    </row>
    <row r="100" spans="1:13" x14ac:dyDescent="0.25">
      <c r="A100" t="s">
        <v>9</v>
      </c>
      <c r="B100" t="s">
        <v>63</v>
      </c>
      <c r="C100" t="s">
        <v>10</v>
      </c>
      <c r="D100" t="s">
        <v>88</v>
      </c>
      <c r="E100" t="s">
        <v>121</v>
      </c>
      <c r="F100" t="s">
        <v>82</v>
      </c>
      <c r="G100">
        <v>1518</v>
      </c>
      <c r="H100">
        <v>9.6696581313865937E-3</v>
      </c>
      <c r="I100">
        <v>0.6</v>
      </c>
      <c r="J100">
        <v>0.03</v>
      </c>
      <c r="K100">
        <f t="shared" si="6"/>
        <v>0.26421373878200727</v>
      </c>
      <c r="L100" t="s">
        <v>68</v>
      </c>
      <c r="M100">
        <f t="shared" si="7"/>
        <v>0.26421373878200727</v>
      </c>
    </row>
    <row r="101" spans="1:13" x14ac:dyDescent="0.25">
      <c r="A101" t="s">
        <v>9</v>
      </c>
      <c r="B101" t="s">
        <v>63</v>
      </c>
      <c r="C101" t="s">
        <v>10</v>
      </c>
      <c r="D101" t="s">
        <v>89</v>
      </c>
      <c r="E101" t="s">
        <v>121</v>
      </c>
      <c r="F101" t="s">
        <v>82</v>
      </c>
      <c r="G101">
        <v>13</v>
      </c>
      <c r="H101">
        <v>9.6696581313865937E-3</v>
      </c>
      <c r="I101">
        <v>0.6</v>
      </c>
      <c r="J101">
        <v>0.03</v>
      </c>
      <c r="K101">
        <f t="shared" si="6"/>
        <v>2.2627000027444629E-3</v>
      </c>
      <c r="L101" t="s">
        <v>68</v>
      </c>
      <c r="M101">
        <f t="shared" si="7"/>
        <v>2.2627000027444629E-3</v>
      </c>
    </row>
    <row r="102" spans="1:13" x14ac:dyDescent="0.25">
      <c r="A102" t="s">
        <v>9</v>
      </c>
      <c r="B102" t="s">
        <v>63</v>
      </c>
      <c r="C102" t="s">
        <v>10</v>
      </c>
      <c r="D102" t="s">
        <v>71</v>
      </c>
      <c r="E102" t="s">
        <v>121</v>
      </c>
      <c r="F102" t="s">
        <v>82</v>
      </c>
      <c r="G102">
        <v>10</v>
      </c>
      <c r="H102">
        <v>9.6696581313865937E-3</v>
      </c>
      <c r="I102">
        <v>0.6</v>
      </c>
      <c r="J102">
        <v>0.03</v>
      </c>
      <c r="K102">
        <f t="shared" si="6"/>
        <v>1.7405384636495868E-3</v>
      </c>
      <c r="L102" t="s">
        <v>68</v>
      </c>
      <c r="M102">
        <f t="shared" si="7"/>
        <v>1.7405384636495868E-3</v>
      </c>
    </row>
    <row r="103" spans="1:13" x14ac:dyDescent="0.25">
      <c r="A103" t="s">
        <v>9</v>
      </c>
      <c r="B103" t="s">
        <v>63</v>
      </c>
      <c r="C103" t="s">
        <v>10</v>
      </c>
      <c r="D103" t="s">
        <v>90</v>
      </c>
      <c r="E103" t="s">
        <v>121</v>
      </c>
      <c r="F103" t="s">
        <v>82</v>
      </c>
      <c r="G103">
        <v>22</v>
      </c>
      <c r="H103">
        <v>9.6696581313865937E-3</v>
      </c>
      <c r="I103">
        <v>0.6</v>
      </c>
      <c r="J103">
        <v>0.03</v>
      </c>
      <c r="K103">
        <f t="shared" si="6"/>
        <v>3.8291846200290908E-3</v>
      </c>
      <c r="L103" t="s">
        <v>68</v>
      </c>
      <c r="M103">
        <f t="shared" si="7"/>
        <v>3.8291846200290908E-3</v>
      </c>
    </row>
    <row r="104" spans="1:13" x14ac:dyDescent="0.25">
      <c r="A104" t="s">
        <v>9</v>
      </c>
      <c r="B104" t="s">
        <v>63</v>
      </c>
      <c r="C104" t="s">
        <v>10</v>
      </c>
      <c r="D104" t="s">
        <v>91</v>
      </c>
      <c r="E104" t="s">
        <v>121</v>
      </c>
      <c r="F104" t="s">
        <v>82</v>
      </c>
      <c r="G104">
        <v>14</v>
      </c>
      <c r="H104">
        <v>9.6696581313865937E-3</v>
      </c>
      <c r="I104">
        <v>0.6</v>
      </c>
      <c r="J104">
        <v>0.03</v>
      </c>
      <c r="K104">
        <f t="shared" si="6"/>
        <v>2.4367538491094211E-3</v>
      </c>
      <c r="L104" t="s">
        <v>68</v>
      </c>
      <c r="M104">
        <f t="shared" si="7"/>
        <v>2.4367538491094211E-3</v>
      </c>
    </row>
    <row r="105" spans="1:13" x14ac:dyDescent="0.25">
      <c r="A105" t="s">
        <v>9</v>
      </c>
      <c r="B105" t="s">
        <v>63</v>
      </c>
      <c r="C105" t="s">
        <v>10</v>
      </c>
      <c r="D105" t="s">
        <v>92</v>
      </c>
      <c r="E105" t="s">
        <v>121</v>
      </c>
      <c r="F105" t="s">
        <v>82</v>
      </c>
      <c r="G105">
        <v>30</v>
      </c>
      <c r="H105">
        <v>9.6696581313865937E-3</v>
      </c>
      <c r="I105">
        <v>0.6</v>
      </c>
      <c r="J105">
        <v>0.03</v>
      </c>
      <c r="K105">
        <f t="shared" si="6"/>
        <v>5.2216153909487601E-3</v>
      </c>
      <c r="L105" t="s">
        <v>68</v>
      </c>
      <c r="M105">
        <f t="shared" si="7"/>
        <v>5.2216153909487601E-3</v>
      </c>
    </row>
    <row r="106" spans="1:13" x14ac:dyDescent="0.25">
      <c r="A106" t="s">
        <v>9</v>
      </c>
      <c r="B106" t="s">
        <v>63</v>
      </c>
      <c r="C106" t="s">
        <v>10</v>
      </c>
      <c r="D106" t="s">
        <v>93</v>
      </c>
      <c r="E106" t="s">
        <v>121</v>
      </c>
      <c r="F106" t="s">
        <v>82</v>
      </c>
      <c r="G106">
        <v>28</v>
      </c>
      <c r="H106">
        <v>9.6696581313865937E-3</v>
      </c>
      <c r="I106">
        <v>0.6</v>
      </c>
      <c r="J106">
        <v>0.03</v>
      </c>
      <c r="K106">
        <f t="shared" si="6"/>
        <v>4.8735076982188421E-3</v>
      </c>
      <c r="L106" t="s">
        <v>68</v>
      </c>
      <c r="M106">
        <f t="shared" si="7"/>
        <v>4.8735076982188421E-3</v>
      </c>
    </row>
    <row r="107" spans="1:13" x14ac:dyDescent="0.25">
      <c r="A107" t="s">
        <v>9</v>
      </c>
      <c r="B107" t="s">
        <v>63</v>
      </c>
      <c r="C107" t="s">
        <v>10</v>
      </c>
      <c r="D107" t="s">
        <v>94</v>
      </c>
      <c r="E107" t="s">
        <v>121</v>
      </c>
      <c r="F107" t="s">
        <v>82</v>
      </c>
      <c r="G107">
        <v>1244</v>
      </c>
      <c r="H107">
        <v>9.6696581313865937E-3</v>
      </c>
      <c r="I107">
        <v>0.6</v>
      </c>
      <c r="J107">
        <v>0.03</v>
      </c>
      <c r="K107">
        <f t="shared" si="6"/>
        <v>0.21652298487800858</v>
      </c>
      <c r="L107" t="s">
        <v>68</v>
      </c>
      <c r="M107">
        <f t="shared" si="7"/>
        <v>0.21652298487800858</v>
      </c>
    </row>
    <row r="108" spans="1:13" x14ac:dyDescent="0.25">
      <c r="A108" t="s">
        <v>9</v>
      </c>
      <c r="B108" t="s">
        <v>63</v>
      </c>
      <c r="C108" t="s">
        <v>10</v>
      </c>
      <c r="D108" t="s">
        <v>95</v>
      </c>
      <c r="E108" t="s">
        <v>121</v>
      </c>
      <c r="F108" t="s">
        <v>82</v>
      </c>
      <c r="G108">
        <v>211</v>
      </c>
      <c r="H108">
        <v>9.6696581313865937E-3</v>
      </c>
      <c r="I108">
        <v>0.6</v>
      </c>
      <c r="J108">
        <v>0.03</v>
      </c>
      <c r="K108">
        <f t="shared" si="6"/>
        <v>3.672536158300628E-2</v>
      </c>
      <c r="L108" t="s">
        <v>68</v>
      </c>
      <c r="M108">
        <f t="shared" si="7"/>
        <v>3.672536158300628E-2</v>
      </c>
    </row>
    <row r="109" spans="1:13" x14ac:dyDescent="0.25">
      <c r="A109" t="s">
        <v>9</v>
      </c>
      <c r="B109" t="s">
        <v>63</v>
      </c>
      <c r="C109" t="s">
        <v>10</v>
      </c>
      <c r="D109" t="s">
        <v>96</v>
      </c>
      <c r="E109" t="s">
        <v>121</v>
      </c>
      <c r="F109" t="s">
        <v>82</v>
      </c>
      <c r="G109">
        <v>2</v>
      </c>
      <c r="H109">
        <v>9.6696581313865937E-3</v>
      </c>
      <c r="I109">
        <v>0.6</v>
      </c>
      <c r="J109">
        <v>0.03</v>
      </c>
      <c r="K109">
        <f t="shared" si="6"/>
        <v>3.4810769272991733E-4</v>
      </c>
      <c r="L109" t="s">
        <v>68</v>
      </c>
      <c r="M109">
        <f t="shared" si="7"/>
        <v>3.4810769272991733E-4</v>
      </c>
    </row>
    <row r="110" spans="1:13" x14ac:dyDescent="0.25">
      <c r="A110" t="s">
        <v>9</v>
      </c>
      <c r="B110" t="s">
        <v>63</v>
      </c>
      <c r="C110" t="s">
        <v>10</v>
      </c>
      <c r="D110" t="s">
        <v>124</v>
      </c>
      <c r="E110" t="s">
        <v>121</v>
      </c>
      <c r="F110" t="s">
        <v>82</v>
      </c>
      <c r="G110">
        <v>14</v>
      </c>
      <c r="H110">
        <v>9.6696581313865937E-3</v>
      </c>
      <c r="I110">
        <v>0.6</v>
      </c>
      <c r="J110">
        <v>0.03</v>
      </c>
      <c r="K110">
        <f t="shared" si="6"/>
        <v>2.4367538491094211E-3</v>
      </c>
      <c r="L110" t="s">
        <v>68</v>
      </c>
      <c r="M110">
        <f t="shared" si="7"/>
        <v>2.4367538491094211E-3</v>
      </c>
    </row>
    <row r="111" spans="1:13" x14ac:dyDescent="0.25">
      <c r="A111" t="s">
        <v>9</v>
      </c>
      <c r="B111" t="s">
        <v>63</v>
      </c>
      <c r="C111" t="s">
        <v>10</v>
      </c>
      <c r="D111" t="s">
        <v>97</v>
      </c>
      <c r="E111" t="s">
        <v>121</v>
      </c>
      <c r="F111" t="s">
        <v>82</v>
      </c>
      <c r="G111">
        <v>152</v>
      </c>
      <c r="H111">
        <v>9.6696581313865937E-3</v>
      </c>
      <c r="I111">
        <v>0.6</v>
      </c>
      <c r="J111">
        <v>0.03</v>
      </c>
      <c r="K111">
        <f t="shared" si="6"/>
        <v>2.6456184647473718E-2</v>
      </c>
      <c r="L111" t="s">
        <v>68</v>
      </c>
      <c r="M111">
        <f t="shared" si="7"/>
        <v>2.6456184647473718E-2</v>
      </c>
    </row>
    <row r="112" spans="1:13" x14ac:dyDescent="0.25">
      <c r="A112" t="s">
        <v>9</v>
      </c>
      <c r="B112" t="s">
        <v>63</v>
      </c>
      <c r="C112" t="s">
        <v>10</v>
      </c>
      <c r="D112" t="s">
        <v>98</v>
      </c>
      <c r="E112" t="s">
        <v>121</v>
      </c>
      <c r="F112" t="s">
        <v>82</v>
      </c>
      <c r="G112">
        <v>1728</v>
      </c>
      <c r="H112">
        <v>9.6696581313865937E-3</v>
      </c>
      <c r="I112">
        <v>0.6</v>
      </c>
      <c r="J112">
        <v>0.03</v>
      </c>
      <c r="K112">
        <f t="shared" si="6"/>
        <v>0.3007650465186486</v>
      </c>
      <c r="L112" t="s">
        <v>68</v>
      </c>
      <c r="M112">
        <f t="shared" si="7"/>
        <v>0.3007650465186486</v>
      </c>
    </row>
    <row r="113" spans="1:13" x14ac:dyDescent="0.25">
      <c r="A113" t="s">
        <v>9</v>
      </c>
      <c r="B113" t="s">
        <v>63</v>
      </c>
      <c r="C113" t="s">
        <v>10</v>
      </c>
      <c r="D113" t="s">
        <v>99</v>
      </c>
      <c r="E113" t="s">
        <v>121</v>
      </c>
      <c r="F113" t="s">
        <v>82</v>
      </c>
      <c r="G113">
        <v>2143</v>
      </c>
      <c r="H113">
        <v>9.6696581313865937E-3</v>
      </c>
      <c r="I113">
        <v>0.6</v>
      </c>
      <c r="J113">
        <v>0.03</v>
      </c>
      <c r="K113">
        <f t="shared" si="6"/>
        <v>0.37299739276010641</v>
      </c>
      <c r="L113" t="s">
        <v>68</v>
      </c>
      <c r="M113">
        <f t="shared" si="7"/>
        <v>0.37299739276010641</v>
      </c>
    </row>
    <row r="114" spans="1:13" x14ac:dyDescent="0.25">
      <c r="A114" t="s">
        <v>9</v>
      </c>
      <c r="B114" t="s">
        <v>63</v>
      </c>
      <c r="C114" t="s">
        <v>10</v>
      </c>
      <c r="D114" t="s">
        <v>125</v>
      </c>
      <c r="E114" t="s">
        <v>121</v>
      </c>
      <c r="F114" t="s">
        <v>82</v>
      </c>
      <c r="G114">
        <v>1103</v>
      </c>
      <c r="H114">
        <v>9.6696581313865937E-3</v>
      </c>
      <c r="I114">
        <v>0.6</v>
      </c>
      <c r="J114">
        <v>0.03</v>
      </c>
      <c r="K114">
        <f t="shared" si="6"/>
        <v>0.19198139254054941</v>
      </c>
      <c r="L114" t="s">
        <v>68</v>
      </c>
      <c r="M114">
        <f t="shared" si="7"/>
        <v>0.19198139254054941</v>
      </c>
    </row>
    <row r="115" spans="1:13" x14ac:dyDescent="0.25">
      <c r="A115" t="s">
        <v>9</v>
      </c>
      <c r="B115" t="s">
        <v>63</v>
      </c>
      <c r="C115" t="s">
        <v>10</v>
      </c>
      <c r="D115" t="s">
        <v>126</v>
      </c>
      <c r="E115" t="s">
        <v>121</v>
      </c>
      <c r="F115" t="s">
        <v>82</v>
      </c>
      <c r="G115">
        <v>1272</v>
      </c>
      <c r="H115">
        <v>9.6696581313865937E-3</v>
      </c>
      <c r="I115">
        <v>0.6</v>
      </c>
      <c r="J115">
        <v>0.03</v>
      </c>
      <c r="K115">
        <f t="shared" si="6"/>
        <v>0.22139649257622743</v>
      </c>
      <c r="L115" t="s">
        <v>68</v>
      </c>
      <c r="M115">
        <f t="shared" si="7"/>
        <v>0.22139649257622743</v>
      </c>
    </row>
    <row r="116" spans="1:13" x14ac:dyDescent="0.25">
      <c r="A116" t="s">
        <v>9</v>
      </c>
      <c r="B116" t="s">
        <v>63</v>
      </c>
      <c r="C116" t="s">
        <v>10</v>
      </c>
      <c r="D116" t="s">
        <v>100</v>
      </c>
      <c r="E116" t="s">
        <v>121</v>
      </c>
      <c r="F116" t="s">
        <v>82</v>
      </c>
      <c r="G116">
        <v>720</v>
      </c>
      <c r="H116">
        <v>9.6696581313865937E-3</v>
      </c>
      <c r="I116">
        <v>0.6</v>
      </c>
      <c r="J116">
        <v>0.03</v>
      </c>
      <c r="K116">
        <f t="shared" si="6"/>
        <v>0.12531876938277026</v>
      </c>
      <c r="L116" t="s">
        <v>68</v>
      </c>
      <c r="M116">
        <f t="shared" si="7"/>
        <v>0.12531876938277026</v>
      </c>
    </row>
    <row r="117" spans="1:13" x14ac:dyDescent="0.25">
      <c r="A117" t="s">
        <v>9</v>
      </c>
      <c r="B117" t="s">
        <v>63</v>
      </c>
      <c r="C117" t="s">
        <v>10</v>
      </c>
      <c r="D117" t="s">
        <v>69</v>
      </c>
      <c r="E117" t="s">
        <v>121</v>
      </c>
      <c r="F117" t="s">
        <v>82</v>
      </c>
      <c r="G117">
        <v>508</v>
      </c>
      <c r="H117">
        <v>9.6696581313865937E-3</v>
      </c>
      <c r="I117">
        <v>0.6</v>
      </c>
      <c r="J117">
        <v>0.03</v>
      </c>
      <c r="K117">
        <f t="shared" si="6"/>
        <v>8.8419353953399005E-2</v>
      </c>
      <c r="L117" t="s">
        <v>68</v>
      </c>
      <c r="M117">
        <f t="shared" si="7"/>
        <v>8.8419353953399005E-2</v>
      </c>
    </row>
    <row r="118" spans="1:13" x14ac:dyDescent="0.25">
      <c r="A118" t="s">
        <v>9</v>
      </c>
      <c r="B118" t="s">
        <v>63</v>
      </c>
      <c r="C118" t="s">
        <v>10</v>
      </c>
      <c r="D118" t="s">
        <v>101</v>
      </c>
      <c r="E118" t="s">
        <v>121</v>
      </c>
      <c r="F118" t="s">
        <v>82</v>
      </c>
      <c r="G118">
        <v>855</v>
      </c>
      <c r="H118">
        <v>9.6696581313865937E-3</v>
      </c>
      <c r="I118">
        <v>0.6</v>
      </c>
      <c r="J118">
        <v>0.03</v>
      </c>
      <c r="K118">
        <f t="shared" si="6"/>
        <v>0.14881603864203966</v>
      </c>
      <c r="L118" t="s">
        <v>68</v>
      </c>
      <c r="M118">
        <f t="shared" si="7"/>
        <v>0.14881603864203966</v>
      </c>
    </row>
    <row r="119" spans="1:13" x14ac:dyDescent="0.25">
      <c r="A119" t="s">
        <v>9</v>
      </c>
      <c r="B119" t="s">
        <v>63</v>
      </c>
      <c r="C119" t="s">
        <v>10</v>
      </c>
      <c r="D119" t="s">
        <v>102</v>
      </c>
      <c r="E119" t="s">
        <v>121</v>
      </c>
      <c r="F119" t="s">
        <v>82</v>
      </c>
      <c r="G119">
        <v>959</v>
      </c>
      <c r="H119">
        <v>9.6696581313865937E-3</v>
      </c>
      <c r="I119">
        <v>0.6</v>
      </c>
      <c r="J119">
        <v>0.03</v>
      </c>
      <c r="K119">
        <f t="shared" si="6"/>
        <v>0.16691763866399537</v>
      </c>
      <c r="L119" t="s">
        <v>68</v>
      </c>
      <c r="M119">
        <f t="shared" si="7"/>
        <v>0.16691763866399537</v>
      </c>
    </row>
    <row r="120" spans="1:13" x14ac:dyDescent="0.25">
      <c r="A120" t="s">
        <v>9</v>
      </c>
      <c r="B120" t="s">
        <v>63</v>
      </c>
      <c r="C120" t="s">
        <v>10</v>
      </c>
      <c r="D120" t="s">
        <v>127</v>
      </c>
      <c r="E120" t="s">
        <v>121</v>
      </c>
      <c r="F120" t="s">
        <v>82</v>
      </c>
      <c r="G120">
        <v>1426</v>
      </c>
      <c r="H120">
        <v>9.6696581313865937E-3</v>
      </c>
      <c r="I120">
        <v>0.6</v>
      </c>
      <c r="J120">
        <v>0.03</v>
      </c>
      <c r="K120">
        <f t="shared" si="6"/>
        <v>0.24820078491643111</v>
      </c>
      <c r="L120" t="s">
        <v>68</v>
      </c>
      <c r="M120">
        <f t="shared" si="7"/>
        <v>0.24820078491643111</v>
      </c>
    </row>
    <row r="121" spans="1:13" x14ac:dyDescent="0.25">
      <c r="A121" t="s">
        <v>9</v>
      </c>
      <c r="B121" t="s">
        <v>63</v>
      </c>
      <c r="C121" t="s">
        <v>10</v>
      </c>
      <c r="D121" t="s">
        <v>104</v>
      </c>
      <c r="E121" t="s">
        <v>121</v>
      </c>
      <c r="F121" t="s">
        <v>82</v>
      </c>
      <c r="G121">
        <v>54</v>
      </c>
      <c r="H121">
        <v>9.6696581313865937E-3</v>
      </c>
      <c r="I121">
        <v>0.6</v>
      </c>
      <c r="J121">
        <v>0.03</v>
      </c>
      <c r="K121">
        <f t="shared" si="6"/>
        <v>9.3989077037077689E-3</v>
      </c>
      <c r="L121" t="s">
        <v>68</v>
      </c>
      <c r="M121">
        <f t="shared" si="7"/>
        <v>9.3989077037077689E-3</v>
      </c>
    </row>
    <row r="122" spans="1:13" x14ac:dyDescent="0.25">
      <c r="A122" t="s">
        <v>9</v>
      </c>
      <c r="B122" t="s">
        <v>63</v>
      </c>
      <c r="C122" t="s">
        <v>10</v>
      </c>
      <c r="D122" t="s">
        <v>105</v>
      </c>
      <c r="E122" t="s">
        <v>121</v>
      </c>
      <c r="F122" t="s">
        <v>82</v>
      </c>
      <c r="G122">
        <v>1499</v>
      </c>
      <c r="H122">
        <v>9.6696581313865937E-3</v>
      </c>
      <c r="I122">
        <v>0.6</v>
      </c>
      <c r="J122">
        <v>0.03</v>
      </c>
      <c r="K122">
        <f t="shared" si="6"/>
        <v>0.26090671570107304</v>
      </c>
      <c r="L122" t="s">
        <v>68</v>
      </c>
      <c r="M122">
        <f t="shared" si="7"/>
        <v>0.26090671570107304</v>
      </c>
    </row>
    <row r="123" spans="1:13" x14ac:dyDescent="0.25">
      <c r="A123" t="s">
        <v>9</v>
      </c>
      <c r="B123" t="s">
        <v>63</v>
      </c>
      <c r="C123" t="s">
        <v>10</v>
      </c>
      <c r="D123" t="s">
        <v>106</v>
      </c>
      <c r="E123" t="s">
        <v>121</v>
      </c>
      <c r="F123" t="s">
        <v>82</v>
      </c>
      <c r="G123">
        <v>136</v>
      </c>
      <c r="H123">
        <v>9.6696581313865937E-3</v>
      </c>
      <c r="I123">
        <v>0.6</v>
      </c>
      <c r="J123">
        <v>0.03</v>
      </c>
      <c r="K123">
        <f t="shared" si="6"/>
        <v>2.3671323105634381E-2</v>
      </c>
      <c r="L123" t="s">
        <v>68</v>
      </c>
      <c r="M123">
        <f t="shared" si="7"/>
        <v>2.3671323105634381E-2</v>
      </c>
    </row>
    <row r="124" spans="1:13" x14ac:dyDescent="0.25">
      <c r="A124" t="s">
        <v>9</v>
      </c>
      <c r="B124" t="s">
        <v>63</v>
      </c>
      <c r="C124" t="s">
        <v>10</v>
      </c>
      <c r="D124" t="s">
        <v>107</v>
      </c>
      <c r="E124" t="s">
        <v>121</v>
      </c>
      <c r="F124" t="s">
        <v>82</v>
      </c>
      <c r="G124">
        <v>3649</v>
      </c>
      <c r="H124">
        <v>9.6696581313865937E-3</v>
      </c>
      <c r="I124">
        <v>0.6</v>
      </c>
      <c r="J124">
        <v>0.03</v>
      </c>
      <c r="K124">
        <f t="shared" si="6"/>
        <v>0.63512248538573424</v>
      </c>
      <c r="L124" t="s">
        <v>68</v>
      </c>
      <c r="M124">
        <f t="shared" si="7"/>
        <v>0.63512248538573424</v>
      </c>
    </row>
    <row r="125" spans="1:13" x14ac:dyDescent="0.25">
      <c r="A125" t="s">
        <v>9</v>
      </c>
      <c r="B125" t="s">
        <v>63</v>
      </c>
      <c r="C125" t="s">
        <v>10</v>
      </c>
      <c r="D125" t="s">
        <v>64</v>
      </c>
      <c r="E125" t="s">
        <v>121</v>
      </c>
      <c r="F125" t="s">
        <v>82</v>
      </c>
      <c r="G125">
        <v>651</v>
      </c>
      <c r="H125">
        <v>9.6696581313865937E-3</v>
      </c>
      <c r="I125">
        <v>0.6</v>
      </c>
      <c r="J125">
        <v>0.03</v>
      </c>
      <c r="K125">
        <f t="shared" si="6"/>
        <v>0.11330905398358809</v>
      </c>
      <c r="L125" t="s">
        <v>68</v>
      </c>
      <c r="M125">
        <f t="shared" si="7"/>
        <v>0.11330905398358809</v>
      </c>
    </row>
    <row r="126" spans="1:13" x14ac:dyDescent="0.25">
      <c r="A126" t="s">
        <v>9</v>
      </c>
      <c r="B126" t="s">
        <v>63</v>
      </c>
      <c r="C126" t="s">
        <v>10</v>
      </c>
      <c r="D126" t="s">
        <v>72</v>
      </c>
      <c r="E126" t="s">
        <v>121</v>
      </c>
      <c r="F126" t="s">
        <v>82</v>
      </c>
      <c r="G126">
        <v>184</v>
      </c>
      <c r="H126">
        <v>9.6696581313865937E-3</v>
      </c>
      <c r="I126">
        <v>0.6</v>
      </c>
      <c r="J126">
        <v>0.03</v>
      </c>
      <c r="K126">
        <f t="shared" si="6"/>
        <v>3.2025907731152395E-2</v>
      </c>
      <c r="L126" t="s">
        <v>68</v>
      </c>
      <c r="M126">
        <f t="shared" si="7"/>
        <v>3.2025907731152395E-2</v>
      </c>
    </row>
    <row r="127" spans="1:13" x14ac:dyDescent="0.25">
      <c r="A127" t="s">
        <v>9</v>
      </c>
      <c r="B127" t="s">
        <v>63</v>
      </c>
      <c r="C127" t="s">
        <v>10</v>
      </c>
      <c r="D127" t="s">
        <v>108</v>
      </c>
      <c r="E127" t="s">
        <v>121</v>
      </c>
      <c r="F127" t="s">
        <v>82</v>
      </c>
      <c r="G127">
        <v>1065</v>
      </c>
      <c r="H127">
        <v>9.6696581313865937E-3</v>
      </c>
      <c r="I127">
        <v>0.6</v>
      </c>
      <c r="J127">
        <v>0.03</v>
      </c>
      <c r="K127">
        <f t="shared" si="6"/>
        <v>0.18536734637868099</v>
      </c>
      <c r="L127" t="s">
        <v>68</v>
      </c>
      <c r="M127">
        <f t="shared" si="7"/>
        <v>0.18536734637868099</v>
      </c>
    </row>
    <row r="128" spans="1:13" x14ac:dyDescent="0.25">
      <c r="A128" t="s">
        <v>9</v>
      </c>
      <c r="B128" t="s">
        <v>63</v>
      </c>
      <c r="C128" t="s">
        <v>10</v>
      </c>
      <c r="D128" t="s">
        <v>109</v>
      </c>
      <c r="E128" t="s">
        <v>121</v>
      </c>
      <c r="F128" t="s">
        <v>82</v>
      </c>
      <c r="G128">
        <v>839</v>
      </c>
      <c r="H128">
        <v>9.6696581313865937E-3</v>
      </c>
      <c r="I128">
        <v>0.6</v>
      </c>
      <c r="J128">
        <v>0.03</v>
      </c>
      <c r="K128">
        <f t="shared" si="6"/>
        <v>0.14603117710020033</v>
      </c>
      <c r="L128" t="s">
        <v>68</v>
      </c>
      <c r="M128">
        <f t="shared" si="7"/>
        <v>0.14603117710020033</v>
      </c>
    </row>
    <row r="129" spans="1:13" x14ac:dyDescent="0.25">
      <c r="A129" t="s">
        <v>9</v>
      </c>
      <c r="B129" t="s">
        <v>63</v>
      </c>
      <c r="C129" t="s">
        <v>10</v>
      </c>
      <c r="D129" t="s">
        <v>110</v>
      </c>
      <c r="E129" t="s">
        <v>121</v>
      </c>
      <c r="F129" t="s">
        <v>82</v>
      </c>
      <c r="G129">
        <v>455</v>
      </c>
      <c r="H129">
        <v>9.6696581313865937E-3</v>
      </c>
      <c r="I129">
        <v>0.6</v>
      </c>
      <c r="J129">
        <v>0.03</v>
      </c>
      <c r="K129">
        <f t="shared" si="6"/>
        <v>7.9194500096056192E-2</v>
      </c>
      <c r="L129" t="s">
        <v>68</v>
      </c>
      <c r="M129">
        <f t="shared" si="7"/>
        <v>7.9194500096056192E-2</v>
      </c>
    </row>
    <row r="130" spans="1:13" x14ac:dyDescent="0.25">
      <c r="A130" t="s">
        <v>9</v>
      </c>
      <c r="B130" t="s">
        <v>63</v>
      </c>
      <c r="C130" t="s">
        <v>10</v>
      </c>
      <c r="D130" t="s">
        <v>111</v>
      </c>
      <c r="E130" t="s">
        <v>121</v>
      </c>
      <c r="F130" t="s">
        <v>82</v>
      </c>
      <c r="G130">
        <v>686</v>
      </c>
      <c r="H130">
        <v>9.6696581313865937E-3</v>
      </c>
      <c r="I130">
        <v>0.6</v>
      </c>
      <c r="J130">
        <v>0.03</v>
      </c>
      <c r="K130">
        <f t="shared" si="6"/>
        <v>0.11940093860636165</v>
      </c>
      <c r="L130" t="s">
        <v>68</v>
      </c>
      <c r="M130">
        <f t="shared" si="7"/>
        <v>0.11940093860636165</v>
      </c>
    </row>
    <row r="131" spans="1:13" x14ac:dyDescent="0.25">
      <c r="A131" t="s">
        <v>9</v>
      </c>
      <c r="B131" t="s">
        <v>63</v>
      </c>
      <c r="C131" t="s">
        <v>10</v>
      </c>
      <c r="D131" t="s">
        <v>112</v>
      </c>
      <c r="E131" t="s">
        <v>121</v>
      </c>
      <c r="F131" t="s">
        <v>82</v>
      </c>
      <c r="G131">
        <v>845</v>
      </c>
      <c r="H131">
        <v>9.6696581313865937E-3</v>
      </c>
      <c r="I131">
        <v>0.6</v>
      </c>
      <c r="J131">
        <v>0.03</v>
      </c>
      <c r="K131">
        <f t="shared" si="6"/>
        <v>0.14707550017839008</v>
      </c>
      <c r="L131" t="s">
        <v>68</v>
      </c>
      <c r="M131">
        <f t="shared" si="7"/>
        <v>0.14707550017839008</v>
      </c>
    </row>
    <row r="132" spans="1:13" x14ac:dyDescent="0.25">
      <c r="A132" t="s">
        <v>9</v>
      </c>
      <c r="B132" t="s">
        <v>63</v>
      </c>
      <c r="C132" t="s">
        <v>10</v>
      </c>
      <c r="D132" t="s">
        <v>113</v>
      </c>
      <c r="E132" t="s">
        <v>121</v>
      </c>
      <c r="F132" t="s">
        <v>82</v>
      </c>
      <c r="G132">
        <v>16</v>
      </c>
      <c r="H132">
        <v>9.6696581313865937E-3</v>
      </c>
      <c r="I132">
        <v>0.6</v>
      </c>
      <c r="J132">
        <v>0.03</v>
      </c>
      <c r="K132">
        <f t="shared" si="6"/>
        <v>2.7848615418393386E-3</v>
      </c>
      <c r="L132" t="s">
        <v>68</v>
      </c>
      <c r="M132">
        <f t="shared" si="7"/>
        <v>2.7848615418393386E-3</v>
      </c>
    </row>
    <row r="133" spans="1:13" x14ac:dyDescent="0.25">
      <c r="A133" t="s">
        <v>9</v>
      </c>
      <c r="B133" t="s">
        <v>63</v>
      </c>
      <c r="C133" t="s">
        <v>10</v>
      </c>
      <c r="D133" t="s">
        <v>74</v>
      </c>
      <c r="E133" t="s">
        <v>121</v>
      </c>
      <c r="F133" t="s">
        <v>82</v>
      </c>
      <c r="G133">
        <v>15.09</v>
      </c>
      <c r="H133">
        <v>9.6696581313865937E-3</v>
      </c>
      <c r="I133">
        <v>0.6</v>
      </c>
      <c r="J133">
        <v>0.03</v>
      </c>
      <c r="K133">
        <f t="shared" si="6"/>
        <v>2.6264725416472266E-3</v>
      </c>
      <c r="L133" t="s">
        <v>68</v>
      </c>
      <c r="M133">
        <f t="shared" si="7"/>
        <v>2.6264725416472266E-3</v>
      </c>
    </row>
    <row r="134" spans="1:13" x14ac:dyDescent="0.25">
      <c r="A134" t="s">
        <v>9</v>
      </c>
      <c r="B134" t="s">
        <v>63</v>
      </c>
      <c r="C134" t="s">
        <v>10</v>
      </c>
      <c r="D134" t="s">
        <v>73</v>
      </c>
      <c r="E134" t="s">
        <v>121</v>
      </c>
      <c r="F134" t="s">
        <v>82</v>
      </c>
      <c r="G134">
        <v>1399</v>
      </c>
      <c r="H134">
        <v>9.6696581313865937E-3</v>
      </c>
      <c r="I134">
        <v>0.6</v>
      </c>
      <c r="J134">
        <v>0.03</v>
      </c>
      <c r="K134">
        <f t="shared" si="6"/>
        <v>0.24350133106457716</v>
      </c>
      <c r="L134" t="s">
        <v>67</v>
      </c>
      <c r="M134">
        <f t="shared" si="7"/>
        <v>0</v>
      </c>
    </row>
    <row r="135" spans="1:13" x14ac:dyDescent="0.25">
      <c r="A135" t="s">
        <v>9</v>
      </c>
      <c r="B135" t="s">
        <v>63</v>
      </c>
      <c r="C135" t="s">
        <v>10</v>
      </c>
      <c r="D135" t="s">
        <v>114</v>
      </c>
      <c r="E135" t="s">
        <v>121</v>
      </c>
      <c r="F135" t="s">
        <v>82</v>
      </c>
      <c r="G135">
        <v>19.38</v>
      </c>
      <c r="H135">
        <v>9.6696581313865937E-3</v>
      </c>
      <c r="I135">
        <v>0.6</v>
      </c>
      <c r="J135">
        <v>0.03</v>
      </c>
      <c r="K135">
        <f t="shared" si="6"/>
        <v>3.3731635425528986E-3</v>
      </c>
      <c r="L135" t="s">
        <v>68</v>
      </c>
      <c r="M135">
        <f t="shared" si="7"/>
        <v>3.3731635425528986E-3</v>
      </c>
    </row>
    <row r="136" spans="1:13" x14ac:dyDescent="0.25">
      <c r="A136" t="s">
        <v>9</v>
      </c>
      <c r="B136" t="s">
        <v>63</v>
      </c>
      <c r="C136" t="s">
        <v>10</v>
      </c>
      <c r="D136" t="s">
        <v>75</v>
      </c>
      <c r="E136" t="s">
        <v>121</v>
      </c>
      <c r="F136" t="s">
        <v>82</v>
      </c>
      <c r="G136">
        <v>27.5</v>
      </c>
      <c r="H136">
        <v>9.6696581313865937E-3</v>
      </c>
      <c r="I136">
        <v>0.6</v>
      </c>
      <c r="J136">
        <v>0.03</v>
      </c>
      <c r="K136">
        <f t="shared" si="6"/>
        <v>4.7864807750363633E-3</v>
      </c>
      <c r="L136" t="s">
        <v>67</v>
      </c>
      <c r="M136">
        <f t="shared" si="7"/>
        <v>0</v>
      </c>
    </row>
    <row r="137" spans="1:13" x14ac:dyDescent="0.25">
      <c r="A137" t="s">
        <v>9</v>
      </c>
      <c r="B137" t="s">
        <v>63</v>
      </c>
      <c r="C137" t="s">
        <v>10</v>
      </c>
      <c r="D137" t="s">
        <v>115</v>
      </c>
      <c r="E137" t="s">
        <v>121</v>
      </c>
      <c r="F137" t="s">
        <v>82</v>
      </c>
      <c r="G137">
        <v>1193</v>
      </c>
      <c r="H137">
        <v>9.6696581313865937E-3</v>
      </c>
      <c r="I137">
        <v>0.6</v>
      </c>
      <c r="J137">
        <v>0.03</v>
      </c>
      <c r="K137">
        <f t="shared" si="6"/>
        <v>0.20764623871339571</v>
      </c>
      <c r="L137" t="s">
        <v>68</v>
      </c>
      <c r="M137">
        <f t="shared" si="7"/>
        <v>0.20764623871339571</v>
      </c>
    </row>
    <row r="138" spans="1:13" x14ac:dyDescent="0.25">
      <c r="A138" t="s">
        <v>9</v>
      </c>
      <c r="B138" t="s">
        <v>63</v>
      </c>
      <c r="C138" t="s">
        <v>10</v>
      </c>
      <c r="D138" t="s">
        <v>116</v>
      </c>
      <c r="E138" t="s">
        <v>121</v>
      </c>
      <c r="F138" t="s">
        <v>82</v>
      </c>
      <c r="G138">
        <v>1779</v>
      </c>
      <c r="H138">
        <v>9.6696581313865937E-3</v>
      </c>
      <c r="I138">
        <v>0.6</v>
      </c>
      <c r="J138">
        <v>0.03</v>
      </c>
      <c r="K138">
        <f t="shared" si="6"/>
        <v>0.30964179268326147</v>
      </c>
      <c r="L138" t="s">
        <v>68</v>
      </c>
      <c r="M138">
        <f t="shared" si="7"/>
        <v>0.30964179268326147</v>
      </c>
    </row>
    <row r="139" spans="1:13" x14ac:dyDescent="0.25">
      <c r="A139" t="s">
        <v>9</v>
      </c>
      <c r="B139" t="s">
        <v>63</v>
      </c>
      <c r="C139" t="s">
        <v>10</v>
      </c>
      <c r="D139" t="s">
        <v>117</v>
      </c>
      <c r="E139" t="s">
        <v>121</v>
      </c>
      <c r="F139" t="s">
        <v>82</v>
      </c>
      <c r="G139">
        <v>1066.1099999999999</v>
      </c>
      <c r="H139">
        <v>9.6696581313865937E-3</v>
      </c>
      <c r="I139">
        <v>0.6</v>
      </c>
      <c r="J139">
        <v>0.03</v>
      </c>
      <c r="K139">
        <f t="shared" si="6"/>
        <v>0.18556054614814607</v>
      </c>
      <c r="L139" t="s">
        <v>68</v>
      </c>
      <c r="M139">
        <f t="shared" si="7"/>
        <v>0.18556054614814607</v>
      </c>
    </row>
    <row r="140" spans="1:13" x14ac:dyDescent="0.25">
      <c r="A140" t="s">
        <v>9</v>
      </c>
      <c r="B140" t="s">
        <v>63</v>
      </c>
      <c r="C140" t="s">
        <v>10</v>
      </c>
      <c r="D140" t="s">
        <v>118</v>
      </c>
      <c r="E140" t="s">
        <v>121</v>
      </c>
      <c r="F140" t="s">
        <v>82</v>
      </c>
      <c r="G140">
        <v>1781</v>
      </c>
      <c r="H140">
        <v>9.6696581313865937E-3</v>
      </c>
      <c r="I140">
        <v>0.6</v>
      </c>
      <c r="J140">
        <v>0.03</v>
      </c>
      <c r="K140">
        <f t="shared" si="6"/>
        <v>0.30998990037599139</v>
      </c>
      <c r="L140" t="s">
        <v>68</v>
      </c>
      <c r="M140">
        <f t="shared" si="7"/>
        <v>0.30998990037599139</v>
      </c>
    </row>
    <row r="141" spans="1:13" x14ac:dyDescent="0.25">
      <c r="A141" t="s">
        <v>9</v>
      </c>
      <c r="B141" t="s">
        <v>63</v>
      </c>
      <c r="C141" t="s">
        <v>10</v>
      </c>
      <c r="D141" t="s">
        <v>119</v>
      </c>
      <c r="E141" t="s">
        <v>121</v>
      </c>
      <c r="F141" t="s">
        <v>82</v>
      </c>
      <c r="G141">
        <v>8442.99</v>
      </c>
      <c r="H141">
        <v>9.6696581313865937E-3</v>
      </c>
      <c r="I141">
        <v>0.6</v>
      </c>
      <c r="J141">
        <v>0.03</v>
      </c>
      <c r="K141">
        <f t="shared" si="6"/>
        <v>1.4695348843208824</v>
      </c>
      <c r="L141" t="s">
        <v>68</v>
      </c>
      <c r="M141">
        <f t="shared" si="7"/>
        <v>1.4695348843208824</v>
      </c>
    </row>
    <row r="142" spans="1:13" x14ac:dyDescent="0.25">
      <c r="A142" t="s">
        <v>9</v>
      </c>
      <c r="B142" t="s">
        <v>63</v>
      </c>
      <c r="C142" t="s">
        <v>25</v>
      </c>
      <c r="D142" t="s">
        <v>76</v>
      </c>
      <c r="E142" t="s">
        <v>81</v>
      </c>
      <c r="F142" t="s">
        <v>82</v>
      </c>
      <c r="G142">
        <v>833</v>
      </c>
      <c r="H142">
        <v>5.8897770298695839E-3</v>
      </c>
      <c r="I142">
        <v>0.6</v>
      </c>
      <c r="J142">
        <v>0.03</v>
      </c>
      <c r="K142">
        <f t="shared" ref="K142:K173" si="8">G142*H142*I142*J142</f>
        <v>8.8311316785864541E-2</v>
      </c>
      <c r="L142" t="s">
        <v>68</v>
      </c>
      <c r="M142">
        <f>IF(L142="Y",0,K142)</f>
        <v>8.8311316785864541E-2</v>
      </c>
    </row>
    <row r="143" spans="1:13" x14ac:dyDescent="0.25">
      <c r="A143" t="s">
        <v>9</v>
      </c>
      <c r="B143" t="s">
        <v>63</v>
      </c>
      <c r="C143" t="s">
        <v>25</v>
      </c>
      <c r="D143" t="s">
        <v>83</v>
      </c>
      <c r="E143" t="s">
        <v>81</v>
      </c>
      <c r="F143" t="s">
        <v>82</v>
      </c>
      <c r="G143">
        <v>91</v>
      </c>
      <c r="H143">
        <v>5.8897770298695839E-3</v>
      </c>
      <c r="I143">
        <v>0.6</v>
      </c>
      <c r="J143">
        <v>0.03</v>
      </c>
      <c r="K143">
        <f t="shared" si="8"/>
        <v>9.647454774926378E-3</v>
      </c>
      <c r="L143" t="s">
        <v>68</v>
      </c>
      <c r="M143">
        <f t="shared" ref="M143:M186" si="9">IF(L143="Y",0,K143)</f>
        <v>9.647454774926378E-3</v>
      </c>
    </row>
    <row r="144" spans="1:13" x14ac:dyDescent="0.25">
      <c r="A144" t="s">
        <v>9</v>
      </c>
      <c r="B144" t="s">
        <v>63</v>
      </c>
      <c r="C144" t="s">
        <v>25</v>
      </c>
      <c r="D144" t="s">
        <v>84</v>
      </c>
      <c r="E144" t="s">
        <v>81</v>
      </c>
      <c r="F144" t="s">
        <v>82</v>
      </c>
      <c r="G144">
        <v>346</v>
      </c>
      <c r="H144">
        <v>5.8897770298695839E-3</v>
      </c>
      <c r="I144">
        <v>0.6</v>
      </c>
      <c r="J144">
        <v>0.03</v>
      </c>
      <c r="K144">
        <f t="shared" si="8"/>
        <v>3.6681531342027764E-2</v>
      </c>
      <c r="L144" t="s">
        <v>68</v>
      </c>
      <c r="M144">
        <f t="shared" si="9"/>
        <v>3.6681531342027764E-2</v>
      </c>
    </row>
    <row r="145" spans="1:13" x14ac:dyDescent="0.25">
      <c r="A145" t="s">
        <v>9</v>
      </c>
      <c r="B145" t="s">
        <v>63</v>
      </c>
      <c r="C145" t="s">
        <v>25</v>
      </c>
      <c r="D145" t="s">
        <v>85</v>
      </c>
      <c r="E145" t="s">
        <v>81</v>
      </c>
      <c r="F145" t="s">
        <v>82</v>
      </c>
      <c r="G145">
        <v>26</v>
      </c>
      <c r="H145">
        <v>5.8897770298695839E-3</v>
      </c>
      <c r="I145">
        <v>0.6</v>
      </c>
      <c r="J145">
        <v>0.03</v>
      </c>
      <c r="K145">
        <f t="shared" si="8"/>
        <v>2.7564156499789651E-3</v>
      </c>
      <c r="L145" t="s">
        <v>68</v>
      </c>
      <c r="M145">
        <f t="shared" si="9"/>
        <v>2.7564156499789651E-3</v>
      </c>
    </row>
    <row r="146" spans="1:13" x14ac:dyDescent="0.25">
      <c r="A146" t="s">
        <v>9</v>
      </c>
      <c r="B146" t="s">
        <v>63</v>
      </c>
      <c r="C146" t="s">
        <v>25</v>
      </c>
      <c r="D146" t="s">
        <v>86</v>
      </c>
      <c r="E146" t="s">
        <v>81</v>
      </c>
      <c r="F146" t="s">
        <v>82</v>
      </c>
      <c r="G146">
        <v>64</v>
      </c>
      <c r="H146">
        <v>5.8897770298695839E-3</v>
      </c>
      <c r="I146">
        <v>0.6</v>
      </c>
      <c r="J146">
        <v>0.03</v>
      </c>
      <c r="K146">
        <f t="shared" si="8"/>
        <v>6.7850231384097605E-3</v>
      </c>
      <c r="L146" t="s">
        <v>68</v>
      </c>
      <c r="M146">
        <f t="shared" si="9"/>
        <v>6.7850231384097605E-3</v>
      </c>
    </row>
    <row r="147" spans="1:13" x14ac:dyDescent="0.25">
      <c r="A147" t="s">
        <v>9</v>
      </c>
      <c r="B147" t="s">
        <v>63</v>
      </c>
      <c r="C147" t="s">
        <v>25</v>
      </c>
      <c r="D147" t="s">
        <v>87</v>
      </c>
      <c r="E147" t="s">
        <v>81</v>
      </c>
      <c r="F147" t="s">
        <v>82</v>
      </c>
      <c r="G147">
        <v>43</v>
      </c>
      <c r="H147">
        <v>5.8897770298695839E-3</v>
      </c>
      <c r="I147">
        <v>0.6</v>
      </c>
      <c r="J147">
        <v>0.03</v>
      </c>
      <c r="K147">
        <f t="shared" si="8"/>
        <v>4.5586874211190577E-3</v>
      </c>
      <c r="L147" t="s">
        <v>68</v>
      </c>
      <c r="M147">
        <f t="shared" si="9"/>
        <v>4.5586874211190577E-3</v>
      </c>
    </row>
    <row r="148" spans="1:13" x14ac:dyDescent="0.25">
      <c r="A148" t="s">
        <v>9</v>
      </c>
      <c r="B148" t="s">
        <v>63</v>
      </c>
      <c r="C148" t="s">
        <v>25</v>
      </c>
      <c r="D148" t="s">
        <v>88</v>
      </c>
      <c r="E148" t="s">
        <v>81</v>
      </c>
      <c r="F148" t="s">
        <v>82</v>
      </c>
      <c r="G148">
        <v>4812</v>
      </c>
      <c r="H148">
        <v>5.8897770298695839E-3</v>
      </c>
      <c r="I148">
        <v>0.6</v>
      </c>
      <c r="J148">
        <v>0.03</v>
      </c>
      <c r="K148">
        <f t="shared" si="8"/>
        <v>0.51014892721918381</v>
      </c>
      <c r="L148" t="s">
        <v>68</v>
      </c>
      <c r="M148">
        <f t="shared" si="9"/>
        <v>0.51014892721918381</v>
      </c>
    </row>
    <row r="149" spans="1:13" x14ac:dyDescent="0.25">
      <c r="A149" t="s">
        <v>9</v>
      </c>
      <c r="B149" t="s">
        <v>63</v>
      </c>
      <c r="C149" t="s">
        <v>25</v>
      </c>
      <c r="D149" t="s">
        <v>89</v>
      </c>
      <c r="E149" t="s">
        <v>81</v>
      </c>
      <c r="F149" t="s">
        <v>82</v>
      </c>
      <c r="G149">
        <v>20</v>
      </c>
      <c r="H149">
        <v>5.8897770298695839E-3</v>
      </c>
      <c r="I149">
        <v>0.6</v>
      </c>
      <c r="J149">
        <v>0.03</v>
      </c>
      <c r="K149">
        <f t="shared" si="8"/>
        <v>2.1203197307530499E-3</v>
      </c>
      <c r="L149" t="s">
        <v>68</v>
      </c>
      <c r="M149">
        <f t="shared" si="9"/>
        <v>2.1203197307530499E-3</v>
      </c>
    </row>
    <row r="150" spans="1:13" x14ac:dyDescent="0.25">
      <c r="A150" t="s">
        <v>9</v>
      </c>
      <c r="B150" t="s">
        <v>63</v>
      </c>
      <c r="C150" t="s">
        <v>25</v>
      </c>
      <c r="D150" t="s">
        <v>71</v>
      </c>
      <c r="E150" t="s">
        <v>81</v>
      </c>
      <c r="F150" t="s">
        <v>82</v>
      </c>
      <c r="G150">
        <v>719</v>
      </c>
      <c r="H150">
        <v>5.8897770298695839E-3</v>
      </c>
      <c r="I150">
        <v>0.6</v>
      </c>
      <c r="J150">
        <v>0.03</v>
      </c>
      <c r="K150">
        <f t="shared" si="8"/>
        <v>7.6225494320572157E-2</v>
      </c>
      <c r="L150" t="s">
        <v>68</v>
      </c>
      <c r="M150">
        <f t="shared" si="9"/>
        <v>7.6225494320572157E-2</v>
      </c>
    </row>
    <row r="151" spans="1:13" x14ac:dyDescent="0.25">
      <c r="A151" t="s">
        <v>9</v>
      </c>
      <c r="B151" t="s">
        <v>63</v>
      </c>
      <c r="C151" t="s">
        <v>25</v>
      </c>
      <c r="D151" t="s">
        <v>90</v>
      </c>
      <c r="E151" t="s">
        <v>81</v>
      </c>
      <c r="F151" t="s">
        <v>82</v>
      </c>
      <c r="G151">
        <v>34</v>
      </c>
      <c r="H151">
        <v>5.8897770298695839E-3</v>
      </c>
      <c r="I151">
        <v>0.6</v>
      </c>
      <c r="J151">
        <v>0.03</v>
      </c>
      <c r="K151">
        <f t="shared" si="8"/>
        <v>3.6045435422801847E-3</v>
      </c>
      <c r="L151" t="s">
        <v>68</v>
      </c>
      <c r="M151">
        <f t="shared" si="9"/>
        <v>3.6045435422801847E-3</v>
      </c>
    </row>
    <row r="152" spans="1:13" x14ac:dyDescent="0.25">
      <c r="A152" t="s">
        <v>9</v>
      </c>
      <c r="B152" t="s">
        <v>63</v>
      </c>
      <c r="C152" t="s">
        <v>25</v>
      </c>
      <c r="D152" t="s">
        <v>91</v>
      </c>
      <c r="E152" t="s">
        <v>81</v>
      </c>
      <c r="F152" t="s">
        <v>82</v>
      </c>
      <c r="G152">
        <v>20</v>
      </c>
      <c r="H152">
        <v>5.8897770298695839E-3</v>
      </c>
      <c r="I152">
        <v>0.6</v>
      </c>
      <c r="J152">
        <v>0.03</v>
      </c>
      <c r="K152">
        <f t="shared" si="8"/>
        <v>2.1203197307530499E-3</v>
      </c>
      <c r="L152" t="s">
        <v>68</v>
      </c>
      <c r="M152">
        <f t="shared" si="9"/>
        <v>2.1203197307530499E-3</v>
      </c>
    </row>
    <row r="153" spans="1:13" x14ac:dyDescent="0.25">
      <c r="A153" t="s">
        <v>9</v>
      </c>
      <c r="B153" t="s">
        <v>63</v>
      </c>
      <c r="C153" t="s">
        <v>25</v>
      </c>
      <c r="D153" t="s">
        <v>92</v>
      </c>
      <c r="E153" t="s">
        <v>81</v>
      </c>
      <c r="F153" t="s">
        <v>82</v>
      </c>
      <c r="G153">
        <v>1103</v>
      </c>
      <c r="H153">
        <v>5.8897770298695839E-3</v>
      </c>
      <c r="I153">
        <v>0.6</v>
      </c>
      <c r="J153">
        <v>0.03</v>
      </c>
      <c r="K153">
        <f t="shared" si="8"/>
        <v>0.1169356331510307</v>
      </c>
      <c r="L153" t="s">
        <v>68</v>
      </c>
      <c r="M153">
        <f t="shared" si="9"/>
        <v>0.1169356331510307</v>
      </c>
    </row>
    <row r="154" spans="1:13" x14ac:dyDescent="0.25">
      <c r="A154" t="s">
        <v>9</v>
      </c>
      <c r="B154" t="s">
        <v>63</v>
      </c>
      <c r="C154" t="s">
        <v>25</v>
      </c>
      <c r="D154" t="s">
        <v>93</v>
      </c>
      <c r="E154" t="s">
        <v>81</v>
      </c>
      <c r="F154" t="s">
        <v>82</v>
      </c>
      <c r="G154">
        <v>42</v>
      </c>
      <c r="H154">
        <v>5.8897770298695839E-3</v>
      </c>
      <c r="I154">
        <v>0.6</v>
      </c>
      <c r="J154">
        <v>0.03</v>
      </c>
      <c r="K154">
        <f t="shared" si="8"/>
        <v>4.4526714345814048E-3</v>
      </c>
      <c r="L154" t="s">
        <v>68</v>
      </c>
      <c r="M154">
        <f t="shared" si="9"/>
        <v>4.4526714345814048E-3</v>
      </c>
    </row>
    <row r="155" spans="1:13" x14ac:dyDescent="0.25">
      <c r="A155" t="s">
        <v>9</v>
      </c>
      <c r="B155" t="s">
        <v>63</v>
      </c>
      <c r="C155" t="s">
        <v>25</v>
      </c>
      <c r="D155" t="s">
        <v>94</v>
      </c>
      <c r="E155" t="s">
        <v>81</v>
      </c>
      <c r="F155" t="s">
        <v>82</v>
      </c>
      <c r="G155">
        <v>66</v>
      </c>
      <c r="H155">
        <v>5.8897770298695839E-3</v>
      </c>
      <c r="I155">
        <v>0.6</v>
      </c>
      <c r="J155">
        <v>0.03</v>
      </c>
      <c r="K155">
        <f t="shared" si="8"/>
        <v>6.9970551114850654E-3</v>
      </c>
      <c r="L155" t="s">
        <v>68</v>
      </c>
      <c r="M155">
        <f t="shared" si="9"/>
        <v>6.9970551114850654E-3</v>
      </c>
    </row>
    <row r="156" spans="1:13" x14ac:dyDescent="0.25">
      <c r="A156" t="s">
        <v>9</v>
      </c>
      <c r="B156" t="s">
        <v>63</v>
      </c>
      <c r="C156" t="s">
        <v>25</v>
      </c>
      <c r="D156" t="s">
        <v>95</v>
      </c>
      <c r="E156" t="s">
        <v>81</v>
      </c>
      <c r="F156" t="s">
        <v>82</v>
      </c>
      <c r="G156">
        <v>1343</v>
      </c>
      <c r="H156">
        <v>5.8897770298695839E-3</v>
      </c>
      <c r="I156">
        <v>0.6</v>
      </c>
      <c r="J156">
        <v>0.03</v>
      </c>
      <c r="K156">
        <f t="shared" si="8"/>
        <v>0.14237946992006731</v>
      </c>
      <c r="L156" t="s">
        <v>68</v>
      </c>
      <c r="M156">
        <f t="shared" si="9"/>
        <v>0.14237946992006731</v>
      </c>
    </row>
    <row r="157" spans="1:13" x14ac:dyDescent="0.25">
      <c r="A157" t="s">
        <v>9</v>
      </c>
      <c r="B157" t="s">
        <v>63</v>
      </c>
      <c r="C157" t="s">
        <v>25</v>
      </c>
      <c r="D157" t="s">
        <v>96</v>
      </c>
      <c r="E157" t="s">
        <v>81</v>
      </c>
      <c r="F157" t="s">
        <v>82</v>
      </c>
      <c r="G157">
        <v>61</v>
      </c>
      <c r="H157">
        <v>5.8897770298695839E-3</v>
      </c>
      <c r="I157">
        <v>0.6</v>
      </c>
      <c r="J157">
        <v>0.03</v>
      </c>
      <c r="K157">
        <f t="shared" si="8"/>
        <v>6.4669751787968027E-3</v>
      </c>
      <c r="L157" t="s">
        <v>68</v>
      </c>
      <c r="M157">
        <f t="shared" si="9"/>
        <v>6.4669751787968027E-3</v>
      </c>
    </row>
    <row r="158" spans="1:13" x14ac:dyDescent="0.25">
      <c r="A158" t="s">
        <v>9</v>
      </c>
      <c r="B158" t="s">
        <v>63</v>
      </c>
      <c r="C158" t="s">
        <v>25</v>
      </c>
      <c r="D158" t="s">
        <v>97</v>
      </c>
      <c r="E158" t="s">
        <v>81</v>
      </c>
      <c r="F158" t="s">
        <v>82</v>
      </c>
      <c r="G158">
        <v>121</v>
      </c>
      <c r="H158">
        <v>5.8897770298695839E-3</v>
      </c>
      <c r="I158">
        <v>0.6</v>
      </c>
      <c r="J158">
        <v>0.03</v>
      </c>
      <c r="K158">
        <f t="shared" si="8"/>
        <v>1.2827934371055951E-2</v>
      </c>
      <c r="L158" t="s">
        <v>68</v>
      </c>
      <c r="M158">
        <f t="shared" si="9"/>
        <v>1.2827934371055951E-2</v>
      </c>
    </row>
    <row r="159" spans="1:13" x14ac:dyDescent="0.25">
      <c r="A159" t="s">
        <v>9</v>
      </c>
      <c r="B159" t="s">
        <v>63</v>
      </c>
      <c r="C159" t="s">
        <v>25</v>
      </c>
      <c r="D159" t="s">
        <v>98</v>
      </c>
      <c r="E159" t="s">
        <v>81</v>
      </c>
      <c r="F159" t="s">
        <v>82</v>
      </c>
      <c r="G159">
        <v>1576</v>
      </c>
      <c r="H159">
        <v>5.8897770298695839E-3</v>
      </c>
      <c r="I159">
        <v>0.6</v>
      </c>
      <c r="J159">
        <v>0.03</v>
      </c>
      <c r="K159">
        <f t="shared" si="8"/>
        <v>0.16708119478334035</v>
      </c>
      <c r="L159" t="s">
        <v>68</v>
      </c>
      <c r="M159">
        <f t="shared" si="9"/>
        <v>0.16708119478334035</v>
      </c>
    </row>
    <row r="160" spans="1:13" x14ac:dyDescent="0.25">
      <c r="A160" t="s">
        <v>9</v>
      </c>
      <c r="B160" t="s">
        <v>63</v>
      </c>
      <c r="C160" t="s">
        <v>25</v>
      </c>
      <c r="D160" t="s">
        <v>99</v>
      </c>
      <c r="E160" t="s">
        <v>81</v>
      </c>
      <c r="F160" t="s">
        <v>82</v>
      </c>
      <c r="G160">
        <v>2097</v>
      </c>
      <c r="H160">
        <v>5.8897770298695839E-3</v>
      </c>
      <c r="I160">
        <v>0.6</v>
      </c>
      <c r="J160">
        <v>0.03</v>
      </c>
      <c r="K160">
        <f t="shared" si="8"/>
        <v>0.22231552376945732</v>
      </c>
      <c r="L160" t="s">
        <v>68</v>
      </c>
      <c r="M160">
        <f t="shared" si="9"/>
        <v>0.22231552376945732</v>
      </c>
    </row>
    <row r="161" spans="1:13" x14ac:dyDescent="0.25">
      <c r="A161" t="s">
        <v>9</v>
      </c>
      <c r="B161" t="s">
        <v>63</v>
      </c>
      <c r="C161" t="s">
        <v>25</v>
      </c>
      <c r="D161" t="s">
        <v>100</v>
      </c>
      <c r="E161" t="s">
        <v>81</v>
      </c>
      <c r="F161" t="s">
        <v>82</v>
      </c>
      <c r="G161">
        <v>4221</v>
      </c>
      <c r="H161">
        <v>5.8897770298695839E-3</v>
      </c>
      <c r="I161">
        <v>0.6</v>
      </c>
      <c r="J161">
        <v>0.03</v>
      </c>
      <c r="K161">
        <f t="shared" si="8"/>
        <v>0.4474934791754312</v>
      </c>
      <c r="L161" t="s">
        <v>68</v>
      </c>
      <c r="M161">
        <f t="shared" si="9"/>
        <v>0.4474934791754312</v>
      </c>
    </row>
    <row r="162" spans="1:13" x14ac:dyDescent="0.25">
      <c r="A162" t="s">
        <v>9</v>
      </c>
      <c r="B162" t="s">
        <v>63</v>
      </c>
      <c r="C162" t="s">
        <v>25</v>
      </c>
      <c r="D162" t="s">
        <v>69</v>
      </c>
      <c r="E162" t="s">
        <v>81</v>
      </c>
      <c r="F162" t="s">
        <v>82</v>
      </c>
      <c r="G162">
        <v>5492</v>
      </c>
      <c r="H162">
        <v>5.8897770298695839E-3</v>
      </c>
      <c r="I162">
        <v>0.6</v>
      </c>
      <c r="J162">
        <v>0.03</v>
      </c>
      <c r="K162">
        <f t="shared" si="8"/>
        <v>0.58223979806478754</v>
      </c>
      <c r="L162" t="s">
        <v>68</v>
      </c>
      <c r="M162">
        <f t="shared" si="9"/>
        <v>0.58223979806478754</v>
      </c>
    </row>
    <row r="163" spans="1:13" x14ac:dyDescent="0.25">
      <c r="A163" t="s">
        <v>9</v>
      </c>
      <c r="B163" t="s">
        <v>63</v>
      </c>
      <c r="C163" t="s">
        <v>25</v>
      </c>
      <c r="D163" t="s">
        <v>101</v>
      </c>
      <c r="E163" t="s">
        <v>81</v>
      </c>
      <c r="F163" t="s">
        <v>82</v>
      </c>
      <c r="G163">
        <v>254</v>
      </c>
      <c r="H163">
        <v>5.8897770298695839E-3</v>
      </c>
      <c r="I163">
        <v>0.6</v>
      </c>
      <c r="J163">
        <v>0.03</v>
      </c>
      <c r="K163">
        <f t="shared" si="8"/>
        <v>2.6928060580563736E-2</v>
      </c>
      <c r="L163" t="s">
        <v>68</v>
      </c>
      <c r="M163">
        <f t="shared" si="9"/>
        <v>2.6928060580563736E-2</v>
      </c>
    </row>
    <row r="164" spans="1:13" x14ac:dyDescent="0.25">
      <c r="A164" t="s">
        <v>9</v>
      </c>
      <c r="B164" t="s">
        <v>63</v>
      </c>
      <c r="C164" t="s">
        <v>25</v>
      </c>
      <c r="D164" t="s">
        <v>102</v>
      </c>
      <c r="E164" t="s">
        <v>81</v>
      </c>
      <c r="F164" t="s">
        <v>82</v>
      </c>
      <c r="G164">
        <v>310</v>
      </c>
      <c r="H164">
        <v>5.8897770298695839E-3</v>
      </c>
      <c r="I164">
        <v>0.6</v>
      </c>
      <c r="J164">
        <v>0.03</v>
      </c>
      <c r="K164">
        <f t="shared" si="8"/>
        <v>3.2864955826672274E-2</v>
      </c>
      <c r="L164" t="s">
        <v>68</v>
      </c>
      <c r="M164">
        <f t="shared" si="9"/>
        <v>3.2864955826672274E-2</v>
      </c>
    </row>
    <row r="165" spans="1:13" x14ac:dyDescent="0.25">
      <c r="A165" t="s">
        <v>9</v>
      </c>
      <c r="B165" t="s">
        <v>63</v>
      </c>
      <c r="C165" t="s">
        <v>25</v>
      </c>
      <c r="D165" t="s">
        <v>103</v>
      </c>
      <c r="E165" t="s">
        <v>81</v>
      </c>
      <c r="F165" t="s">
        <v>82</v>
      </c>
      <c r="G165">
        <v>592</v>
      </c>
      <c r="H165">
        <v>5.8897770298695839E-3</v>
      </c>
      <c r="I165">
        <v>0.6</v>
      </c>
      <c r="J165">
        <v>0.03</v>
      </c>
      <c r="K165">
        <f t="shared" si="8"/>
        <v>6.2761464030290273E-2</v>
      </c>
      <c r="L165" t="s">
        <v>68</v>
      </c>
      <c r="M165">
        <f t="shared" si="9"/>
        <v>6.2761464030290273E-2</v>
      </c>
    </row>
    <row r="166" spans="1:13" x14ac:dyDescent="0.25">
      <c r="A166" t="s">
        <v>9</v>
      </c>
      <c r="B166" t="s">
        <v>63</v>
      </c>
      <c r="C166" t="s">
        <v>25</v>
      </c>
      <c r="D166" t="s">
        <v>104</v>
      </c>
      <c r="E166" t="s">
        <v>81</v>
      </c>
      <c r="F166" t="s">
        <v>82</v>
      </c>
      <c r="G166">
        <v>85</v>
      </c>
      <c r="H166">
        <v>5.8897770298695839E-3</v>
      </c>
      <c r="I166">
        <v>0.6</v>
      </c>
      <c r="J166">
        <v>0.03</v>
      </c>
      <c r="K166">
        <f t="shared" si="8"/>
        <v>9.0113588557004642E-3</v>
      </c>
      <c r="L166" t="s">
        <v>68</v>
      </c>
      <c r="M166">
        <f t="shared" si="9"/>
        <v>9.0113588557004642E-3</v>
      </c>
    </row>
    <row r="167" spans="1:13" x14ac:dyDescent="0.25">
      <c r="A167" t="s">
        <v>9</v>
      </c>
      <c r="B167" t="s">
        <v>63</v>
      </c>
      <c r="C167" t="s">
        <v>25</v>
      </c>
      <c r="D167" t="s">
        <v>105</v>
      </c>
      <c r="E167" t="s">
        <v>81</v>
      </c>
      <c r="F167" t="s">
        <v>82</v>
      </c>
      <c r="G167">
        <v>1122</v>
      </c>
      <c r="H167">
        <v>5.8897770298695839E-3</v>
      </c>
      <c r="I167">
        <v>0.6</v>
      </c>
      <c r="J167">
        <v>0.03</v>
      </c>
      <c r="K167">
        <f t="shared" si="8"/>
        <v>0.11894993689524611</v>
      </c>
      <c r="L167" t="s">
        <v>68</v>
      </c>
      <c r="M167">
        <f t="shared" si="9"/>
        <v>0.11894993689524611</v>
      </c>
    </row>
    <row r="168" spans="1:13" x14ac:dyDescent="0.25">
      <c r="A168" t="s">
        <v>9</v>
      </c>
      <c r="B168" t="s">
        <v>63</v>
      </c>
      <c r="C168" t="s">
        <v>25</v>
      </c>
      <c r="D168" t="s">
        <v>106</v>
      </c>
      <c r="E168" t="s">
        <v>81</v>
      </c>
      <c r="F168" t="s">
        <v>82</v>
      </c>
      <c r="G168">
        <v>44</v>
      </c>
      <c r="H168">
        <v>5.8897770298695839E-3</v>
      </c>
      <c r="I168">
        <v>0.6</v>
      </c>
      <c r="J168">
        <v>0.03</v>
      </c>
      <c r="K168">
        <f t="shared" si="8"/>
        <v>4.6647034076567106E-3</v>
      </c>
      <c r="L168" t="s">
        <v>68</v>
      </c>
      <c r="M168">
        <f t="shared" si="9"/>
        <v>4.6647034076567106E-3</v>
      </c>
    </row>
    <row r="169" spans="1:13" x14ac:dyDescent="0.25">
      <c r="A169" t="s">
        <v>9</v>
      </c>
      <c r="B169" t="s">
        <v>63</v>
      </c>
      <c r="C169" t="s">
        <v>25</v>
      </c>
      <c r="D169" t="s">
        <v>107</v>
      </c>
      <c r="E169" t="s">
        <v>81</v>
      </c>
      <c r="F169" t="s">
        <v>82</v>
      </c>
      <c r="G169">
        <v>2020</v>
      </c>
      <c r="H169">
        <v>5.8897770298695839E-3</v>
      </c>
      <c r="I169">
        <v>0.6</v>
      </c>
      <c r="J169">
        <v>0.03</v>
      </c>
      <c r="K169">
        <f t="shared" si="8"/>
        <v>0.21415229280605805</v>
      </c>
      <c r="L169" t="s">
        <v>68</v>
      </c>
      <c r="M169">
        <f t="shared" si="9"/>
        <v>0.21415229280605805</v>
      </c>
    </row>
    <row r="170" spans="1:13" x14ac:dyDescent="0.25">
      <c r="A170" t="s">
        <v>9</v>
      </c>
      <c r="B170" t="s">
        <v>63</v>
      </c>
      <c r="C170" t="s">
        <v>25</v>
      </c>
      <c r="D170" t="s">
        <v>64</v>
      </c>
      <c r="E170" t="s">
        <v>81</v>
      </c>
      <c r="F170" t="s">
        <v>82</v>
      </c>
      <c r="G170">
        <v>2870</v>
      </c>
      <c r="H170">
        <v>5.8897770298695839E-3</v>
      </c>
      <c r="I170">
        <v>0.6</v>
      </c>
      <c r="J170">
        <v>0.03</v>
      </c>
      <c r="K170">
        <f t="shared" si="8"/>
        <v>0.30426588136306271</v>
      </c>
      <c r="L170" t="s">
        <v>68</v>
      </c>
      <c r="M170">
        <f t="shared" si="9"/>
        <v>0.30426588136306271</v>
      </c>
    </row>
    <row r="171" spans="1:13" x14ac:dyDescent="0.25">
      <c r="A171" t="s">
        <v>9</v>
      </c>
      <c r="B171" t="s">
        <v>63</v>
      </c>
      <c r="C171" t="s">
        <v>25</v>
      </c>
      <c r="D171" t="s">
        <v>72</v>
      </c>
      <c r="E171" t="s">
        <v>81</v>
      </c>
      <c r="F171" t="s">
        <v>82</v>
      </c>
      <c r="G171">
        <v>3544</v>
      </c>
      <c r="H171">
        <v>5.8897770298695839E-3</v>
      </c>
      <c r="I171">
        <v>0.6</v>
      </c>
      <c r="J171">
        <v>0.03</v>
      </c>
      <c r="K171">
        <f t="shared" si="8"/>
        <v>0.37572065628944046</v>
      </c>
      <c r="L171" t="s">
        <v>68</v>
      </c>
      <c r="M171">
        <f t="shared" si="9"/>
        <v>0.37572065628944046</v>
      </c>
    </row>
    <row r="172" spans="1:13" x14ac:dyDescent="0.25">
      <c r="A172" t="s">
        <v>9</v>
      </c>
      <c r="B172" t="s">
        <v>63</v>
      </c>
      <c r="C172" t="s">
        <v>25</v>
      </c>
      <c r="D172" t="s">
        <v>108</v>
      </c>
      <c r="E172" t="s">
        <v>81</v>
      </c>
      <c r="F172" t="s">
        <v>82</v>
      </c>
      <c r="G172">
        <v>263</v>
      </c>
      <c r="H172">
        <v>5.8897770298695839E-3</v>
      </c>
      <c r="I172">
        <v>0.6</v>
      </c>
      <c r="J172">
        <v>0.03</v>
      </c>
      <c r="K172">
        <f t="shared" si="8"/>
        <v>2.7882204459402607E-2</v>
      </c>
      <c r="L172" t="s">
        <v>68</v>
      </c>
      <c r="M172">
        <f t="shared" si="9"/>
        <v>2.7882204459402607E-2</v>
      </c>
    </row>
    <row r="173" spans="1:13" x14ac:dyDescent="0.25">
      <c r="A173" t="s">
        <v>9</v>
      </c>
      <c r="B173" t="s">
        <v>63</v>
      </c>
      <c r="C173" t="s">
        <v>25</v>
      </c>
      <c r="D173" t="s">
        <v>109</v>
      </c>
      <c r="E173" t="s">
        <v>81</v>
      </c>
      <c r="F173" t="s">
        <v>82</v>
      </c>
      <c r="G173">
        <v>866</v>
      </c>
      <c r="H173">
        <v>5.8897770298695839E-3</v>
      </c>
      <c r="I173">
        <v>0.6</v>
      </c>
      <c r="J173">
        <v>0.03</v>
      </c>
      <c r="K173">
        <f t="shared" si="8"/>
        <v>9.1809844341607064E-2</v>
      </c>
      <c r="L173" t="s">
        <v>68</v>
      </c>
      <c r="M173">
        <f t="shared" si="9"/>
        <v>9.1809844341607064E-2</v>
      </c>
    </row>
    <row r="174" spans="1:13" x14ac:dyDescent="0.25">
      <c r="A174" t="s">
        <v>9</v>
      </c>
      <c r="B174" t="s">
        <v>63</v>
      </c>
      <c r="C174" t="s">
        <v>25</v>
      </c>
      <c r="D174" t="s">
        <v>110</v>
      </c>
      <c r="E174" t="s">
        <v>81</v>
      </c>
      <c r="F174" t="s">
        <v>82</v>
      </c>
      <c r="G174">
        <v>4311</v>
      </c>
      <c r="H174">
        <v>5.8897770298695839E-3</v>
      </c>
      <c r="I174">
        <v>0.6</v>
      </c>
      <c r="J174">
        <v>0.03</v>
      </c>
      <c r="K174">
        <f t="shared" ref="K174:K205" si="10">G174*H174*I174*J174</f>
        <v>0.4570349179638199</v>
      </c>
      <c r="L174" t="s">
        <v>68</v>
      </c>
      <c r="M174">
        <f t="shared" si="9"/>
        <v>0.4570349179638199</v>
      </c>
    </row>
    <row r="175" spans="1:13" x14ac:dyDescent="0.25">
      <c r="A175" t="s">
        <v>9</v>
      </c>
      <c r="B175" t="s">
        <v>63</v>
      </c>
      <c r="C175" t="s">
        <v>25</v>
      </c>
      <c r="D175" t="s">
        <v>111</v>
      </c>
      <c r="E175" t="s">
        <v>81</v>
      </c>
      <c r="F175" t="s">
        <v>82</v>
      </c>
      <c r="G175">
        <v>759</v>
      </c>
      <c r="H175">
        <v>5.8897770298695839E-3</v>
      </c>
      <c r="I175">
        <v>0.6</v>
      </c>
      <c r="J175">
        <v>0.03</v>
      </c>
      <c r="K175">
        <f t="shared" si="10"/>
        <v>8.0466133782078245E-2</v>
      </c>
      <c r="L175" t="s">
        <v>68</v>
      </c>
      <c r="M175">
        <f t="shared" si="9"/>
        <v>8.0466133782078245E-2</v>
      </c>
    </row>
    <row r="176" spans="1:13" x14ac:dyDescent="0.25">
      <c r="A176" t="s">
        <v>9</v>
      </c>
      <c r="B176" t="s">
        <v>63</v>
      </c>
      <c r="C176" t="s">
        <v>25</v>
      </c>
      <c r="D176" t="s">
        <v>112</v>
      </c>
      <c r="E176" t="s">
        <v>81</v>
      </c>
      <c r="F176" t="s">
        <v>82</v>
      </c>
      <c r="G176">
        <v>3741</v>
      </c>
      <c r="H176">
        <v>5.8897770298695839E-3</v>
      </c>
      <c r="I176">
        <v>0.6</v>
      </c>
      <c r="J176">
        <v>0.03</v>
      </c>
      <c r="K176">
        <f t="shared" si="10"/>
        <v>0.39660580563735803</v>
      </c>
      <c r="L176" t="s">
        <v>68</v>
      </c>
      <c r="M176">
        <f t="shared" si="9"/>
        <v>0.39660580563735803</v>
      </c>
    </row>
    <row r="177" spans="1:13" x14ac:dyDescent="0.25">
      <c r="A177" t="s">
        <v>9</v>
      </c>
      <c r="B177" t="s">
        <v>63</v>
      </c>
      <c r="C177" t="s">
        <v>25</v>
      </c>
      <c r="D177" t="s">
        <v>113</v>
      </c>
      <c r="E177" t="s">
        <v>81</v>
      </c>
      <c r="F177" t="s">
        <v>82</v>
      </c>
      <c r="G177">
        <v>17</v>
      </c>
      <c r="H177">
        <v>5.8897770298695839E-3</v>
      </c>
      <c r="I177">
        <v>0.6</v>
      </c>
      <c r="J177">
        <v>0.03</v>
      </c>
      <c r="K177">
        <f t="shared" si="10"/>
        <v>1.8022717711400924E-3</v>
      </c>
      <c r="L177" t="s">
        <v>68</v>
      </c>
      <c r="M177">
        <f t="shared" si="9"/>
        <v>1.8022717711400924E-3</v>
      </c>
    </row>
    <row r="178" spans="1:13" x14ac:dyDescent="0.25">
      <c r="A178" t="s">
        <v>9</v>
      </c>
      <c r="B178" t="s">
        <v>63</v>
      </c>
      <c r="C178" t="s">
        <v>25</v>
      </c>
      <c r="D178" t="s">
        <v>74</v>
      </c>
      <c r="E178" t="s">
        <v>81</v>
      </c>
      <c r="F178" t="s">
        <v>82</v>
      </c>
      <c r="G178">
        <v>55.605000000000004</v>
      </c>
      <c r="H178">
        <v>5.8897770298695839E-3</v>
      </c>
      <c r="I178">
        <v>0.6</v>
      </c>
      <c r="J178">
        <v>0.03</v>
      </c>
      <c r="K178">
        <f t="shared" si="10"/>
        <v>5.8950189314261672E-3</v>
      </c>
      <c r="L178" t="s">
        <v>68</v>
      </c>
      <c r="M178">
        <f t="shared" si="9"/>
        <v>5.8950189314261672E-3</v>
      </c>
    </row>
    <row r="179" spans="1:13" x14ac:dyDescent="0.25">
      <c r="A179" t="s">
        <v>9</v>
      </c>
      <c r="B179" t="s">
        <v>63</v>
      </c>
      <c r="C179" t="s">
        <v>25</v>
      </c>
      <c r="D179" t="s">
        <v>73</v>
      </c>
      <c r="E179" t="s">
        <v>81</v>
      </c>
      <c r="F179" t="s">
        <v>82</v>
      </c>
      <c r="G179">
        <v>8849</v>
      </c>
      <c r="H179">
        <v>5.8897770298695839E-3</v>
      </c>
      <c r="I179">
        <v>0.6</v>
      </c>
      <c r="J179">
        <v>0.03</v>
      </c>
      <c r="K179">
        <f t="shared" si="10"/>
        <v>0.93813546487168697</v>
      </c>
      <c r="L179" t="s">
        <v>67</v>
      </c>
      <c r="M179">
        <f t="shared" si="9"/>
        <v>0</v>
      </c>
    </row>
    <row r="180" spans="1:13" x14ac:dyDescent="0.25">
      <c r="A180" t="s">
        <v>9</v>
      </c>
      <c r="B180" t="s">
        <v>63</v>
      </c>
      <c r="C180" t="s">
        <v>25</v>
      </c>
      <c r="D180" t="s">
        <v>114</v>
      </c>
      <c r="E180" t="s">
        <v>81</v>
      </c>
      <c r="F180" t="s">
        <v>82</v>
      </c>
      <c r="G180">
        <v>112.3</v>
      </c>
      <c r="H180">
        <v>5.8897770298695839E-3</v>
      </c>
      <c r="I180">
        <v>0.6</v>
      </c>
      <c r="J180">
        <v>0.03</v>
      </c>
      <c r="K180">
        <f t="shared" si="10"/>
        <v>1.1905595288178377E-2</v>
      </c>
      <c r="L180" t="s">
        <v>68</v>
      </c>
      <c r="M180">
        <f t="shared" si="9"/>
        <v>1.1905595288178377E-2</v>
      </c>
    </row>
    <row r="181" spans="1:13" x14ac:dyDescent="0.25">
      <c r="A181" t="s">
        <v>9</v>
      </c>
      <c r="B181" t="s">
        <v>63</v>
      </c>
      <c r="C181" t="s">
        <v>25</v>
      </c>
      <c r="D181" t="s">
        <v>75</v>
      </c>
      <c r="E181" t="s">
        <v>81</v>
      </c>
      <c r="F181" t="s">
        <v>82</v>
      </c>
      <c r="G181">
        <v>484</v>
      </c>
      <c r="H181">
        <v>5.8897770298695839E-3</v>
      </c>
      <c r="I181">
        <v>0.6</v>
      </c>
      <c r="J181">
        <v>0.03</v>
      </c>
      <c r="K181">
        <f t="shared" si="10"/>
        <v>5.1311737484223803E-2</v>
      </c>
      <c r="L181" t="s">
        <v>67</v>
      </c>
      <c r="M181">
        <f t="shared" si="9"/>
        <v>0</v>
      </c>
    </row>
    <row r="182" spans="1:13" x14ac:dyDescent="0.25">
      <c r="A182" t="s">
        <v>9</v>
      </c>
      <c r="B182" t="s">
        <v>63</v>
      </c>
      <c r="C182" t="s">
        <v>25</v>
      </c>
      <c r="D182" t="s">
        <v>115</v>
      </c>
      <c r="E182" t="s">
        <v>81</v>
      </c>
      <c r="F182" t="s">
        <v>82</v>
      </c>
      <c r="G182">
        <v>26</v>
      </c>
      <c r="H182">
        <v>5.8897770298695839E-3</v>
      </c>
      <c r="I182">
        <v>0.6</v>
      </c>
      <c r="J182">
        <v>0.03</v>
      </c>
      <c r="K182">
        <f t="shared" si="10"/>
        <v>2.7564156499789651E-3</v>
      </c>
      <c r="L182" t="s">
        <v>68</v>
      </c>
      <c r="M182">
        <f t="shared" si="9"/>
        <v>2.7564156499789651E-3</v>
      </c>
    </row>
    <row r="183" spans="1:13" x14ac:dyDescent="0.25">
      <c r="A183" t="s">
        <v>9</v>
      </c>
      <c r="B183" t="s">
        <v>63</v>
      </c>
      <c r="C183" t="s">
        <v>25</v>
      </c>
      <c r="D183" t="s">
        <v>116</v>
      </c>
      <c r="E183" t="s">
        <v>81</v>
      </c>
      <c r="F183" t="s">
        <v>82</v>
      </c>
      <c r="G183">
        <v>2185</v>
      </c>
      <c r="H183">
        <v>5.8897770298695839E-3</v>
      </c>
      <c r="I183">
        <v>0.6</v>
      </c>
      <c r="J183">
        <v>0.03</v>
      </c>
      <c r="K183">
        <f t="shared" si="10"/>
        <v>0.2316449305847707</v>
      </c>
      <c r="L183" t="s">
        <v>68</v>
      </c>
      <c r="M183">
        <f t="shared" si="9"/>
        <v>0.2316449305847707</v>
      </c>
    </row>
    <row r="184" spans="1:13" x14ac:dyDescent="0.25">
      <c r="A184" t="s">
        <v>9</v>
      </c>
      <c r="B184" t="s">
        <v>63</v>
      </c>
      <c r="C184" t="s">
        <v>25</v>
      </c>
      <c r="D184" t="s">
        <v>117</v>
      </c>
      <c r="E184" t="s">
        <v>81</v>
      </c>
      <c r="F184" t="s">
        <v>82</v>
      </c>
      <c r="G184">
        <v>283.64999999999998</v>
      </c>
      <c r="H184">
        <v>5.8897770298695839E-3</v>
      </c>
      <c r="I184">
        <v>0.6</v>
      </c>
      <c r="J184">
        <v>0.03</v>
      </c>
      <c r="K184">
        <f t="shared" si="10"/>
        <v>3.0071434581405133E-2</v>
      </c>
      <c r="L184" t="s">
        <v>68</v>
      </c>
      <c r="M184">
        <f t="shared" si="9"/>
        <v>3.0071434581405133E-2</v>
      </c>
    </row>
    <row r="185" spans="1:13" x14ac:dyDescent="0.25">
      <c r="A185" t="s">
        <v>9</v>
      </c>
      <c r="B185" t="s">
        <v>63</v>
      </c>
      <c r="C185" t="s">
        <v>25</v>
      </c>
      <c r="D185" t="s">
        <v>118</v>
      </c>
      <c r="E185" t="s">
        <v>81</v>
      </c>
      <c r="F185" t="s">
        <v>82</v>
      </c>
      <c r="G185">
        <v>248</v>
      </c>
      <c r="H185">
        <v>5.8897770298695839E-3</v>
      </c>
      <c r="I185">
        <v>0.6</v>
      </c>
      <c r="J185">
        <v>0.03</v>
      </c>
      <c r="K185">
        <f t="shared" si="10"/>
        <v>2.6291964661337822E-2</v>
      </c>
      <c r="L185" t="s">
        <v>68</v>
      </c>
      <c r="M185">
        <f t="shared" si="9"/>
        <v>2.6291964661337822E-2</v>
      </c>
    </row>
    <row r="186" spans="1:13" x14ac:dyDescent="0.25">
      <c r="A186" t="s">
        <v>9</v>
      </c>
      <c r="B186" t="s">
        <v>63</v>
      </c>
      <c r="C186" t="s">
        <v>25</v>
      </c>
      <c r="D186" t="s">
        <v>119</v>
      </c>
      <c r="E186" t="s">
        <v>81</v>
      </c>
      <c r="F186" t="s">
        <v>82</v>
      </c>
      <c r="G186">
        <v>9931.34</v>
      </c>
      <c r="H186">
        <v>5.8897770298695839E-3</v>
      </c>
      <c r="I186">
        <v>0.6</v>
      </c>
      <c r="J186">
        <v>0.03</v>
      </c>
      <c r="K186">
        <f t="shared" si="10"/>
        <v>1.0528808077408498</v>
      </c>
      <c r="L186" t="s">
        <v>68</v>
      </c>
      <c r="M186">
        <f t="shared" si="9"/>
        <v>1.0528808077408498</v>
      </c>
    </row>
    <row r="187" spans="1:13" x14ac:dyDescent="0.25">
      <c r="A187" t="s">
        <v>9</v>
      </c>
      <c r="B187" t="s">
        <v>63</v>
      </c>
      <c r="C187" t="s">
        <v>25</v>
      </c>
      <c r="D187" t="s">
        <v>76</v>
      </c>
      <c r="E187" t="s">
        <v>120</v>
      </c>
      <c r="F187" t="s">
        <v>82</v>
      </c>
      <c r="G187">
        <v>833</v>
      </c>
      <c r="H187">
        <v>5.8897770298695839E-3</v>
      </c>
      <c r="I187">
        <v>0.6</v>
      </c>
      <c r="J187">
        <v>0.03</v>
      </c>
      <c r="K187">
        <f t="shared" si="10"/>
        <v>8.8311316785864541E-2</v>
      </c>
      <c r="L187" t="s">
        <v>68</v>
      </c>
      <c r="M187">
        <f>IF(L187="Y",0,K187)</f>
        <v>8.8311316785864541E-2</v>
      </c>
    </row>
    <row r="188" spans="1:13" x14ac:dyDescent="0.25">
      <c r="A188" t="s">
        <v>9</v>
      </c>
      <c r="B188" t="s">
        <v>63</v>
      </c>
      <c r="C188" t="s">
        <v>25</v>
      </c>
      <c r="D188" t="s">
        <v>83</v>
      </c>
      <c r="E188" t="s">
        <v>120</v>
      </c>
      <c r="F188" t="s">
        <v>82</v>
      </c>
      <c r="G188">
        <v>91</v>
      </c>
      <c r="H188">
        <v>5.8897770298695839E-3</v>
      </c>
      <c r="I188">
        <v>0.6</v>
      </c>
      <c r="J188">
        <v>0.03</v>
      </c>
      <c r="K188">
        <f t="shared" si="10"/>
        <v>9.647454774926378E-3</v>
      </c>
      <c r="L188" t="s">
        <v>68</v>
      </c>
      <c r="M188">
        <f t="shared" ref="M188:M231" si="11">IF(L188="Y",0,K188)</f>
        <v>9.647454774926378E-3</v>
      </c>
    </row>
    <row r="189" spans="1:13" x14ac:dyDescent="0.25">
      <c r="A189" t="s">
        <v>9</v>
      </c>
      <c r="B189" t="s">
        <v>63</v>
      </c>
      <c r="C189" t="s">
        <v>25</v>
      </c>
      <c r="D189" t="s">
        <v>84</v>
      </c>
      <c r="E189" t="s">
        <v>120</v>
      </c>
      <c r="F189" t="s">
        <v>82</v>
      </c>
      <c r="G189">
        <v>346</v>
      </c>
      <c r="H189">
        <v>5.8897770298695839E-3</v>
      </c>
      <c r="I189">
        <v>0.6</v>
      </c>
      <c r="J189">
        <v>0.03</v>
      </c>
      <c r="K189">
        <f t="shared" si="10"/>
        <v>3.6681531342027764E-2</v>
      </c>
      <c r="L189" t="s">
        <v>68</v>
      </c>
      <c r="M189">
        <f t="shared" si="11"/>
        <v>3.6681531342027764E-2</v>
      </c>
    </row>
    <row r="190" spans="1:13" x14ac:dyDescent="0.25">
      <c r="A190" t="s">
        <v>9</v>
      </c>
      <c r="B190" t="s">
        <v>63</v>
      </c>
      <c r="C190" t="s">
        <v>25</v>
      </c>
      <c r="D190" t="s">
        <v>85</v>
      </c>
      <c r="E190" t="s">
        <v>120</v>
      </c>
      <c r="F190" t="s">
        <v>82</v>
      </c>
      <c r="G190">
        <v>26</v>
      </c>
      <c r="H190">
        <v>5.8897770298695839E-3</v>
      </c>
      <c r="I190">
        <v>0.6</v>
      </c>
      <c r="J190">
        <v>0.03</v>
      </c>
      <c r="K190">
        <f t="shared" si="10"/>
        <v>2.7564156499789651E-3</v>
      </c>
      <c r="L190" t="s">
        <v>68</v>
      </c>
      <c r="M190">
        <f t="shared" si="11"/>
        <v>2.7564156499789651E-3</v>
      </c>
    </row>
    <row r="191" spans="1:13" x14ac:dyDescent="0.25">
      <c r="A191" t="s">
        <v>9</v>
      </c>
      <c r="B191" t="s">
        <v>63</v>
      </c>
      <c r="C191" t="s">
        <v>25</v>
      </c>
      <c r="D191" t="s">
        <v>86</v>
      </c>
      <c r="E191" t="s">
        <v>120</v>
      </c>
      <c r="F191" t="s">
        <v>82</v>
      </c>
      <c r="G191">
        <v>64</v>
      </c>
      <c r="H191">
        <v>5.8897770298695839E-3</v>
      </c>
      <c r="I191">
        <v>0.6</v>
      </c>
      <c r="J191">
        <v>0.03</v>
      </c>
      <c r="K191">
        <f t="shared" si="10"/>
        <v>6.7850231384097605E-3</v>
      </c>
      <c r="L191" t="s">
        <v>68</v>
      </c>
      <c r="M191">
        <f t="shared" si="11"/>
        <v>6.7850231384097605E-3</v>
      </c>
    </row>
    <row r="192" spans="1:13" x14ac:dyDescent="0.25">
      <c r="A192" t="s">
        <v>9</v>
      </c>
      <c r="B192" t="s">
        <v>63</v>
      </c>
      <c r="C192" t="s">
        <v>25</v>
      </c>
      <c r="D192" t="s">
        <v>87</v>
      </c>
      <c r="E192" t="s">
        <v>120</v>
      </c>
      <c r="F192" t="s">
        <v>82</v>
      </c>
      <c r="G192">
        <v>43</v>
      </c>
      <c r="H192">
        <v>5.8897770298695839E-3</v>
      </c>
      <c r="I192">
        <v>0.6</v>
      </c>
      <c r="J192">
        <v>0.03</v>
      </c>
      <c r="K192">
        <f t="shared" si="10"/>
        <v>4.5586874211190577E-3</v>
      </c>
      <c r="L192" t="s">
        <v>68</v>
      </c>
      <c r="M192">
        <f t="shared" si="11"/>
        <v>4.5586874211190577E-3</v>
      </c>
    </row>
    <row r="193" spans="1:13" x14ac:dyDescent="0.25">
      <c r="A193" t="s">
        <v>9</v>
      </c>
      <c r="B193" t="s">
        <v>63</v>
      </c>
      <c r="C193" t="s">
        <v>25</v>
      </c>
      <c r="D193" t="s">
        <v>88</v>
      </c>
      <c r="E193" t="s">
        <v>120</v>
      </c>
      <c r="F193" t="s">
        <v>82</v>
      </c>
      <c r="G193">
        <v>4812</v>
      </c>
      <c r="H193">
        <v>5.8897770298695839E-3</v>
      </c>
      <c r="I193">
        <v>0.6</v>
      </c>
      <c r="J193">
        <v>0.03</v>
      </c>
      <c r="K193">
        <f t="shared" si="10"/>
        <v>0.51014892721918381</v>
      </c>
      <c r="L193" t="s">
        <v>68</v>
      </c>
      <c r="M193">
        <f t="shared" si="11"/>
        <v>0.51014892721918381</v>
      </c>
    </row>
    <row r="194" spans="1:13" x14ac:dyDescent="0.25">
      <c r="A194" t="s">
        <v>9</v>
      </c>
      <c r="B194" t="s">
        <v>63</v>
      </c>
      <c r="C194" t="s">
        <v>25</v>
      </c>
      <c r="D194" t="s">
        <v>89</v>
      </c>
      <c r="E194" t="s">
        <v>120</v>
      </c>
      <c r="F194" t="s">
        <v>82</v>
      </c>
      <c r="G194">
        <v>20</v>
      </c>
      <c r="H194">
        <v>5.8897770298695839E-3</v>
      </c>
      <c r="I194">
        <v>0.6</v>
      </c>
      <c r="J194">
        <v>0.03</v>
      </c>
      <c r="K194">
        <f t="shared" si="10"/>
        <v>2.1203197307530499E-3</v>
      </c>
      <c r="L194" t="s">
        <v>68</v>
      </c>
      <c r="M194">
        <f t="shared" si="11"/>
        <v>2.1203197307530499E-3</v>
      </c>
    </row>
    <row r="195" spans="1:13" x14ac:dyDescent="0.25">
      <c r="A195" t="s">
        <v>9</v>
      </c>
      <c r="B195" t="s">
        <v>63</v>
      </c>
      <c r="C195" t="s">
        <v>25</v>
      </c>
      <c r="D195" t="s">
        <v>71</v>
      </c>
      <c r="E195" t="s">
        <v>120</v>
      </c>
      <c r="F195" t="s">
        <v>82</v>
      </c>
      <c r="G195">
        <v>719</v>
      </c>
      <c r="H195">
        <v>5.8897770298695839E-3</v>
      </c>
      <c r="I195">
        <v>0.6</v>
      </c>
      <c r="J195">
        <v>0.03</v>
      </c>
      <c r="K195">
        <f t="shared" si="10"/>
        <v>7.6225494320572157E-2</v>
      </c>
      <c r="L195" t="s">
        <v>68</v>
      </c>
      <c r="M195">
        <f t="shared" si="11"/>
        <v>7.6225494320572157E-2</v>
      </c>
    </row>
    <row r="196" spans="1:13" x14ac:dyDescent="0.25">
      <c r="A196" t="s">
        <v>9</v>
      </c>
      <c r="B196" t="s">
        <v>63</v>
      </c>
      <c r="C196" t="s">
        <v>25</v>
      </c>
      <c r="D196" t="s">
        <v>90</v>
      </c>
      <c r="E196" t="s">
        <v>120</v>
      </c>
      <c r="F196" t="s">
        <v>82</v>
      </c>
      <c r="G196">
        <v>34</v>
      </c>
      <c r="H196">
        <v>5.8897770298695839E-3</v>
      </c>
      <c r="I196">
        <v>0.6</v>
      </c>
      <c r="J196">
        <v>0.03</v>
      </c>
      <c r="K196">
        <f t="shared" si="10"/>
        <v>3.6045435422801847E-3</v>
      </c>
      <c r="L196" t="s">
        <v>68</v>
      </c>
      <c r="M196">
        <f t="shared" si="11"/>
        <v>3.6045435422801847E-3</v>
      </c>
    </row>
    <row r="197" spans="1:13" x14ac:dyDescent="0.25">
      <c r="A197" t="s">
        <v>9</v>
      </c>
      <c r="B197" t="s">
        <v>63</v>
      </c>
      <c r="C197" t="s">
        <v>25</v>
      </c>
      <c r="D197" t="s">
        <v>91</v>
      </c>
      <c r="E197" t="s">
        <v>120</v>
      </c>
      <c r="F197" t="s">
        <v>82</v>
      </c>
      <c r="G197">
        <v>20</v>
      </c>
      <c r="H197">
        <v>5.8897770298695839E-3</v>
      </c>
      <c r="I197">
        <v>0.6</v>
      </c>
      <c r="J197">
        <v>0.03</v>
      </c>
      <c r="K197">
        <f t="shared" si="10"/>
        <v>2.1203197307530499E-3</v>
      </c>
      <c r="L197" t="s">
        <v>68</v>
      </c>
      <c r="M197">
        <f t="shared" si="11"/>
        <v>2.1203197307530499E-3</v>
      </c>
    </row>
    <row r="198" spans="1:13" x14ac:dyDescent="0.25">
      <c r="A198" t="s">
        <v>9</v>
      </c>
      <c r="B198" t="s">
        <v>63</v>
      </c>
      <c r="C198" t="s">
        <v>25</v>
      </c>
      <c r="D198" t="s">
        <v>92</v>
      </c>
      <c r="E198" t="s">
        <v>120</v>
      </c>
      <c r="F198" t="s">
        <v>82</v>
      </c>
      <c r="G198">
        <v>1103</v>
      </c>
      <c r="H198">
        <v>5.8897770298695839E-3</v>
      </c>
      <c r="I198">
        <v>0.6</v>
      </c>
      <c r="J198">
        <v>0.03</v>
      </c>
      <c r="K198">
        <f t="shared" si="10"/>
        <v>0.1169356331510307</v>
      </c>
      <c r="L198" t="s">
        <v>68</v>
      </c>
      <c r="M198">
        <f t="shared" si="11"/>
        <v>0.1169356331510307</v>
      </c>
    </row>
    <row r="199" spans="1:13" x14ac:dyDescent="0.25">
      <c r="A199" t="s">
        <v>9</v>
      </c>
      <c r="B199" t="s">
        <v>63</v>
      </c>
      <c r="C199" t="s">
        <v>25</v>
      </c>
      <c r="D199" t="s">
        <v>93</v>
      </c>
      <c r="E199" t="s">
        <v>120</v>
      </c>
      <c r="F199" t="s">
        <v>82</v>
      </c>
      <c r="G199">
        <v>42</v>
      </c>
      <c r="H199">
        <v>5.8897770298695839E-3</v>
      </c>
      <c r="I199">
        <v>0.6</v>
      </c>
      <c r="J199">
        <v>0.03</v>
      </c>
      <c r="K199">
        <f t="shared" si="10"/>
        <v>4.4526714345814048E-3</v>
      </c>
      <c r="L199" t="s">
        <v>68</v>
      </c>
      <c r="M199">
        <f t="shared" si="11"/>
        <v>4.4526714345814048E-3</v>
      </c>
    </row>
    <row r="200" spans="1:13" x14ac:dyDescent="0.25">
      <c r="A200" t="s">
        <v>9</v>
      </c>
      <c r="B200" t="s">
        <v>63</v>
      </c>
      <c r="C200" t="s">
        <v>25</v>
      </c>
      <c r="D200" t="s">
        <v>94</v>
      </c>
      <c r="E200" t="s">
        <v>120</v>
      </c>
      <c r="F200" t="s">
        <v>82</v>
      </c>
      <c r="G200">
        <v>66</v>
      </c>
      <c r="H200">
        <v>5.8897770298695839E-3</v>
      </c>
      <c r="I200">
        <v>0.6</v>
      </c>
      <c r="J200">
        <v>0.03</v>
      </c>
      <c r="K200">
        <f t="shared" si="10"/>
        <v>6.9970551114850654E-3</v>
      </c>
      <c r="L200" t="s">
        <v>68</v>
      </c>
      <c r="M200">
        <f t="shared" si="11"/>
        <v>6.9970551114850654E-3</v>
      </c>
    </row>
    <row r="201" spans="1:13" x14ac:dyDescent="0.25">
      <c r="A201" t="s">
        <v>9</v>
      </c>
      <c r="B201" t="s">
        <v>63</v>
      </c>
      <c r="C201" t="s">
        <v>25</v>
      </c>
      <c r="D201" t="s">
        <v>95</v>
      </c>
      <c r="E201" t="s">
        <v>120</v>
      </c>
      <c r="F201" t="s">
        <v>82</v>
      </c>
      <c r="G201">
        <v>1343</v>
      </c>
      <c r="H201">
        <v>5.8897770298695839E-3</v>
      </c>
      <c r="I201">
        <v>0.6</v>
      </c>
      <c r="J201">
        <v>0.03</v>
      </c>
      <c r="K201">
        <f t="shared" si="10"/>
        <v>0.14237946992006731</v>
      </c>
      <c r="L201" t="s">
        <v>68</v>
      </c>
      <c r="M201">
        <f t="shared" si="11"/>
        <v>0.14237946992006731</v>
      </c>
    </row>
    <row r="202" spans="1:13" x14ac:dyDescent="0.25">
      <c r="A202" t="s">
        <v>9</v>
      </c>
      <c r="B202" t="s">
        <v>63</v>
      </c>
      <c r="C202" t="s">
        <v>25</v>
      </c>
      <c r="D202" t="s">
        <v>96</v>
      </c>
      <c r="E202" t="s">
        <v>120</v>
      </c>
      <c r="F202" t="s">
        <v>82</v>
      </c>
      <c r="G202">
        <v>61</v>
      </c>
      <c r="H202">
        <v>5.8897770298695839E-3</v>
      </c>
      <c r="I202">
        <v>0.6</v>
      </c>
      <c r="J202">
        <v>0.03</v>
      </c>
      <c r="K202">
        <f t="shared" si="10"/>
        <v>6.4669751787968027E-3</v>
      </c>
      <c r="L202" t="s">
        <v>68</v>
      </c>
      <c r="M202">
        <f t="shared" si="11"/>
        <v>6.4669751787968027E-3</v>
      </c>
    </row>
    <row r="203" spans="1:13" x14ac:dyDescent="0.25">
      <c r="A203" t="s">
        <v>9</v>
      </c>
      <c r="B203" t="s">
        <v>63</v>
      </c>
      <c r="C203" t="s">
        <v>25</v>
      </c>
      <c r="D203" t="s">
        <v>97</v>
      </c>
      <c r="E203" t="s">
        <v>120</v>
      </c>
      <c r="F203" t="s">
        <v>82</v>
      </c>
      <c r="G203">
        <v>121</v>
      </c>
      <c r="H203">
        <v>5.8897770298695839E-3</v>
      </c>
      <c r="I203">
        <v>0.6</v>
      </c>
      <c r="J203">
        <v>0.03</v>
      </c>
      <c r="K203">
        <f t="shared" si="10"/>
        <v>1.2827934371055951E-2</v>
      </c>
      <c r="L203" t="s">
        <v>68</v>
      </c>
      <c r="M203">
        <f t="shared" si="11"/>
        <v>1.2827934371055951E-2</v>
      </c>
    </row>
    <row r="204" spans="1:13" x14ac:dyDescent="0.25">
      <c r="A204" t="s">
        <v>9</v>
      </c>
      <c r="B204" t="s">
        <v>63</v>
      </c>
      <c r="C204" t="s">
        <v>25</v>
      </c>
      <c r="D204" t="s">
        <v>98</v>
      </c>
      <c r="E204" t="s">
        <v>120</v>
      </c>
      <c r="F204" t="s">
        <v>82</v>
      </c>
      <c r="G204">
        <v>1576</v>
      </c>
      <c r="H204">
        <v>5.8897770298695839E-3</v>
      </c>
      <c r="I204">
        <v>0.6</v>
      </c>
      <c r="J204">
        <v>0.03</v>
      </c>
      <c r="K204">
        <f t="shared" si="10"/>
        <v>0.16708119478334035</v>
      </c>
      <c r="L204" t="s">
        <v>68</v>
      </c>
      <c r="M204">
        <f t="shared" si="11"/>
        <v>0.16708119478334035</v>
      </c>
    </row>
    <row r="205" spans="1:13" x14ac:dyDescent="0.25">
      <c r="A205" t="s">
        <v>9</v>
      </c>
      <c r="B205" t="s">
        <v>63</v>
      </c>
      <c r="C205" t="s">
        <v>25</v>
      </c>
      <c r="D205" t="s">
        <v>99</v>
      </c>
      <c r="E205" t="s">
        <v>120</v>
      </c>
      <c r="F205" t="s">
        <v>82</v>
      </c>
      <c r="G205">
        <v>2097</v>
      </c>
      <c r="H205">
        <v>5.8897770298695839E-3</v>
      </c>
      <c r="I205">
        <v>0.6</v>
      </c>
      <c r="J205">
        <v>0.03</v>
      </c>
      <c r="K205">
        <f t="shared" si="10"/>
        <v>0.22231552376945732</v>
      </c>
      <c r="L205" t="s">
        <v>68</v>
      </c>
      <c r="M205">
        <f t="shared" si="11"/>
        <v>0.22231552376945732</v>
      </c>
    </row>
    <row r="206" spans="1:13" x14ac:dyDescent="0.25">
      <c r="A206" t="s">
        <v>9</v>
      </c>
      <c r="B206" t="s">
        <v>63</v>
      </c>
      <c r="C206" t="s">
        <v>25</v>
      </c>
      <c r="D206" t="s">
        <v>100</v>
      </c>
      <c r="E206" t="s">
        <v>120</v>
      </c>
      <c r="F206" t="s">
        <v>82</v>
      </c>
      <c r="G206">
        <v>4221</v>
      </c>
      <c r="H206">
        <v>5.8897770298695839E-3</v>
      </c>
      <c r="I206">
        <v>0.6</v>
      </c>
      <c r="J206">
        <v>0.03</v>
      </c>
      <c r="K206">
        <f t="shared" ref="K206:K232" si="12">G206*H206*I206*J206</f>
        <v>0.4474934791754312</v>
      </c>
      <c r="L206" t="s">
        <v>68</v>
      </c>
      <c r="M206">
        <f t="shared" si="11"/>
        <v>0.4474934791754312</v>
      </c>
    </row>
    <row r="207" spans="1:13" x14ac:dyDescent="0.25">
      <c r="A207" t="s">
        <v>9</v>
      </c>
      <c r="B207" t="s">
        <v>63</v>
      </c>
      <c r="C207" t="s">
        <v>25</v>
      </c>
      <c r="D207" t="s">
        <v>69</v>
      </c>
      <c r="E207" t="s">
        <v>120</v>
      </c>
      <c r="F207" t="s">
        <v>82</v>
      </c>
      <c r="G207">
        <v>5492</v>
      </c>
      <c r="H207">
        <v>5.8897770298695839E-3</v>
      </c>
      <c r="I207">
        <v>0.6</v>
      </c>
      <c r="J207">
        <v>0.03</v>
      </c>
      <c r="K207">
        <f t="shared" si="12"/>
        <v>0.58223979806478754</v>
      </c>
      <c r="L207" t="s">
        <v>68</v>
      </c>
      <c r="M207">
        <f t="shared" si="11"/>
        <v>0.58223979806478754</v>
      </c>
    </row>
    <row r="208" spans="1:13" x14ac:dyDescent="0.25">
      <c r="A208" t="s">
        <v>9</v>
      </c>
      <c r="B208" t="s">
        <v>63</v>
      </c>
      <c r="C208" t="s">
        <v>25</v>
      </c>
      <c r="D208" t="s">
        <v>101</v>
      </c>
      <c r="E208" t="s">
        <v>120</v>
      </c>
      <c r="F208" t="s">
        <v>82</v>
      </c>
      <c r="G208">
        <v>254</v>
      </c>
      <c r="H208">
        <v>5.8897770298695839E-3</v>
      </c>
      <c r="I208">
        <v>0.6</v>
      </c>
      <c r="J208">
        <v>0.03</v>
      </c>
      <c r="K208">
        <f t="shared" si="12"/>
        <v>2.6928060580563736E-2</v>
      </c>
      <c r="L208" t="s">
        <v>68</v>
      </c>
      <c r="M208">
        <f t="shared" si="11"/>
        <v>2.6928060580563736E-2</v>
      </c>
    </row>
    <row r="209" spans="1:13" x14ac:dyDescent="0.25">
      <c r="A209" t="s">
        <v>9</v>
      </c>
      <c r="B209" t="s">
        <v>63</v>
      </c>
      <c r="C209" t="s">
        <v>25</v>
      </c>
      <c r="D209" t="s">
        <v>102</v>
      </c>
      <c r="E209" t="s">
        <v>120</v>
      </c>
      <c r="F209" t="s">
        <v>82</v>
      </c>
      <c r="G209">
        <v>310</v>
      </c>
      <c r="H209">
        <v>5.8897770298695839E-3</v>
      </c>
      <c r="I209">
        <v>0.6</v>
      </c>
      <c r="J209">
        <v>0.03</v>
      </c>
      <c r="K209">
        <f t="shared" si="12"/>
        <v>3.2864955826672274E-2</v>
      </c>
      <c r="L209" t="s">
        <v>68</v>
      </c>
      <c r="M209">
        <f t="shared" si="11"/>
        <v>3.2864955826672274E-2</v>
      </c>
    </row>
    <row r="210" spans="1:13" x14ac:dyDescent="0.25">
      <c r="A210" t="s">
        <v>9</v>
      </c>
      <c r="B210" t="s">
        <v>63</v>
      </c>
      <c r="C210" t="s">
        <v>25</v>
      </c>
      <c r="D210" t="s">
        <v>103</v>
      </c>
      <c r="E210" t="s">
        <v>120</v>
      </c>
      <c r="F210" t="s">
        <v>82</v>
      </c>
      <c r="G210">
        <v>592</v>
      </c>
      <c r="H210">
        <v>5.8897770298695839E-3</v>
      </c>
      <c r="I210">
        <v>0.6</v>
      </c>
      <c r="J210">
        <v>0.03</v>
      </c>
      <c r="K210">
        <f t="shared" si="12"/>
        <v>6.2761464030290273E-2</v>
      </c>
      <c r="L210" t="s">
        <v>68</v>
      </c>
      <c r="M210">
        <f t="shared" si="11"/>
        <v>6.2761464030290273E-2</v>
      </c>
    </row>
    <row r="211" spans="1:13" x14ac:dyDescent="0.25">
      <c r="A211" t="s">
        <v>9</v>
      </c>
      <c r="B211" t="s">
        <v>63</v>
      </c>
      <c r="C211" t="s">
        <v>25</v>
      </c>
      <c r="D211" t="s">
        <v>104</v>
      </c>
      <c r="E211" t="s">
        <v>120</v>
      </c>
      <c r="F211" t="s">
        <v>82</v>
      </c>
      <c r="G211">
        <v>85</v>
      </c>
      <c r="H211">
        <v>5.8897770298695839E-3</v>
      </c>
      <c r="I211">
        <v>0.6</v>
      </c>
      <c r="J211">
        <v>0.03</v>
      </c>
      <c r="K211">
        <f t="shared" si="12"/>
        <v>9.0113588557004642E-3</v>
      </c>
      <c r="L211" t="s">
        <v>68</v>
      </c>
      <c r="M211">
        <f t="shared" si="11"/>
        <v>9.0113588557004642E-3</v>
      </c>
    </row>
    <row r="212" spans="1:13" x14ac:dyDescent="0.25">
      <c r="A212" t="s">
        <v>9</v>
      </c>
      <c r="B212" t="s">
        <v>63</v>
      </c>
      <c r="C212" t="s">
        <v>25</v>
      </c>
      <c r="D212" t="s">
        <v>105</v>
      </c>
      <c r="E212" t="s">
        <v>120</v>
      </c>
      <c r="F212" t="s">
        <v>82</v>
      </c>
      <c r="G212">
        <v>1122</v>
      </c>
      <c r="H212">
        <v>5.8897770298695839E-3</v>
      </c>
      <c r="I212">
        <v>0.6</v>
      </c>
      <c r="J212">
        <v>0.03</v>
      </c>
      <c r="K212">
        <f t="shared" si="12"/>
        <v>0.11894993689524611</v>
      </c>
      <c r="L212" t="s">
        <v>68</v>
      </c>
      <c r="M212">
        <f t="shared" si="11"/>
        <v>0.11894993689524611</v>
      </c>
    </row>
    <row r="213" spans="1:13" x14ac:dyDescent="0.25">
      <c r="A213" t="s">
        <v>9</v>
      </c>
      <c r="B213" t="s">
        <v>63</v>
      </c>
      <c r="C213" t="s">
        <v>25</v>
      </c>
      <c r="D213" t="s">
        <v>106</v>
      </c>
      <c r="E213" t="s">
        <v>120</v>
      </c>
      <c r="F213" t="s">
        <v>82</v>
      </c>
      <c r="G213">
        <v>44</v>
      </c>
      <c r="H213">
        <v>5.8897770298695839E-3</v>
      </c>
      <c r="I213">
        <v>0.6</v>
      </c>
      <c r="J213">
        <v>0.03</v>
      </c>
      <c r="K213">
        <f t="shared" si="12"/>
        <v>4.6647034076567106E-3</v>
      </c>
      <c r="L213" t="s">
        <v>68</v>
      </c>
      <c r="M213">
        <f t="shared" si="11"/>
        <v>4.6647034076567106E-3</v>
      </c>
    </row>
    <row r="214" spans="1:13" x14ac:dyDescent="0.25">
      <c r="A214" t="s">
        <v>9</v>
      </c>
      <c r="B214" t="s">
        <v>63</v>
      </c>
      <c r="C214" t="s">
        <v>25</v>
      </c>
      <c r="D214" t="s">
        <v>107</v>
      </c>
      <c r="E214" t="s">
        <v>120</v>
      </c>
      <c r="F214" t="s">
        <v>82</v>
      </c>
      <c r="G214">
        <v>2020</v>
      </c>
      <c r="H214">
        <v>5.8897770298695839E-3</v>
      </c>
      <c r="I214">
        <v>0.6</v>
      </c>
      <c r="J214">
        <v>0.03</v>
      </c>
      <c r="K214">
        <f t="shared" si="12"/>
        <v>0.21415229280605805</v>
      </c>
      <c r="L214" t="s">
        <v>68</v>
      </c>
      <c r="M214">
        <f t="shared" si="11"/>
        <v>0.21415229280605805</v>
      </c>
    </row>
    <row r="215" spans="1:13" x14ac:dyDescent="0.25">
      <c r="A215" t="s">
        <v>9</v>
      </c>
      <c r="B215" t="s">
        <v>63</v>
      </c>
      <c r="C215" t="s">
        <v>25</v>
      </c>
      <c r="D215" t="s">
        <v>64</v>
      </c>
      <c r="E215" t="s">
        <v>120</v>
      </c>
      <c r="F215" t="s">
        <v>82</v>
      </c>
      <c r="G215">
        <v>2870</v>
      </c>
      <c r="H215">
        <v>5.8897770298695839E-3</v>
      </c>
      <c r="I215">
        <v>0.6</v>
      </c>
      <c r="J215">
        <v>0.03</v>
      </c>
      <c r="K215">
        <f t="shared" si="12"/>
        <v>0.30426588136306271</v>
      </c>
      <c r="L215" t="s">
        <v>68</v>
      </c>
      <c r="M215">
        <f t="shared" si="11"/>
        <v>0.30426588136306271</v>
      </c>
    </row>
    <row r="216" spans="1:13" x14ac:dyDescent="0.25">
      <c r="A216" t="s">
        <v>9</v>
      </c>
      <c r="B216" t="s">
        <v>63</v>
      </c>
      <c r="C216" t="s">
        <v>25</v>
      </c>
      <c r="D216" t="s">
        <v>72</v>
      </c>
      <c r="E216" t="s">
        <v>120</v>
      </c>
      <c r="F216" t="s">
        <v>82</v>
      </c>
      <c r="G216">
        <v>3544</v>
      </c>
      <c r="H216">
        <v>5.8897770298695839E-3</v>
      </c>
      <c r="I216">
        <v>0.6</v>
      </c>
      <c r="J216">
        <v>0.03</v>
      </c>
      <c r="K216">
        <f t="shared" si="12"/>
        <v>0.37572065628944046</v>
      </c>
      <c r="L216" t="s">
        <v>68</v>
      </c>
      <c r="M216">
        <f t="shared" si="11"/>
        <v>0.37572065628944046</v>
      </c>
    </row>
    <row r="217" spans="1:13" x14ac:dyDescent="0.25">
      <c r="A217" t="s">
        <v>9</v>
      </c>
      <c r="B217" t="s">
        <v>63</v>
      </c>
      <c r="C217" t="s">
        <v>25</v>
      </c>
      <c r="D217" t="s">
        <v>108</v>
      </c>
      <c r="E217" t="s">
        <v>120</v>
      </c>
      <c r="F217" t="s">
        <v>82</v>
      </c>
      <c r="G217">
        <v>263</v>
      </c>
      <c r="H217">
        <v>5.8897770298695839E-3</v>
      </c>
      <c r="I217">
        <v>0.6</v>
      </c>
      <c r="J217">
        <v>0.03</v>
      </c>
      <c r="K217">
        <f t="shared" si="12"/>
        <v>2.7882204459402607E-2</v>
      </c>
      <c r="L217" t="s">
        <v>68</v>
      </c>
      <c r="M217">
        <f t="shared" si="11"/>
        <v>2.7882204459402607E-2</v>
      </c>
    </row>
    <row r="218" spans="1:13" x14ac:dyDescent="0.25">
      <c r="A218" t="s">
        <v>9</v>
      </c>
      <c r="B218" t="s">
        <v>63</v>
      </c>
      <c r="C218" t="s">
        <v>25</v>
      </c>
      <c r="D218" t="s">
        <v>109</v>
      </c>
      <c r="E218" t="s">
        <v>120</v>
      </c>
      <c r="F218" t="s">
        <v>82</v>
      </c>
      <c r="G218">
        <v>866</v>
      </c>
      <c r="H218">
        <v>5.8897770298695839E-3</v>
      </c>
      <c r="I218">
        <v>0.6</v>
      </c>
      <c r="J218">
        <v>0.03</v>
      </c>
      <c r="K218">
        <f t="shared" si="12"/>
        <v>9.1809844341607064E-2</v>
      </c>
      <c r="L218" t="s">
        <v>68</v>
      </c>
      <c r="M218">
        <f t="shared" si="11"/>
        <v>9.1809844341607064E-2</v>
      </c>
    </row>
    <row r="219" spans="1:13" x14ac:dyDescent="0.25">
      <c r="A219" t="s">
        <v>9</v>
      </c>
      <c r="B219" t="s">
        <v>63</v>
      </c>
      <c r="C219" t="s">
        <v>25</v>
      </c>
      <c r="D219" t="s">
        <v>110</v>
      </c>
      <c r="E219" t="s">
        <v>120</v>
      </c>
      <c r="F219" t="s">
        <v>82</v>
      </c>
      <c r="G219">
        <v>4311</v>
      </c>
      <c r="H219">
        <v>5.8897770298695839E-3</v>
      </c>
      <c r="I219">
        <v>0.6</v>
      </c>
      <c r="J219">
        <v>0.03</v>
      </c>
      <c r="K219">
        <f t="shared" si="12"/>
        <v>0.4570349179638199</v>
      </c>
      <c r="L219" t="s">
        <v>68</v>
      </c>
      <c r="M219">
        <f t="shared" si="11"/>
        <v>0.4570349179638199</v>
      </c>
    </row>
    <row r="220" spans="1:13" x14ac:dyDescent="0.25">
      <c r="A220" t="s">
        <v>9</v>
      </c>
      <c r="B220" t="s">
        <v>63</v>
      </c>
      <c r="C220" t="s">
        <v>25</v>
      </c>
      <c r="D220" t="s">
        <v>111</v>
      </c>
      <c r="E220" t="s">
        <v>120</v>
      </c>
      <c r="F220" t="s">
        <v>82</v>
      </c>
      <c r="G220">
        <v>759</v>
      </c>
      <c r="H220">
        <v>5.8897770298695839E-3</v>
      </c>
      <c r="I220">
        <v>0.6</v>
      </c>
      <c r="J220">
        <v>0.03</v>
      </c>
      <c r="K220">
        <f t="shared" si="12"/>
        <v>8.0466133782078245E-2</v>
      </c>
      <c r="L220" t="s">
        <v>68</v>
      </c>
      <c r="M220">
        <f t="shared" si="11"/>
        <v>8.0466133782078245E-2</v>
      </c>
    </row>
    <row r="221" spans="1:13" x14ac:dyDescent="0.25">
      <c r="A221" t="s">
        <v>9</v>
      </c>
      <c r="B221" t="s">
        <v>63</v>
      </c>
      <c r="C221" t="s">
        <v>25</v>
      </c>
      <c r="D221" t="s">
        <v>112</v>
      </c>
      <c r="E221" t="s">
        <v>120</v>
      </c>
      <c r="F221" t="s">
        <v>82</v>
      </c>
      <c r="G221">
        <v>3741</v>
      </c>
      <c r="H221">
        <v>5.8897770298695839E-3</v>
      </c>
      <c r="I221">
        <v>0.6</v>
      </c>
      <c r="J221">
        <v>0.03</v>
      </c>
      <c r="K221">
        <f t="shared" si="12"/>
        <v>0.39660580563735803</v>
      </c>
      <c r="L221" t="s">
        <v>68</v>
      </c>
      <c r="M221">
        <f t="shared" si="11"/>
        <v>0.39660580563735803</v>
      </c>
    </row>
    <row r="222" spans="1:13" x14ac:dyDescent="0.25">
      <c r="A222" t="s">
        <v>9</v>
      </c>
      <c r="B222" t="s">
        <v>63</v>
      </c>
      <c r="C222" t="s">
        <v>25</v>
      </c>
      <c r="D222" t="s">
        <v>113</v>
      </c>
      <c r="E222" t="s">
        <v>120</v>
      </c>
      <c r="F222" t="s">
        <v>82</v>
      </c>
      <c r="G222">
        <v>17</v>
      </c>
      <c r="H222">
        <v>5.8897770298695839E-3</v>
      </c>
      <c r="I222">
        <v>0.6</v>
      </c>
      <c r="J222">
        <v>0.03</v>
      </c>
      <c r="K222">
        <f t="shared" si="12"/>
        <v>1.8022717711400924E-3</v>
      </c>
      <c r="L222" t="s">
        <v>68</v>
      </c>
      <c r="M222">
        <f t="shared" si="11"/>
        <v>1.8022717711400924E-3</v>
      </c>
    </row>
    <row r="223" spans="1:13" x14ac:dyDescent="0.25">
      <c r="A223" t="s">
        <v>9</v>
      </c>
      <c r="B223" t="s">
        <v>63</v>
      </c>
      <c r="C223" t="s">
        <v>25</v>
      </c>
      <c r="D223" t="s">
        <v>74</v>
      </c>
      <c r="E223" t="s">
        <v>120</v>
      </c>
      <c r="F223" t="s">
        <v>82</v>
      </c>
      <c r="G223">
        <v>55.605000000000004</v>
      </c>
      <c r="H223">
        <v>5.8897770298695839E-3</v>
      </c>
      <c r="I223">
        <v>0.6</v>
      </c>
      <c r="J223">
        <v>0.03</v>
      </c>
      <c r="K223">
        <f t="shared" si="12"/>
        <v>5.8950189314261672E-3</v>
      </c>
      <c r="L223" t="s">
        <v>68</v>
      </c>
      <c r="M223">
        <f t="shared" si="11"/>
        <v>5.8950189314261672E-3</v>
      </c>
    </row>
    <row r="224" spans="1:13" x14ac:dyDescent="0.25">
      <c r="A224" t="s">
        <v>9</v>
      </c>
      <c r="B224" t="s">
        <v>63</v>
      </c>
      <c r="C224" t="s">
        <v>25</v>
      </c>
      <c r="D224" t="s">
        <v>73</v>
      </c>
      <c r="E224" t="s">
        <v>120</v>
      </c>
      <c r="F224" t="s">
        <v>82</v>
      </c>
      <c r="G224">
        <v>8849</v>
      </c>
      <c r="H224">
        <v>5.8897770298695839E-3</v>
      </c>
      <c r="I224">
        <v>0.6</v>
      </c>
      <c r="J224">
        <v>0.03</v>
      </c>
      <c r="K224">
        <f t="shared" si="12"/>
        <v>0.93813546487168697</v>
      </c>
      <c r="L224" t="s">
        <v>67</v>
      </c>
      <c r="M224">
        <f t="shared" si="11"/>
        <v>0</v>
      </c>
    </row>
    <row r="225" spans="1:13" x14ac:dyDescent="0.25">
      <c r="A225" t="s">
        <v>9</v>
      </c>
      <c r="B225" t="s">
        <v>63</v>
      </c>
      <c r="C225" t="s">
        <v>25</v>
      </c>
      <c r="D225" t="s">
        <v>114</v>
      </c>
      <c r="E225" t="s">
        <v>120</v>
      </c>
      <c r="F225" t="s">
        <v>82</v>
      </c>
      <c r="G225">
        <v>112.3</v>
      </c>
      <c r="H225">
        <v>5.8897770298695839E-3</v>
      </c>
      <c r="I225">
        <v>0.6</v>
      </c>
      <c r="J225">
        <v>0.03</v>
      </c>
      <c r="K225">
        <f t="shared" si="12"/>
        <v>1.1905595288178377E-2</v>
      </c>
      <c r="L225" t="s">
        <v>68</v>
      </c>
      <c r="M225">
        <f t="shared" si="11"/>
        <v>1.1905595288178377E-2</v>
      </c>
    </row>
    <row r="226" spans="1:13" x14ac:dyDescent="0.25">
      <c r="A226" t="s">
        <v>9</v>
      </c>
      <c r="B226" t="s">
        <v>63</v>
      </c>
      <c r="C226" t="s">
        <v>25</v>
      </c>
      <c r="D226" t="s">
        <v>75</v>
      </c>
      <c r="E226" t="s">
        <v>120</v>
      </c>
      <c r="F226" t="s">
        <v>82</v>
      </c>
      <c r="G226">
        <v>484</v>
      </c>
      <c r="H226">
        <v>5.8897770298695839E-3</v>
      </c>
      <c r="I226">
        <v>0.6</v>
      </c>
      <c r="J226">
        <v>0.03</v>
      </c>
      <c r="K226">
        <f t="shared" si="12"/>
        <v>5.1311737484223803E-2</v>
      </c>
      <c r="L226" t="s">
        <v>67</v>
      </c>
      <c r="M226">
        <f t="shared" si="11"/>
        <v>0</v>
      </c>
    </row>
    <row r="227" spans="1:13" x14ac:dyDescent="0.25">
      <c r="A227" t="s">
        <v>9</v>
      </c>
      <c r="B227" t="s">
        <v>63</v>
      </c>
      <c r="C227" t="s">
        <v>25</v>
      </c>
      <c r="D227" t="s">
        <v>115</v>
      </c>
      <c r="E227" t="s">
        <v>120</v>
      </c>
      <c r="F227" t="s">
        <v>82</v>
      </c>
      <c r="G227">
        <v>26</v>
      </c>
      <c r="H227">
        <v>5.8897770298695839E-3</v>
      </c>
      <c r="I227">
        <v>0.6</v>
      </c>
      <c r="J227">
        <v>0.03</v>
      </c>
      <c r="K227">
        <f t="shared" si="12"/>
        <v>2.7564156499789651E-3</v>
      </c>
      <c r="L227" t="s">
        <v>68</v>
      </c>
      <c r="M227">
        <f t="shared" si="11"/>
        <v>2.7564156499789651E-3</v>
      </c>
    </row>
    <row r="228" spans="1:13" x14ac:dyDescent="0.25">
      <c r="A228" t="s">
        <v>9</v>
      </c>
      <c r="B228" t="s">
        <v>63</v>
      </c>
      <c r="C228" t="s">
        <v>25</v>
      </c>
      <c r="D228" t="s">
        <v>116</v>
      </c>
      <c r="E228" t="s">
        <v>120</v>
      </c>
      <c r="F228" t="s">
        <v>82</v>
      </c>
      <c r="G228">
        <v>2185</v>
      </c>
      <c r="H228">
        <v>5.8897770298695839E-3</v>
      </c>
      <c r="I228">
        <v>0.6</v>
      </c>
      <c r="J228">
        <v>0.03</v>
      </c>
      <c r="K228">
        <f t="shared" si="12"/>
        <v>0.2316449305847707</v>
      </c>
      <c r="L228" t="s">
        <v>68</v>
      </c>
      <c r="M228">
        <f t="shared" si="11"/>
        <v>0.2316449305847707</v>
      </c>
    </row>
    <row r="229" spans="1:13" x14ac:dyDescent="0.25">
      <c r="A229" t="s">
        <v>9</v>
      </c>
      <c r="B229" t="s">
        <v>63</v>
      </c>
      <c r="C229" t="s">
        <v>25</v>
      </c>
      <c r="D229" t="s">
        <v>117</v>
      </c>
      <c r="E229" t="s">
        <v>120</v>
      </c>
      <c r="F229" t="s">
        <v>82</v>
      </c>
      <c r="G229">
        <v>283.64999999999998</v>
      </c>
      <c r="H229">
        <v>5.8897770298695839E-3</v>
      </c>
      <c r="I229">
        <v>0.6</v>
      </c>
      <c r="J229">
        <v>0.03</v>
      </c>
      <c r="K229">
        <f t="shared" si="12"/>
        <v>3.0071434581405133E-2</v>
      </c>
      <c r="L229" t="s">
        <v>68</v>
      </c>
      <c r="M229">
        <f t="shared" si="11"/>
        <v>3.0071434581405133E-2</v>
      </c>
    </row>
    <row r="230" spans="1:13" x14ac:dyDescent="0.25">
      <c r="A230" t="s">
        <v>9</v>
      </c>
      <c r="B230" t="s">
        <v>63</v>
      </c>
      <c r="C230" t="s">
        <v>25</v>
      </c>
      <c r="D230" t="s">
        <v>118</v>
      </c>
      <c r="E230" t="s">
        <v>120</v>
      </c>
      <c r="F230" t="s">
        <v>82</v>
      </c>
      <c r="G230">
        <v>248</v>
      </c>
      <c r="H230">
        <v>5.8897770298695839E-3</v>
      </c>
      <c r="I230">
        <v>0.6</v>
      </c>
      <c r="J230">
        <v>0.03</v>
      </c>
      <c r="K230">
        <f t="shared" si="12"/>
        <v>2.6291964661337822E-2</v>
      </c>
      <c r="L230" t="s">
        <v>68</v>
      </c>
      <c r="M230">
        <f t="shared" si="11"/>
        <v>2.6291964661337822E-2</v>
      </c>
    </row>
    <row r="231" spans="1:13" x14ac:dyDescent="0.25">
      <c r="A231" t="s">
        <v>9</v>
      </c>
      <c r="B231" t="s">
        <v>63</v>
      </c>
      <c r="C231" t="s">
        <v>25</v>
      </c>
      <c r="D231" t="s">
        <v>119</v>
      </c>
      <c r="E231" t="s">
        <v>120</v>
      </c>
      <c r="F231" t="s">
        <v>82</v>
      </c>
      <c r="G231">
        <v>9931.34</v>
      </c>
      <c r="H231">
        <v>5.8897770298695839E-3</v>
      </c>
      <c r="I231">
        <v>0.6</v>
      </c>
      <c r="J231">
        <v>0.03</v>
      </c>
      <c r="K231">
        <f t="shared" si="12"/>
        <v>1.0528808077408498</v>
      </c>
      <c r="L231" t="s">
        <v>68</v>
      </c>
      <c r="M231">
        <f t="shared" si="11"/>
        <v>1.0528808077408498</v>
      </c>
    </row>
    <row r="232" spans="1:13" x14ac:dyDescent="0.25">
      <c r="A232" t="s">
        <v>9</v>
      </c>
      <c r="B232" t="s">
        <v>63</v>
      </c>
      <c r="C232" t="s">
        <v>10</v>
      </c>
      <c r="D232" t="s">
        <v>76</v>
      </c>
      <c r="E232" t="s">
        <v>121</v>
      </c>
      <c r="F232" t="s">
        <v>82</v>
      </c>
      <c r="G232">
        <v>555</v>
      </c>
      <c r="H232">
        <v>4.7845139098535369E-3</v>
      </c>
      <c r="I232">
        <v>0.6</v>
      </c>
      <c r="J232">
        <v>0.03</v>
      </c>
      <c r="K232">
        <f t="shared" si="12"/>
        <v>4.7797293959436826E-2</v>
      </c>
      <c r="L232" t="s">
        <v>68</v>
      </c>
      <c r="M232">
        <f t="shared" ref="M232:M281" si="13">IF(L232="Y",0,K232)</f>
        <v>4.7797293959436826E-2</v>
      </c>
    </row>
    <row r="233" spans="1:13" x14ac:dyDescent="0.25">
      <c r="A233" t="s">
        <v>9</v>
      </c>
      <c r="B233" t="s">
        <v>63</v>
      </c>
      <c r="C233" t="s">
        <v>10</v>
      </c>
      <c r="D233" t="s">
        <v>83</v>
      </c>
      <c r="E233" t="s">
        <v>121</v>
      </c>
      <c r="F233" t="s">
        <v>82</v>
      </c>
      <c r="G233">
        <v>61</v>
      </c>
      <c r="H233">
        <v>4.7845139098535369E-3</v>
      </c>
      <c r="I233">
        <v>0.6</v>
      </c>
      <c r="J233">
        <v>0.03</v>
      </c>
      <c r="K233">
        <f t="shared" ref="K233:K281" si="14">G233*H233*I233*J233</f>
        <v>5.2533962730191832E-3</v>
      </c>
      <c r="L233" t="s">
        <v>68</v>
      </c>
      <c r="M233">
        <f t="shared" si="13"/>
        <v>5.2533962730191832E-3</v>
      </c>
    </row>
    <row r="234" spans="1:13" x14ac:dyDescent="0.25">
      <c r="A234" t="s">
        <v>9</v>
      </c>
      <c r="B234" t="s">
        <v>63</v>
      </c>
      <c r="C234" t="s">
        <v>10</v>
      </c>
      <c r="D234" t="s">
        <v>84</v>
      </c>
      <c r="E234" t="s">
        <v>121</v>
      </c>
      <c r="F234" t="s">
        <v>82</v>
      </c>
      <c r="G234">
        <v>745</v>
      </c>
      <c r="H234">
        <v>4.7845139098535369E-3</v>
      </c>
      <c r="I234">
        <v>0.6</v>
      </c>
      <c r="J234">
        <v>0.03</v>
      </c>
      <c r="K234">
        <f t="shared" si="14"/>
        <v>6.4160331531135928E-2</v>
      </c>
      <c r="L234" t="s">
        <v>68</v>
      </c>
      <c r="M234">
        <f t="shared" si="13"/>
        <v>6.4160331531135928E-2</v>
      </c>
    </row>
    <row r="235" spans="1:13" x14ac:dyDescent="0.25">
      <c r="A235" t="s">
        <v>9</v>
      </c>
      <c r="B235" t="s">
        <v>63</v>
      </c>
      <c r="C235" t="s">
        <v>10</v>
      </c>
      <c r="D235" t="s">
        <v>85</v>
      </c>
      <c r="E235" t="s">
        <v>121</v>
      </c>
      <c r="F235" t="s">
        <v>82</v>
      </c>
      <c r="G235">
        <v>155</v>
      </c>
      <c r="H235">
        <v>4.7845139098535369E-3</v>
      </c>
      <c r="I235">
        <v>0.6</v>
      </c>
      <c r="J235">
        <v>0.03</v>
      </c>
      <c r="K235">
        <f t="shared" si="14"/>
        <v>1.3348793808491367E-2</v>
      </c>
      <c r="L235" t="s">
        <v>68</v>
      </c>
      <c r="M235">
        <f t="shared" si="13"/>
        <v>1.3348793808491367E-2</v>
      </c>
    </row>
    <row r="236" spans="1:13" x14ac:dyDescent="0.25">
      <c r="A236" t="s">
        <v>9</v>
      </c>
      <c r="B236" t="s">
        <v>63</v>
      </c>
      <c r="C236" t="s">
        <v>10</v>
      </c>
      <c r="D236" t="s">
        <v>86</v>
      </c>
      <c r="E236" t="s">
        <v>121</v>
      </c>
      <c r="F236" t="s">
        <v>82</v>
      </c>
      <c r="G236">
        <v>7</v>
      </c>
      <c r="H236">
        <v>4.7845139098535369E-3</v>
      </c>
      <c r="I236">
        <v>0.6</v>
      </c>
      <c r="J236">
        <v>0.03</v>
      </c>
      <c r="K236">
        <f t="shared" si="14"/>
        <v>6.0284875264154556E-4</v>
      </c>
      <c r="L236" t="s">
        <v>68</v>
      </c>
      <c r="M236">
        <f t="shared" si="13"/>
        <v>6.0284875264154556E-4</v>
      </c>
    </row>
    <row r="237" spans="1:13" x14ac:dyDescent="0.25">
      <c r="A237" t="s">
        <v>9</v>
      </c>
      <c r="B237" t="s">
        <v>63</v>
      </c>
      <c r="C237" t="s">
        <v>10</v>
      </c>
      <c r="D237" t="s">
        <v>87</v>
      </c>
      <c r="E237" t="s">
        <v>121</v>
      </c>
      <c r="F237" t="s">
        <v>82</v>
      </c>
      <c r="G237">
        <v>106</v>
      </c>
      <c r="H237">
        <v>4.7845139098535369E-3</v>
      </c>
      <c r="I237">
        <v>0.6</v>
      </c>
      <c r="J237">
        <v>0.03</v>
      </c>
      <c r="K237">
        <f t="shared" si="14"/>
        <v>9.1288525400005475E-3</v>
      </c>
      <c r="L237" t="s">
        <v>68</v>
      </c>
      <c r="M237">
        <f t="shared" si="13"/>
        <v>9.1288525400005475E-3</v>
      </c>
    </row>
    <row r="238" spans="1:13" x14ac:dyDescent="0.25">
      <c r="A238" t="s">
        <v>9</v>
      </c>
      <c r="B238" t="s">
        <v>63</v>
      </c>
      <c r="C238" t="s">
        <v>10</v>
      </c>
      <c r="D238" t="s">
        <v>122</v>
      </c>
      <c r="E238" t="s">
        <v>121</v>
      </c>
      <c r="F238" t="s">
        <v>82</v>
      </c>
      <c r="G238">
        <v>387</v>
      </c>
      <c r="H238">
        <v>4.7845139098535369E-3</v>
      </c>
      <c r="I238">
        <v>0.6</v>
      </c>
      <c r="J238">
        <v>0.03</v>
      </c>
      <c r="K238">
        <f t="shared" si="14"/>
        <v>3.3328923896039739E-2</v>
      </c>
      <c r="L238" t="s">
        <v>68</v>
      </c>
      <c r="M238">
        <f t="shared" si="13"/>
        <v>3.3328923896039739E-2</v>
      </c>
    </row>
    <row r="239" spans="1:13" x14ac:dyDescent="0.25">
      <c r="A239" t="s">
        <v>9</v>
      </c>
      <c r="B239" t="s">
        <v>63</v>
      </c>
      <c r="C239" t="s">
        <v>10</v>
      </c>
      <c r="D239" t="s">
        <v>123</v>
      </c>
      <c r="E239" t="s">
        <v>121</v>
      </c>
      <c r="F239" t="s">
        <v>82</v>
      </c>
      <c r="G239">
        <v>30</v>
      </c>
      <c r="H239">
        <v>4.7845139098535369E-3</v>
      </c>
      <c r="I239">
        <v>0.6</v>
      </c>
      <c r="J239">
        <v>0.03</v>
      </c>
      <c r="K239">
        <f t="shared" si="14"/>
        <v>2.5836375113209094E-3</v>
      </c>
      <c r="L239" t="s">
        <v>68</v>
      </c>
      <c r="M239">
        <f t="shared" si="13"/>
        <v>2.5836375113209094E-3</v>
      </c>
    </row>
    <row r="240" spans="1:13" x14ac:dyDescent="0.25">
      <c r="A240" t="s">
        <v>9</v>
      </c>
      <c r="B240" t="s">
        <v>63</v>
      </c>
      <c r="C240" t="s">
        <v>10</v>
      </c>
      <c r="D240" t="s">
        <v>88</v>
      </c>
      <c r="E240" t="s">
        <v>121</v>
      </c>
      <c r="F240" t="s">
        <v>82</v>
      </c>
      <c r="G240">
        <v>1518</v>
      </c>
      <c r="H240">
        <v>4.7845139098535369E-3</v>
      </c>
      <c r="I240">
        <v>0.6</v>
      </c>
      <c r="J240">
        <v>0.03</v>
      </c>
      <c r="K240">
        <f t="shared" si="14"/>
        <v>0.13073205807283805</v>
      </c>
      <c r="L240" t="s">
        <v>68</v>
      </c>
      <c r="M240">
        <f t="shared" si="13"/>
        <v>0.13073205807283805</v>
      </c>
    </row>
    <row r="241" spans="1:13" x14ac:dyDescent="0.25">
      <c r="A241" t="s">
        <v>9</v>
      </c>
      <c r="B241" t="s">
        <v>63</v>
      </c>
      <c r="C241" t="s">
        <v>10</v>
      </c>
      <c r="D241" t="s">
        <v>89</v>
      </c>
      <c r="E241" t="s">
        <v>121</v>
      </c>
      <c r="F241" t="s">
        <v>82</v>
      </c>
      <c r="G241">
        <v>13</v>
      </c>
      <c r="H241">
        <v>4.7845139098535369E-3</v>
      </c>
      <c r="I241">
        <v>0.6</v>
      </c>
      <c r="J241">
        <v>0.03</v>
      </c>
      <c r="K241">
        <f t="shared" si="14"/>
        <v>1.1195762549057276E-3</v>
      </c>
      <c r="L241" t="s">
        <v>68</v>
      </c>
      <c r="M241">
        <f t="shared" si="13"/>
        <v>1.1195762549057276E-3</v>
      </c>
    </row>
    <row r="242" spans="1:13" x14ac:dyDescent="0.25">
      <c r="A242" t="s">
        <v>9</v>
      </c>
      <c r="B242" t="s">
        <v>63</v>
      </c>
      <c r="C242" t="s">
        <v>10</v>
      </c>
      <c r="D242" t="s">
        <v>71</v>
      </c>
      <c r="E242" t="s">
        <v>121</v>
      </c>
      <c r="F242" t="s">
        <v>82</v>
      </c>
      <c r="G242">
        <v>10</v>
      </c>
      <c r="H242">
        <v>4.7845139098535369E-3</v>
      </c>
      <c r="I242">
        <v>0.6</v>
      </c>
      <c r="J242">
        <v>0.03</v>
      </c>
      <c r="K242">
        <f t="shared" si="14"/>
        <v>8.6121250377363661E-4</v>
      </c>
      <c r="L242" t="s">
        <v>68</v>
      </c>
      <c r="M242">
        <f t="shared" si="13"/>
        <v>8.6121250377363661E-4</v>
      </c>
    </row>
    <row r="243" spans="1:13" x14ac:dyDescent="0.25">
      <c r="A243" t="s">
        <v>9</v>
      </c>
      <c r="B243" t="s">
        <v>63</v>
      </c>
      <c r="C243" t="s">
        <v>10</v>
      </c>
      <c r="D243" t="s">
        <v>90</v>
      </c>
      <c r="E243" t="s">
        <v>121</v>
      </c>
      <c r="F243" t="s">
        <v>82</v>
      </c>
      <c r="G243">
        <v>22</v>
      </c>
      <c r="H243">
        <v>4.7845139098535369E-3</v>
      </c>
      <c r="I243">
        <v>0.6</v>
      </c>
      <c r="J243">
        <v>0.03</v>
      </c>
      <c r="K243">
        <f t="shared" si="14"/>
        <v>1.8946675083020004E-3</v>
      </c>
      <c r="L243" t="s">
        <v>68</v>
      </c>
      <c r="M243">
        <f t="shared" si="13"/>
        <v>1.8946675083020004E-3</v>
      </c>
    </row>
    <row r="244" spans="1:13" x14ac:dyDescent="0.25">
      <c r="A244" t="s">
        <v>9</v>
      </c>
      <c r="B244" t="s">
        <v>63</v>
      </c>
      <c r="C244" t="s">
        <v>10</v>
      </c>
      <c r="D244" t="s">
        <v>91</v>
      </c>
      <c r="E244" t="s">
        <v>121</v>
      </c>
      <c r="F244" t="s">
        <v>82</v>
      </c>
      <c r="G244">
        <v>14</v>
      </c>
      <c r="H244">
        <v>4.7845139098535369E-3</v>
      </c>
      <c r="I244">
        <v>0.6</v>
      </c>
      <c r="J244">
        <v>0.03</v>
      </c>
      <c r="K244">
        <f t="shared" si="14"/>
        <v>1.2056975052830911E-3</v>
      </c>
      <c r="L244" t="s">
        <v>68</v>
      </c>
      <c r="M244">
        <f t="shared" si="13"/>
        <v>1.2056975052830911E-3</v>
      </c>
    </row>
    <row r="245" spans="1:13" x14ac:dyDescent="0.25">
      <c r="A245" t="s">
        <v>9</v>
      </c>
      <c r="B245" t="s">
        <v>63</v>
      </c>
      <c r="C245" t="s">
        <v>10</v>
      </c>
      <c r="D245" t="s">
        <v>92</v>
      </c>
      <c r="E245" t="s">
        <v>121</v>
      </c>
      <c r="F245" t="s">
        <v>82</v>
      </c>
      <c r="G245">
        <v>30</v>
      </c>
      <c r="H245">
        <v>4.7845139098535369E-3</v>
      </c>
      <c r="I245">
        <v>0.6</v>
      </c>
      <c r="J245">
        <v>0.03</v>
      </c>
      <c r="K245">
        <f t="shared" si="14"/>
        <v>2.5836375113209094E-3</v>
      </c>
      <c r="L245" t="s">
        <v>68</v>
      </c>
      <c r="M245">
        <f t="shared" si="13"/>
        <v>2.5836375113209094E-3</v>
      </c>
    </row>
    <row r="246" spans="1:13" x14ac:dyDescent="0.25">
      <c r="A246" t="s">
        <v>9</v>
      </c>
      <c r="B246" t="s">
        <v>63</v>
      </c>
      <c r="C246" t="s">
        <v>10</v>
      </c>
      <c r="D246" t="s">
        <v>93</v>
      </c>
      <c r="E246" t="s">
        <v>121</v>
      </c>
      <c r="F246" t="s">
        <v>82</v>
      </c>
      <c r="G246">
        <v>28</v>
      </c>
      <c r="H246">
        <v>4.7845139098535369E-3</v>
      </c>
      <c r="I246">
        <v>0.6</v>
      </c>
      <c r="J246">
        <v>0.03</v>
      </c>
      <c r="K246">
        <f t="shared" si="14"/>
        <v>2.4113950105661822E-3</v>
      </c>
      <c r="L246" t="s">
        <v>68</v>
      </c>
      <c r="M246">
        <f t="shared" si="13"/>
        <v>2.4113950105661822E-3</v>
      </c>
    </row>
    <row r="247" spans="1:13" x14ac:dyDescent="0.25">
      <c r="A247" t="s">
        <v>9</v>
      </c>
      <c r="B247" t="s">
        <v>63</v>
      </c>
      <c r="C247" t="s">
        <v>10</v>
      </c>
      <c r="D247" t="s">
        <v>94</v>
      </c>
      <c r="E247" t="s">
        <v>121</v>
      </c>
      <c r="F247" t="s">
        <v>82</v>
      </c>
      <c r="G247">
        <v>1244</v>
      </c>
      <c r="H247">
        <v>4.7845139098535369E-3</v>
      </c>
      <c r="I247">
        <v>0.6</v>
      </c>
      <c r="J247">
        <v>0.03</v>
      </c>
      <c r="K247">
        <f t="shared" si="14"/>
        <v>0.10713483546944039</v>
      </c>
      <c r="L247" t="s">
        <v>68</v>
      </c>
      <c r="M247">
        <f t="shared" si="13"/>
        <v>0.10713483546944039</v>
      </c>
    </row>
    <row r="248" spans="1:13" x14ac:dyDescent="0.25">
      <c r="A248" t="s">
        <v>9</v>
      </c>
      <c r="B248" t="s">
        <v>63</v>
      </c>
      <c r="C248" t="s">
        <v>10</v>
      </c>
      <c r="D248" t="s">
        <v>95</v>
      </c>
      <c r="E248" t="s">
        <v>121</v>
      </c>
      <c r="F248" t="s">
        <v>82</v>
      </c>
      <c r="G248">
        <v>211</v>
      </c>
      <c r="H248">
        <v>4.7845139098535369E-3</v>
      </c>
      <c r="I248">
        <v>0.6</v>
      </c>
      <c r="J248">
        <v>0.03</v>
      </c>
      <c r="K248">
        <f t="shared" si="14"/>
        <v>1.8171583829623732E-2</v>
      </c>
      <c r="L248" t="s">
        <v>68</v>
      </c>
      <c r="M248">
        <f t="shared" si="13"/>
        <v>1.8171583829623732E-2</v>
      </c>
    </row>
    <row r="249" spans="1:13" x14ac:dyDescent="0.25">
      <c r="A249" t="s">
        <v>9</v>
      </c>
      <c r="B249" t="s">
        <v>63</v>
      </c>
      <c r="C249" t="s">
        <v>10</v>
      </c>
      <c r="D249" t="s">
        <v>96</v>
      </c>
      <c r="E249" t="s">
        <v>121</v>
      </c>
      <c r="F249" t="s">
        <v>82</v>
      </c>
      <c r="G249">
        <v>2</v>
      </c>
      <c r="H249">
        <v>4.7845139098535369E-3</v>
      </c>
      <c r="I249">
        <v>0.6</v>
      </c>
      <c r="J249">
        <v>0.03</v>
      </c>
      <c r="K249">
        <f t="shared" si="14"/>
        <v>1.7224250075472731E-4</v>
      </c>
      <c r="L249" t="s">
        <v>68</v>
      </c>
      <c r="M249">
        <f t="shared" si="13"/>
        <v>1.7224250075472731E-4</v>
      </c>
    </row>
    <row r="250" spans="1:13" x14ac:dyDescent="0.25">
      <c r="A250" t="s">
        <v>9</v>
      </c>
      <c r="B250" t="s">
        <v>63</v>
      </c>
      <c r="C250" t="s">
        <v>10</v>
      </c>
      <c r="D250" t="s">
        <v>124</v>
      </c>
      <c r="E250" t="s">
        <v>121</v>
      </c>
      <c r="F250" t="s">
        <v>82</v>
      </c>
      <c r="G250">
        <v>14</v>
      </c>
      <c r="H250">
        <v>4.7845139098535369E-3</v>
      </c>
      <c r="I250">
        <v>0.6</v>
      </c>
      <c r="J250">
        <v>0.03</v>
      </c>
      <c r="K250">
        <f t="shared" si="14"/>
        <v>1.2056975052830911E-3</v>
      </c>
      <c r="L250" t="s">
        <v>68</v>
      </c>
      <c r="M250">
        <f t="shared" si="13"/>
        <v>1.2056975052830911E-3</v>
      </c>
    </row>
    <row r="251" spans="1:13" x14ac:dyDescent="0.25">
      <c r="A251" t="s">
        <v>9</v>
      </c>
      <c r="B251" t="s">
        <v>63</v>
      </c>
      <c r="C251" t="s">
        <v>10</v>
      </c>
      <c r="D251" t="s">
        <v>97</v>
      </c>
      <c r="E251" t="s">
        <v>121</v>
      </c>
      <c r="F251" t="s">
        <v>82</v>
      </c>
      <c r="G251">
        <v>152</v>
      </c>
      <c r="H251">
        <v>4.7845139098535369E-3</v>
      </c>
      <c r="I251">
        <v>0.6</v>
      </c>
      <c r="J251">
        <v>0.03</v>
      </c>
      <c r="K251">
        <f t="shared" si="14"/>
        <v>1.3090430057359275E-2</v>
      </c>
      <c r="L251" t="s">
        <v>68</v>
      </c>
      <c r="M251">
        <f t="shared" si="13"/>
        <v>1.3090430057359275E-2</v>
      </c>
    </row>
    <row r="252" spans="1:13" x14ac:dyDescent="0.25">
      <c r="A252" t="s">
        <v>9</v>
      </c>
      <c r="B252" t="s">
        <v>63</v>
      </c>
      <c r="C252" t="s">
        <v>10</v>
      </c>
      <c r="D252" t="s">
        <v>98</v>
      </c>
      <c r="E252" t="s">
        <v>121</v>
      </c>
      <c r="F252" t="s">
        <v>82</v>
      </c>
      <c r="G252">
        <v>1728</v>
      </c>
      <c r="H252">
        <v>4.7845139098535369E-3</v>
      </c>
      <c r="I252">
        <v>0.6</v>
      </c>
      <c r="J252">
        <v>0.03</v>
      </c>
      <c r="K252">
        <f t="shared" si="14"/>
        <v>0.1488175206520844</v>
      </c>
      <c r="L252" t="s">
        <v>68</v>
      </c>
      <c r="M252">
        <f t="shared" si="13"/>
        <v>0.1488175206520844</v>
      </c>
    </row>
    <row r="253" spans="1:13" x14ac:dyDescent="0.25">
      <c r="A253" t="s">
        <v>9</v>
      </c>
      <c r="B253" t="s">
        <v>63</v>
      </c>
      <c r="C253" t="s">
        <v>10</v>
      </c>
      <c r="D253" t="s">
        <v>99</v>
      </c>
      <c r="E253" t="s">
        <v>121</v>
      </c>
      <c r="F253" t="s">
        <v>82</v>
      </c>
      <c r="G253">
        <v>2143</v>
      </c>
      <c r="H253">
        <v>4.7845139098535369E-3</v>
      </c>
      <c r="I253">
        <v>0.6</v>
      </c>
      <c r="J253">
        <v>0.03</v>
      </c>
      <c r="K253">
        <f t="shared" si="14"/>
        <v>0.18455783955869032</v>
      </c>
      <c r="L253" t="s">
        <v>68</v>
      </c>
      <c r="M253">
        <f t="shared" si="13"/>
        <v>0.18455783955869032</v>
      </c>
    </row>
    <row r="254" spans="1:13" x14ac:dyDescent="0.25">
      <c r="A254" t="s">
        <v>9</v>
      </c>
      <c r="B254" t="s">
        <v>63</v>
      </c>
      <c r="C254" t="s">
        <v>10</v>
      </c>
      <c r="D254" t="s">
        <v>125</v>
      </c>
      <c r="E254" t="s">
        <v>121</v>
      </c>
      <c r="F254" t="s">
        <v>82</v>
      </c>
      <c r="G254">
        <v>1103</v>
      </c>
      <c r="H254">
        <v>4.7845139098535369E-3</v>
      </c>
      <c r="I254">
        <v>0.6</v>
      </c>
      <c r="J254">
        <v>0.03</v>
      </c>
      <c r="K254">
        <f t="shared" si="14"/>
        <v>9.4991739166232131E-2</v>
      </c>
      <c r="L254" t="s">
        <v>68</v>
      </c>
      <c r="M254">
        <f t="shared" si="13"/>
        <v>9.4991739166232131E-2</v>
      </c>
    </row>
    <row r="255" spans="1:13" x14ac:dyDescent="0.25">
      <c r="A255" t="s">
        <v>9</v>
      </c>
      <c r="B255" t="s">
        <v>63</v>
      </c>
      <c r="C255" t="s">
        <v>10</v>
      </c>
      <c r="D255" t="s">
        <v>126</v>
      </c>
      <c r="E255" t="s">
        <v>121</v>
      </c>
      <c r="F255" t="s">
        <v>82</v>
      </c>
      <c r="G255">
        <v>1272</v>
      </c>
      <c r="H255">
        <v>4.7845139098535369E-3</v>
      </c>
      <c r="I255">
        <v>0.6</v>
      </c>
      <c r="J255">
        <v>0.03</v>
      </c>
      <c r="K255">
        <f t="shared" si="14"/>
        <v>0.10954623048000656</v>
      </c>
      <c r="L255" t="s">
        <v>68</v>
      </c>
      <c r="M255">
        <f t="shared" si="13"/>
        <v>0.10954623048000656</v>
      </c>
    </row>
    <row r="256" spans="1:13" x14ac:dyDescent="0.25">
      <c r="A256" t="s">
        <v>9</v>
      </c>
      <c r="B256" t="s">
        <v>63</v>
      </c>
      <c r="C256" t="s">
        <v>10</v>
      </c>
      <c r="D256" t="s">
        <v>100</v>
      </c>
      <c r="E256" t="s">
        <v>121</v>
      </c>
      <c r="F256" t="s">
        <v>82</v>
      </c>
      <c r="G256">
        <v>720</v>
      </c>
      <c r="H256">
        <v>4.7845139098535369E-3</v>
      </c>
      <c r="I256">
        <v>0.6</v>
      </c>
      <c r="J256">
        <v>0.03</v>
      </c>
      <c r="K256">
        <f t="shared" si="14"/>
        <v>6.2007300271701836E-2</v>
      </c>
      <c r="L256" t="s">
        <v>68</v>
      </c>
      <c r="M256">
        <f t="shared" si="13"/>
        <v>6.2007300271701836E-2</v>
      </c>
    </row>
    <row r="257" spans="1:13" x14ac:dyDescent="0.25">
      <c r="A257" t="s">
        <v>9</v>
      </c>
      <c r="B257" t="s">
        <v>63</v>
      </c>
      <c r="C257" t="s">
        <v>10</v>
      </c>
      <c r="D257" t="s">
        <v>69</v>
      </c>
      <c r="E257" t="s">
        <v>121</v>
      </c>
      <c r="F257" t="s">
        <v>82</v>
      </c>
      <c r="G257">
        <v>508</v>
      </c>
      <c r="H257">
        <v>4.7845139098535369E-3</v>
      </c>
      <c r="I257">
        <v>0.6</v>
      </c>
      <c r="J257">
        <v>0.03</v>
      </c>
      <c r="K257">
        <f t="shared" si="14"/>
        <v>4.3749595191700734E-2</v>
      </c>
      <c r="L257" t="s">
        <v>68</v>
      </c>
      <c r="M257">
        <f t="shared" si="13"/>
        <v>4.3749595191700734E-2</v>
      </c>
    </row>
    <row r="258" spans="1:13" x14ac:dyDescent="0.25">
      <c r="A258" t="s">
        <v>9</v>
      </c>
      <c r="B258" t="s">
        <v>63</v>
      </c>
      <c r="C258" t="s">
        <v>10</v>
      </c>
      <c r="D258" t="s">
        <v>101</v>
      </c>
      <c r="E258" t="s">
        <v>121</v>
      </c>
      <c r="F258" t="s">
        <v>82</v>
      </c>
      <c r="G258">
        <v>855</v>
      </c>
      <c r="H258">
        <v>4.7845139098535369E-3</v>
      </c>
      <c r="I258">
        <v>0.6</v>
      </c>
      <c r="J258">
        <v>0.03</v>
      </c>
      <c r="K258">
        <f t="shared" si="14"/>
        <v>7.3633669072645916E-2</v>
      </c>
      <c r="L258" t="s">
        <v>68</v>
      </c>
      <c r="M258">
        <f t="shared" si="13"/>
        <v>7.3633669072645916E-2</v>
      </c>
    </row>
    <row r="259" spans="1:13" x14ac:dyDescent="0.25">
      <c r="A259" t="s">
        <v>9</v>
      </c>
      <c r="B259" t="s">
        <v>63</v>
      </c>
      <c r="C259" t="s">
        <v>10</v>
      </c>
      <c r="D259" t="s">
        <v>102</v>
      </c>
      <c r="E259" t="s">
        <v>121</v>
      </c>
      <c r="F259" t="s">
        <v>82</v>
      </c>
      <c r="G259">
        <v>959</v>
      </c>
      <c r="H259">
        <v>4.7845139098535369E-3</v>
      </c>
      <c r="I259">
        <v>0.6</v>
      </c>
      <c r="J259">
        <v>0.03</v>
      </c>
      <c r="K259">
        <f t="shared" si="14"/>
        <v>8.2590279111891748E-2</v>
      </c>
      <c r="L259" t="s">
        <v>68</v>
      </c>
      <c r="M259">
        <f t="shared" si="13"/>
        <v>8.2590279111891748E-2</v>
      </c>
    </row>
    <row r="260" spans="1:13" x14ac:dyDescent="0.25">
      <c r="A260" t="s">
        <v>9</v>
      </c>
      <c r="B260" t="s">
        <v>63</v>
      </c>
      <c r="C260" t="s">
        <v>10</v>
      </c>
      <c r="D260" t="s">
        <v>127</v>
      </c>
      <c r="E260" t="s">
        <v>121</v>
      </c>
      <c r="F260" t="s">
        <v>82</v>
      </c>
      <c r="G260">
        <v>1426</v>
      </c>
      <c r="H260">
        <v>4.7845139098535369E-3</v>
      </c>
      <c r="I260">
        <v>0.6</v>
      </c>
      <c r="J260">
        <v>0.03</v>
      </c>
      <c r="K260">
        <f t="shared" si="14"/>
        <v>0.12280890303812059</v>
      </c>
      <c r="L260" t="s">
        <v>68</v>
      </c>
      <c r="M260">
        <f t="shared" si="13"/>
        <v>0.12280890303812059</v>
      </c>
    </row>
    <row r="261" spans="1:13" x14ac:dyDescent="0.25">
      <c r="A261" t="s">
        <v>9</v>
      </c>
      <c r="B261" t="s">
        <v>63</v>
      </c>
      <c r="C261" t="s">
        <v>10</v>
      </c>
      <c r="D261" t="s">
        <v>104</v>
      </c>
      <c r="E261" t="s">
        <v>121</v>
      </c>
      <c r="F261" t="s">
        <v>82</v>
      </c>
      <c r="G261">
        <v>54</v>
      </c>
      <c r="H261">
        <v>4.7845139098535369E-3</v>
      </c>
      <c r="I261">
        <v>0.6</v>
      </c>
      <c r="J261">
        <v>0.03</v>
      </c>
      <c r="K261">
        <f t="shared" si="14"/>
        <v>4.6505475203776373E-3</v>
      </c>
      <c r="L261" t="s">
        <v>68</v>
      </c>
      <c r="M261">
        <f t="shared" si="13"/>
        <v>4.6505475203776373E-3</v>
      </c>
    </row>
    <row r="262" spans="1:13" x14ac:dyDescent="0.25">
      <c r="A262" t="s">
        <v>9</v>
      </c>
      <c r="B262" t="s">
        <v>63</v>
      </c>
      <c r="C262" t="s">
        <v>10</v>
      </c>
      <c r="D262" t="s">
        <v>105</v>
      </c>
      <c r="E262" t="s">
        <v>121</v>
      </c>
      <c r="F262" t="s">
        <v>82</v>
      </c>
      <c r="G262">
        <v>1499</v>
      </c>
      <c r="H262">
        <v>4.7845139098535369E-3</v>
      </c>
      <c r="I262">
        <v>0.6</v>
      </c>
      <c r="J262">
        <v>0.03</v>
      </c>
      <c r="K262">
        <f t="shared" si="14"/>
        <v>0.12909575431566814</v>
      </c>
      <c r="L262" t="s">
        <v>68</v>
      </c>
      <c r="M262">
        <f t="shared" si="13"/>
        <v>0.12909575431566814</v>
      </c>
    </row>
    <row r="263" spans="1:13" x14ac:dyDescent="0.25">
      <c r="A263" t="s">
        <v>9</v>
      </c>
      <c r="B263" t="s">
        <v>63</v>
      </c>
      <c r="C263" t="s">
        <v>10</v>
      </c>
      <c r="D263" t="s">
        <v>106</v>
      </c>
      <c r="E263" t="s">
        <v>121</v>
      </c>
      <c r="F263" t="s">
        <v>82</v>
      </c>
      <c r="G263">
        <v>136</v>
      </c>
      <c r="H263">
        <v>4.7845139098535369E-3</v>
      </c>
      <c r="I263">
        <v>0.6</v>
      </c>
      <c r="J263">
        <v>0.03</v>
      </c>
      <c r="K263">
        <f t="shared" si="14"/>
        <v>1.171249005132146E-2</v>
      </c>
      <c r="L263" t="s">
        <v>68</v>
      </c>
      <c r="M263">
        <f t="shared" si="13"/>
        <v>1.171249005132146E-2</v>
      </c>
    </row>
    <row r="264" spans="1:13" x14ac:dyDescent="0.25">
      <c r="A264" t="s">
        <v>9</v>
      </c>
      <c r="B264" t="s">
        <v>63</v>
      </c>
      <c r="C264" t="s">
        <v>10</v>
      </c>
      <c r="D264" t="s">
        <v>107</v>
      </c>
      <c r="E264" t="s">
        <v>121</v>
      </c>
      <c r="F264" t="s">
        <v>82</v>
      </c>
      <c r="G264">
        <v>3649</v>
      </c>
      <c r="H264">
        <v>4.7845139098535369E-3</v>
      </c>
      <c r="I264">
        <v>0.6</v>
      </c>
      <c r="J264">
        <v>0.03</v>
      </c>
      <c r="K264">
        <f t="shared" si="14"/>
        <v>0.31425644262699998</v>
      </c>
      <c r="L264" t="s">
        <v>68</v>
      </c>
      <c r="M264">
        <f t="shared" si="13"/>
        <v>0.31425644262699998</v>
      </c>
    </row>
    <row r="265" spans="1:13" x14ac:dyDescent="0.25">
      <c r="A265" t="s">
        <v>9</v>
      </c>
      <c r="B265" t="s">
        <v>63</v>
      </c>
      <c r="C265" t="s">
        <v>10</v>
      </c>
      <c r="D265" t="s">
        <v>64</v>
      </c>
      <c r="E265" t="s">
        <v>121</v>
      </c>
      <c r="F265" t="s">
        <v>82</v>
      </c>
      <c r="G265">
        <v>651</v>
      </c>
      <c r="H265">
        <v>4.7845139098535369E-3</v>
      </c>
      <c r="I265">
        <v>0.6</v>
      </c>
      <c r="J265">
        <v>0.03</v>
      </c>
      <c r="K265">
        <f t="shared" si="14"/>
        <v>5.6064933995663736E-2</v>
      </c>
      <c r="L265" t="s">
        <v>68</v>
      </c>
      <c r="M265">
        <f t="shared" si="13"/>
        <v>5.6064933995663736E-2</v>
      </c>
    </row>
    <row r="266" spans="1:13" x14ac:dyDescent="0.25">
      <c r="A266" t="s">
        <v>9</v>
      </c>
      <c r="B266" t="s">
        <v>63</v>
      </c>
      <c r="C266" t="s">
        <v>10</v>
      </c>
      <c r="D266" t="s">
        <v>72</v>
      </c>
      <c r="E266" t="s">
        <v>121</v>
      </c>
      <c r="F266" t="s">
        <v>82</v>
      </c>
      <c r="G266">
        <v>184</v>
      </c>
      <c r="H266">
        <v>4.7845139098535369E-3</v>
      </c>
      <c r="I266">
        <v>0.6</v>
      </c>
      <c r="J266">
        <v>0.03</v>
      </c>
      <c r="K266">
        <f t="shared" si="14"/>
        <v>1.5846310069434912E-2</v>
      </c>
      <c r="L266" t="s">
        <v>68</v>
      </c>
      <c r="M266">
        <f t="shared" si="13"/>
        <v>1.5846310069434912E-2</v>
      </c>
    </row>
    <row r="267" spans="1:13" x14ac:dyDescent="0.25">
      <c r="A267" t="s">
        <v>9</v>
      </c>
      <c r="B267" t="s">
        <v>63</v>
      </c>
      <c r="C267" t="s">
        <v>10</v>
      </c>
      <c r="D267" t="s">
        <v>108</v>
      </c>
      <c r="E267" t="s">
        <v>121</v>
      </c>
      <c r="F267" t="s">
        <v>82</v>
      </c>
      <c r="G267">
        <v>1065</v>
      </c>
      <c r="H267">
        <v>4.7845139098535369E-3</v>
      </c>
      <c r="I267">
        <v>0.6</v>
      </c>
      <c r="J267">
        <v>0.03</v>
      </c>
      <c r="K267">
        <f t="shared" si="14"/>
        <v>9.1719131651892299E-2</v>
      </c>
      <c r="L267" t="s">
        <v>68</v>
      </c>
      <c r="M267">
        <f t="shared" si="13"/>
        <v>9.1719131651892299E-2</v>
      </c>
    </row>
    <row r="268" spans="1:13" x14ac:dyDescent="0.25">
      <c r="A268" t="s">
        <v>9</v>
      </c>
      <c r="B268" t="s">
        <v>63</v>
      </c>
      <c r="C268" t="s">
        <v>10</v>
      </c>
      <c r="D268" t="s">
        <v>109</v>
      </c>
      <c r="E268" t="s">
        <v>121</v>
      </c>
      <c r="F268" t="s">
        <v>82</v>
      </c>
      <c r="G268">
        <v>839</v>
      </c>
      <c r="H268">
        <v>4.7845139098535369E-3</v>
      </c>
      <c r="I268">
        <v>0.6</v>
      </c>
      <c r="J268">
        <v>0.03</v>
      </c>
      <c r="K268">
        <f t="shared" si="14"/>
        <v>7.2255729066608113E-2</v>
      </c>
      <c r="L268" t="s">
        <v>68</v>
      </c>
      <c r="M268">
        <f t="shared" si="13"/>
        <v>7.2255729066608113E-2</v>
      </c>
    </row>
    <row r="269" spans="1:13" x14ac:dyDescent="0.25">
      <c r="A269" t="s">
        <v>9</v>
      </c>
      <c r="B269" t="s">
        <v>63</v>
      </c>
      <c r="C269" t="s">
        <v>10</v>
      </c>
      <c r="D269" t="s">
        <v>110</v>
      </c>
      <c r="E269" t="s">
        <v>121</v>
      </c>
      <c r="F269" t="s">
        <v>82</v>
      </c>
      <c r="G269">
        <v>455</v>
      </c>
      <c r="H269">
        <v>4.7845139098535369E-3</v>
      </c>
      <c r="I269">
        <v>0.6</v>
      </c>
      <c r="J269">
        <v>0.03</v>
      </c>
      <c r="K269">
        <f t="shared" si="14"/>
        <v>3.9185168921700465E-2</v>
      </c>
      <c r="L269" t="s">
        <v>68</v>
      </c>
      <c r="M269">
        <f t="shared" si="13"/>
        <v>3.9185168921700465E-2</v>
      </c>
    </row>
    <row r="270" spans="1:13" x14ac:dyDescent="0.25">
      <c r="A270" t="s">
        <v>9</v>
      </c>
      <c r="B270" t="s">
        <v>63</v>
      </c>
      <c r="C270" t="s">
        <v>10</v>
      </c>
      <c r="D270" t="s">
        <v>111</v>
      </c>
      <c r="E270" t="s">
        <v>121</v>
      </c>
      <c r="F270" t="s">
        <v>82</v>
      </c>
      <c r="G270">
        <v>686</v>
      </c>
      <c r="H270">
        <v>4.7845139098535369E-3</v>
      </c>
      <c r="I270">
        <v>0.6</v>
      </c>
      <c r="J270">
        <v>0.03</v>
      </c>
      <c r="K270">
        <f t="shared" si="14"/>
        <v>5.9079177758871469E-2</v>
      </c>
      <c r="L270" t="s">
        <v>68</v>
      </c>
      <c r="M270">
        <f t="shared" si="13"/>
        <v>5.9079177758871469E-2</v>
      </c>
    </row>
    <row r="271" spans="1:13" x14ac:dyDescent="0.25">
      <c r="A271" t="s">
        <v>9</v>
      </c>
      <c r="B271" t="s">
        <v>63</v>
      </c>
      <c r="C271" t="s">
        <v>10</v>
      </c>
      <c r="D271" t="s">
        <v>112</v>
      </c>
      <c r="E271" t="s">
        <v>121</v>
      </c>
      <c r="F271" t="s">
        <v>82</v>
      </c>
      <c r="G271">
        <v>845</v>
      </c>
      <c r="H271">
        <v>4.7845139098535369E-3</v>
      </c>
      <c r="I271">
        <v>0.6</v>
      </c>
      <c r="J271">
        <v>0.03</v>
      </c>
      <c r="K271">
        <f t="shared" si="14"/>
        <v>7.2772456568872296E-2</v>
      </c>
      <c r="L271" t="s">
        <v>68</v>
      </c>
      <c r="M271">
        <f t="shared" si="13"/>
        <v>7.2772456568872296E-2</v>
      </c>
    </row>
    <row r="272" spans="1:13" x14ac:dyDescent="0.25">
      <c r="A272" t="s">
        <v>9</v>
      </c>
      <c r="B272" t="s">
        <v>63</v>
      </c>
      <c r="C272" t="s">
        <v>10</v>
      </c>
      <c r="D272" t="s">
        <v>113</v>
      </c>
      <c r="E272" t="s">
        <v>121</v>
      </c>
      <c r="F272" t="s">
        <v>82</v>
      </c>
      <c r="G272">
        <v>16</v>
      </c>
      <c r="H272">
        <v>4.7845139098535369E-3</v>
      </c>
      <c r="I272">
        <v>0.6</v>
      </c>
      <c r="J272">
        <v>0.03</v>
      </c>
      <c r="K272">
        <f t="shared" si="14"/>
        <v>1.3779400060378185E-3</v>
      </c>
      <c r="L272" t="s">
        <v>68</v>
      </c>
      <c r="M272">
        <f t="shared" si="13"/>
        <v>1.3779400060378185E-3</v>
      </c>
    </row>
    <row r="273" spans="1:13" x14ac:dyDescent="0.25">
      <c r="A273" t="s">
        <v>9</v>
      </c>
      <c r="B273" t="s">
        <v>63</v>
      </c>
      <c r="C273" t="s">
        <v>10</v>
      </c>
      <c r="D273" t="s">
        <v>74</v>
      </c>
      <c r="E273" t="s">
        <v>121</v>
      </c>
      <c r="F273" t="s">
        <v>82</v>
      </c>
      <c r="G273">
        <v>15.09</v>
      </c>
      <c r="H273">
        <v>4.7845139098535369E-3</v>
      </c>
      <c r="I273">
        <v>0.6</v>
      </c>
      <c r="J273">
        <v>0.03</v>
      </c>
      <c r="K273">
        <f t="shared" si="14"/>
        <v>1.2995696681944178E-3</v>
      </c>
      <c r="L273" t="s">
        <v>68</v>
      </c>
      <c r="M273">
        <f t="shared" si="13"/>
        <v>1.2995696681944178E-3</v>
      </c>
    </row>
    <row r="274" spans="1:13" x14ac:dyDescent="0.25">
      <c r="A274" t="s">
        <v>9</v>
      </c>
      <c r="B274" t="s">
        <v>63</v>
      </c>
      <c r="C274" t="s">
        <v>10</v>
      </c>
      <c r="D274" t="s">
        <v>73</v>
      </c>
      <c r="E274" t="s">
        <v>121</v>
      </c>
      <c r="F274" t="s">
        <v>82</v>
      </c>
      <c r="G274">
        <v>1399</v>
      </c>
      <c r="H274">
        <v>4.7845139098535369E-3</v>
      </c>
      <c r="I274">
        <v>0.6</v>
      </c>
      <c r="J274">
        <v>0.03</v>
      </c>
      <c r="K274">
        <f t="shared" si="14"/>
        <v>0.12048362927793176</v>
      </c>
      <c r="L274" t="s">
        <v>67</v>
      </c>
      <c r="M274">
        <f t="shared" si="13"/>
        <v>0</v>
      </c>
    </row>
    <row r="275" spans="1:13" x14ac:dyDescent="0.25">
      <c r="A275" t="s">
        <v>9</v>
      </c>
      <c r="B275" t="s">
        <v>63</v>
      </c>
      <c r="C275" t="s">
        <v>10</v>
      </c>
      <c r="D275" t="s">
        <v>114</v>
      </c>
      <c r="E275" t="s">
        <v>121</v>
      </c>
      <c r="F275" t="s">
        <v>82</v>
      </c>
      <c r="G275">
        <v>19.38</v>
      </c>
      <c r="H275">
        <v>4.7845139098535369E-3</v>
      </c>
      <c r="I275">
        <v>0.6</v>
      </c>
      <c r="J275">
        <v>0.03</v>
      </c>
      <c r="K275">
        <f t="shared" si="14"/>
        <v>1.6690298323133075E-3</v>
      </c>
      <c r="L275" t="s">
        <v>68</v>
      </c>
      <c r="M275">
        <f t="shared" si="13"/>
        <v>1.6690298323133075E-3</v>
      </c>
    </row>
    <row r="276" spans="1:13" x14ac:dyDescent="0.25">
      <c r="A276" t="s">
        <v>9</v>
      </c>
      <c r="B276" t="s">
        <v>63</v>
      </c>
      <c r="C276" t="s">
        <v>10</v>
      </c>
      <c r="D276" t="s">
        <v>75</v>
      </c>
      <c r="E276" t="s">
        <v>121</v>
      </c>
      <c r="F276" t="s">
        <v>82</v>
      </c>
      <c r="G276">
        <v>27.5</v>
      </c>
      <c r="H276">
        <v>4.7845139098535369E-3</v>
      </c>
      <c r="I276">
        <v>0.6</v>
      </c>
      <c r="J276">
        <v>0.03</v>
      </c>
      <c r="K276">
        <f t="shared" si="14"/>
        <v>2.3683343853775009E-3</v>
      </c>
      <c r="L276" t="s">
        <v>67</v>
      </c>
      <c r="M276">
        <f t="shared" si="13"/>
        <v>0</v>
      </c>
    </row>
    <row r="277" spans="1:13" x14ac:dyDescent="0.25">
      <c r="A277" t="s">
        <v>9</v>
      </c>
      <c r="B277" t="s">
        <v>63</v>
      </c>
      <c r="C277" t="s">
        <v>10</v>
      </c>
      <c r="D277" t="s">
        <v>115</v>
      </c>
      <c r="E277" t="s">
        <v>121</v>
      </c>
      <c r="F277" t="s">
        <v>82</v>
      </c>
      <c r="G277">
        <v>1193</v>
      </c>
      <c r="H277">
        <v>4.7845139098535369E-3</v>
      </c>
      <c r="I277">
        <v>0.6</v>
      </c>
      <c r="J277">
        <v>0.03</v>
      </c>
      <c r="K277">
        <f t="shared" si="14"/>
        <v>0.10274265170019485</v>
      </c>
      <c r="L277" t="s">
        <v>68</v>
      </c>
      <c r="M277">
        <f t="shared" si="13"/>
        <v>0.10274265170019485</v>
      </c>
    </row>
    <row r="278" spans="1:13" x14ac:dyDescent="0.25">
      <c r="A278" t="s">
        <v>9</v>
      </c>
      <c r="B278" t="s">
        <v>63</v>
      </c>
      <c r="C278" t="s">
        <v>10</v>
      </c>
      <c r="D278" t="s">
        <v>116</v>
      </c>
      <c r="E278" t="s">
        <v>121</v>
      </c>
      <c r="F278" t="s">
        <v>82</v>
      </c>
      <c r="G278">
        <v>1779</v>
      </c>
      <c r="H278">
        <v>4.7845139098535369E-3</v>
      </c>
      <c r="I278">
        <v>0.6</v>
      </c>
      <c r="J278">
        <v>0.03</v>
      </c>
      <c r="K278">
        <f t="shared" si="14"/>
        <v>0.15320970442132992</v>
      </c>
      <c r="L278" t="s">
        <v>68</v>
      </c>
      <c r="M278">
        <f t="shared" si="13"/>
        <v>0.15320970442132992</v>
      </c>
    </row>
    <row r="279" spans="1:13" x14ac:dyDescent="0.25">
      <c r="A279" t="s">
        <v>9</v>
      </c>
      <c r="B279" t="s">
        <v>63</v>
      </c>
      <c r="C279" t="s">
        <v>10</v>
      </c>
      <c r="D279" t="s">
        <v>117</v>
      </c>
      <c r="E279" t="s">
        <v>121</v>
      </c>
      <c r="F279" t="s">
        <v>82</v>
      </c>
      <c r="G279">
        <v>1066.1099999999999</v>
      </c>
      <c r="H279">
        <v>4.7845139098535369E-3</v>
      </c>
      <c r="I279">
        <v>0.6</v>
      </c>
      <c r="J279">
        <v>0.03</v>
      </c>
      <c r="K279">
        <f t="shared" si="14"/>
        <v>9.181472623981117E-2</v>
      </c>
      <c r="L279" t="s">
        <v>68</v>
      </c>
      <c r="M279">
        <f t="shared" si="13"/>
        <v>9.181472623981117E-2</v>
      </c>
    </row>
    <row r="280" spans="1:13" x14ac:dyDescent="0.25">
      <c r="A280" t="s">
        <v>9</v>
      </c>
      <c r="B280" t="s">
        <v>63</v>
      </c>
      <c r="C280" t="s">
        <v>10</v>
      </c>
      <c r="D280" t="s">
        <v>118</v>
      </c>
      <c r="E280" t="s">
        <v>121</v>
      </c>
      <c r="F280" t="s">
        <v>82</v>
      </c>
      <c r="G280">
        <v>1781</v>
      </c>
      <c r="H280">
        <v>4.7845139098535369E-3</v>
      </c>
      <c r="I280">
        <v>0.6</v>
      </c>
      <c r="J280">
        <v>0.03</v>
      </c>
      <c r="K280">
        <f t="shared" si="14"/>
        <v>0.15338194692208471</v>
      </c>
      <c r="L280" t="s">
        <v>68</v>
      </c>
      <c r="M280">
        <f t="shared" si="13"/>
        <v>0.15338194692208471</v>
      </c>
    </row>
    <row r="281" spans="1:13" x14ac:dyDescent="0.25">
      <c r="A281" t="s">
        <v>9</v>
      </c>
      <c r="B281" t="s">
        <v>63</v>
      </c>
      <c r="C281" t="s">
        <v>10</v>
      </c>
      <c r="D281" t="s">
        <v>119</v>
      </c>
      <c r="E281" t="s">
        <v>121</v>
      </c>
      <c r="F281" t="s">
        <v>82</v>
      </c>
      <c r="G281">
        <v>8442.99</v>
      </c>
      <c r="H281">
        <v>4.7845139098535369E-3</v>
      </c>
      <c r="I281">
        <v>0.6</v>
      </c>
      <c r="J281">
        <v>0.03</v>
      </c>
      <c r="K281">
        <f t="shared" si="14"/>
        <v>0.72712085572357754</v>
      </c>
      <c r="L281" t="s">
        <v>68</v>
      </c>
      <c r="M281">
        <f t="shared" si="13"/>
        <v>0.72712085572357754</v>
      </c>
    </row>
  </sheetData>
  <sheetProtection sheet="1" objects="1" scenarios="1"/>
  <autoFilter ref="D1:D292" xr:uid="{FD393992-3398-4607-BD66-9131046CFB84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44A1A-36D3-47F7-8C42-72DB7ECE098F}">
  <sheetPr filterMode="1"/>
  <dimension ref="A1:R33"/>
  <sheetViews>
    <sheetView topLeftCell="H1" workbookViewId="0">
      <selection activeCell="R35" sqref="R35"/>
    </sheetView>
  </sheetViews>
  <sheetFormatPr defaultRowHeight="15" x14ac:dyDescent="0.25"/>
  <cols>
    <col min="3" max="3" width="27.28515625" bestFit="1" customWidth="1"/>
    <col min="4" max="4" width="14.7109375" bestFit="1" customWidth="1"/>
    <col min="6" max="6" width="18.42578125" bestFit="1" customWidth="1"/>
    <col min="8" max="8" width="14.28515625" customWidth="1"/>
    <col min="9" max="9" width="13" customWidth="1"/>
    <col min="10" max="10" width="14.140625" customWidth="1"/>
    <col min="11" max="11" width="13" customWidth="1"/>
    <col min="12" max="12" width="13.28515625" customWidth="1"/>
    <col min="13" max="13" width="10.28515625" customWidth="1"/>
    <col min="14" max="14" width="11.7109375" customWidth="1"/>
    <col min="15" max="15" width="10.85546875" customWidth="1"/>
    <col min="16" max="16" width="9.7109375" customWidth="1"/>
    <col min="17" max="17" width="13.140625" customWidth="1"/>
  </cols>
  <sheetData>
    <row r="1" spans="1:18" ht="90" x14ac:dyDescent="0.2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51</v>
      </c>
      <c r="H1" s="2" t="s">
        <v>52</v>
      </c>
      <c r="I1" s="2" t="s">
        <v>53</v>
      </c>
      <c r="J1" s="2" t="s">
        <v>54</v>
      </c>
      <c r="K1" s="2" t="s">
        <v>55</v>
      </c>
      <c r="L1" s="2" t="s">
        <v>56</v>
      </c>
      <c r="M1" s="2" t="s">
        <v>57</v>
      </c>
      <c r="N1" s="2" t="s">
        <v>58</v>
      </c>
      <c r="O1" s="2" t="s">
        <v>59</v>
      </c>
      <c r="P1" s="2" t="s">
        <v>60</v>
      </c>
      <c r="Q1" s="2" t="s">
        <v>61</v>
      </c>
      <c r="R1" s="2" t="s">
        <v>62</v>
      </c>
    </row>
    <row r="2" spans="1:18" hidden="1" x14ac:dyDescent="0.25">
      <c r="A2" t="s">
        <v>13</v>
      </c>
      <c r="B2" t="s">
        <v>63</v>
      </c>
      <c r="C2" t="s">
        <v>15</v>
      </c>
      <c r="D2" t="s">
        <v>113</v>
      </c>
      <c r="E2" t="s">
        <v>65</v>
      </c>
      <c r="F2" t="s">
        <v>66</v>
      </c>
      <c r="G2">
        <v>2.8000000000000001E-2</v>
      </c>
      <c r="H2">
        <v>0.6</v>
      </c>
      <c r="I2">
        <v>0.02</v>
      </c>
      <c r="J2">
        <v>0.6</v>
      </c>
      <c r="K2">
        <v>0.05</v>
      </c>
      <c r="L2">
        <f>J2/H2</f>
        <v>1</v>
      </c>
      <c r="M2">
        <f>K2/I2</f>
        <v>2.5</v>
      </c>
      <c r="N2" t="s">
        <v>68</v>
      </c>
      <c r="O2">
        <f t="shared" ref="O2:O33" si="0">IF(N2="Y",0,0.07)</f>
        <v>7.0000000000000007E-2</v>
      </c>
      <c r="P2">
        <f>G2*L2*M2*(1-O2)</f>
        <v>6.5100000000000005E-2</v>
      </c>
      <c r="Q2" t="s">
        <v>68</v>
      </c>
      <c r="R2">
        <f>IF(Q2="Y",0,P2)</f>
        <v>6.5100000000000005E-2</v>
      </c>
    </row>
    <row r="3" spans="1:18" hidden="1" x14ac:dyDescent="0.25">
      <c r="A3" t="s">
        <v>13</v>
      </c>
      <c r="B3" t="s">
        <v>63</v>
      </c>
      <c r="C3" t="s">
        <v>15</v>
      </c>
      <c r="D3" t="s">
        <v>74</v>
      </c>
      <c r="E3" t="s">
        <v>65</v>
      </c>
      <c r="F3" t="s">
        <v>66</v>
      </c>
      <c r="G3">
        <v>7.3432800000000006E-2</v>
      </c>
      <c r="H3">
        <v>0.6</v>
      </c>
      <c r="I3">
        <v>0.02</v>
      </c>
      <c r="J3">
        <v>0.6</v>
      </c>
      <c r="K3">
        <v>0.05</v>
      </c>
      <c r="L3">
        <f t="shared" ref="L3:L4" si="1">J3/H3</f>
        <v>1</v>
      </c>
      <c r="M3">
        <f t="shared" ref="M3:M4" si="2">K3/I3</f>
        <v>2.5</v>
      </c>
      <c r="N3" t="s">
        <v>67</v>
      </c>
      <c r="O3">
        <f t="shared" si="0"/>
        <v>0</v>
      </c>
      <c r="P3">
        <f t="shared" ref="P3:P4" si="3">G3*L3*M3*(1-O3)</f>
        <v>0.18358200000000002</v>
      </c>
      <c r="Q3" t="s">
        <v>68</v>
      </c>
      <c r="R3">
        <f t="shared" ref="R3:R4" si="4">IF(Q3="Y",0,P3)</f>
        <v>0.18358200000000002</v>
      </c>
    </row>
    <row r="4" spans="1:18" hidden="1" x14ac:dyDescent="0.25">
      <c r="A4" t="s">
        <v>13</v>
      </c>
      <c r="B4" t="s">
        <v>63</v>
      </c>
      <c r="C4" t="s">
        <v>15</v>
      </c>
      <c r="D4" t="s">
        <v>75</v>
      </c>
      <c r="E4" t="s">
        <v>65</v>
      </c>
      <c r="F4" t="s">
        <v>66</v>
      </c>
      <c r="G4">
        <v>0.10266666666666667</v>
      </c>
      <c r="H4">
        <v>0.6</v>
      </c>
      <c r="I4">
        <v>0.02</v>
      </c>
      <c r="J4">
        <v>0.6</v>
      </c>
      <c r="K4">
        <v>0.05</v>
      </c>
      <c r="L4">
        <f t="shared" si="1"/>
        <v>1</v>
      </c>
      <c r="M4">
        <f t="shared" si="2"/>
        <v>2.5</v>
      </c>
      <c r="N4" t="s">
        <v>68</v>
      </c>
      <c r="O4">
        <f t="shared" si="0"/>
        <v>7.0000000000000007E-2</v>
      </c>
      <c r="P4">
        <f t="shared" si="3"/>
        <v>0.23869999999999997</v>
      </c>
      <c r="Q4" t="s">
        <v>68</v>
      </c>
      <c r="R4">
        <f t="shared" si="4"/>
        <v>0.23869999999999997</v>
      </c>
    </row>
    <row r="5" spans="1:18" hidden="1" x14ac:dyDescent="0.25">
      <c r="A5" t="s">
        <v>13</v>
      </c>
      <c r="B5" t="s">
        <v>63</v>
      </c>
      <c r="C5" t="s">
        <v>18</v>
      </c>
      <c r="D5" t="s">
        <v>64</v>
      </c>
      <c r="E5" t="s">
        <v>65</v>
      </c>
      <c r="F5" t="s">
        <v>66</v>
      </c>
      <c r="G5">
        <v>21.7</v>
      </c>
      <c r="H5">
        <v>0.6</v>
      </c>
      <c r="I5">
        <v>0.02</v>
      </c>
      <c r="J5">
        <v>0.6</v>
      </c>
      <c r="K5">
        <v>0.05</v>
      </c>
      <c r="L5">
        <f t="shared" ref="L5:L13" si="5">J5/H5</f>
        <v>1</v>
      </c>
      <c r="M5">
        <f t="shared" ref="M5:M13" si="6">K5/I5</f>
        <v>2.5</v>
      </c>
      <c r="N5" t="s">
        <v>67</v>
      </c>
      <c r="O5">
        <f t="shared" si="0"/>
        <v>0</v>
      </c>
      <c r="P5">
        <f t="shared" ref="P5:P13" si="7">G5*L5*M5*(1-O5)</f>
        <v>54.25</v>
      </c>
      <c r="Q5" t="s">
        <v>68</v>
      </c>
      <c r="R5">
        <f t="shared" ref="R5:R13" si="8">IF(Q5="Y",0,P5)</f>
        <v>54.25</v>
      </c>
    </row>
    <row r="6" spans="1:18" hidden="1" x14ac:dyDescent="0.25">
      <c r="A6" t="s">
        <v>13</v>
      </c>
      <c r="B6" t="s">
        <v>63</v>
      </c>
      <c r="C6" t="s">
        <v>18</v>
      </c>
      <c r="D6" t="s">
        <v>69</v>
      </c>
      <c r="E6" t="s">
        <v>65</v>
      </c>
      <c r="F6" t="s">
        <v>66</v>
      </c>
      <c r="G6">
        <v>34.6</v>
      </c>
      <c r="H6">
        <v>0.6</v>
      </c>
      <c r="I6">
        <v>0.02</v>
      </c>
      <c r="J6">
        <v>0.6</v>
      </c>
      <c r="K6">
        <v>0.05</v>
      </c>
      <c r="L6">
        <f t="shared" si="5"/>
        <v>1</v>
      </c>
      <c r="M6">
        <f t="shared" si="6"/>
        <v>2.5</v>
      </c>
      <c r="N6" t="s">
        <v>68</v>
      </c>
      <c r="O6">
        <f t="shared" si="0"/>
        <v>7.0000000000000007E-2</v>
      </c>
      <c r="P6">
        <f t="shared" si="7"/>
        <v>80.444999999999993</v>
      </c>
      <c r="Q6" t="s">
        <v>68</v>
      </c>
      <c r="R6">
        <f t="shared" si="8"/>
        <v>80.444999999999993</v>
      </c>
    </row>
    <row r="7" spans="1:18" hidden="1" x14ac:dyDescent="0.25">
      <c r="A7" t="s">
        <v>13</v>
      </c>
      <c r="B7" t="s">
        <v>63</v>
      </c>
      <c r="C7" t="s">
        <v>18</v>
      </c>
      <c r="D7" t="s">
        <v>78</v>
      </c>
      <c r="E7" t="s">
        <v>65</v>
      </c>
      <c r="F7" t="s">
        <v>66</v>
      </c>
      <c r="G7">
        <v>37</v>
      </c>
      <c r="H7">
        <v>0.6</v>
      </c>
      <c r="I7">
        <v>0.02</v>
      </c>
      <c r="J7">
        <v>0.6</v>
      </c>
      <c r="K7">
        <v>0.05</v>
      </c>
      <c r="L7">
        <f t="shared" si="5"/>
        <v>1</v>
      </c>
      <c r="M7">
        <f t="shared" si="6"/>
        <v>2.5</v>
      </c>
      <c r="N7" t="s">
        <v>68</v>
      </c>
      <c r="O7">
        <f t="shared" si="0"/>
        <v>7.0000000000000007E-2</v>
      </c>
      <c r="P7">
        <f t="shared" si="7"/>
        <v>86.024999999999991</v>
      </c>
      <c r="Q7" t="s">
        <v>68</v>
      </c>
      <c r="R7">
        <f t="shared" si="8"/>
        <v>86.024999999999991</v>
      </c>
    </row>
    <row r="8" spans="1:18" hidden="1" x14ac:dyDescent="0.25">
      <c r="A8" t="s">
        <v>13</v>
      </c>
      <c r="B8" t="s">
        <v>63</v>
      </c>
      <c r="C8" t="s">
        <v>18</v>
      </c>
      <c r="D8" t="s">
        <v>70</v>
      </c>
      <c r="E8" t="s">
        <v>65</v>
      </c>
      <c r="F8" t="s">
        <v>66</v>
      </c>
      <c r="G8">
        <v>0.15</v>
      </c>
      <c r="H8">
        <v>0.6</v>
      </c>
      <c r="I8">
        <v>0.02</v>
      </c>
      <c r="J8">
        <v>0.6</v>
      </c>
      <c r="K8">
        <v>0.05</v>
      </c>
      <c r="L8">
        <f t="shared" si="5"/>
        <v>1</v>
      </c>
      <c r="M8">
        <f t="shared" si="6"/>
        <v>2.5</v>
      </c>
      <c r="N8" t="s">
        <v>68</v>
      </c>
      <c r="O8">
        <f t="shared" si="0"/>
        <v>7.0000000000000007E-2</v>
      </c>
      <c r="P8">
        <f t="shared" si="7"/>
        <v>0.34875</v>
      </c>
      <c r="Q8" t="s">
        <v>68</v>
      </c>
      <c r="R8">
        <f t="shared" si="8"/>
        <v>0.34875</v>
      </c>
    </row>
    <row r="9" spans="1:18" hidden="1" x14ac:dyDescent="0.25">
      <c r="A9" t="s">
        <v>13</v>
      </c>
      <c r="B9" t="s">
        <v>63</v>
      </c>
      <c r="C9" t="s">
        <v>18</v>
      </c>
      <c r="D9" t="s">
        <v>71</v>
      </c>
      <c r="E9" t="s">
        <v>65</v>
      </c>
      <c r="F9" t="s">
        <v>66</v>
      </c>
      <c r="G9">
        <v>0.69</v>
      </c>
      <c r="H9">
        <v>0.6</v>
      </c>
      <c r="I9">
        <v>0.02</v>
      </c>
      <c r="J9">
        <v>0.6</v>
      </c>
      <c r="K9">
        <v>0.05</v>
      </c>
      <c r="L9">
        <f t="shared" si="5"/>
        <v>1</v>
      </c>
      <c r="M9">
        <f t="shared" si="6"/>
        <v>2.5</v>
      </c>
      <c r="N9" t="s">
        <v>68</v>
      </c>
      <c r="O9">
        <f t="shared" si="0"/>
        <v>7.0000000000000007E-2</v>
      </c>
      <c r="P9">
        <f t="shared" si="7"/>
        <v>1.6042499999999997</v>
      </c>
      <c r="Q9" t="s">
        <v>68</v>
      </c>
      <c r="R9">
        <f t="shared" si="8"/>
        <v>1.6042499999999997</v>
      </c>
    </row>
    <row r="10" spans="1:18" hidden="1" x14ac:dyDescent="0.25">
      <c r="A10" t="s">
        <v>13</v>
      </c>
      <c r="B10" t="s">
        <v>63</v>
      </c>
      <c r="C10" t="s">
        <v>18</v>
      </c>
      <c r="D10" t="s">
        <v>74</v>
      </c>
      <c r="E10" t="s">
        <v>65</v>
      </c>
      <c r="F10" t="s">
        <v>66</v>
      </c>
      <c r="G10">
        <v>1.5342210000000001</v>
      </c>
      <c r="H10">
        <v>0.6</v>
      </c>
      <c r="I10">
        <v>0.02</v>
      </c>
      <c r="J10">
        <v>0.6</v>
      </c>
      <c r="K10">
        <v>0.05</v>
      </c>
      <c r="L10">
        <f t="shared" si="5"/>
        <v>1</v>
      </c>
      <c r="M10">
        <f t="shared" si="6"/>
        <v>2.5</v>
      </c>
      <c r="N10" t="s">
        <v>67</v>
      </c>
      <c r="O10">
        <f t="shared" si="0"/>
        <v>0</v>
      </c>
      <c r="P10">
        <f t="shared" si="7"/>
        <v>3.8355525000000004</v>
      </c>
      <c r="Q10" t="s">
        <v>67</v>
      </c>
      <c r="R10">
        <f t="shared" si="8"/>
        <v>0</v>
      </c>
    </row>
    <row r="11" spans="1:18" hidden="1" x14ac:dyDescent="0.25">
      <c r="A11" t="s">
        <v>13</v>
      </c>
      <c r="B11" t="s">
        <v>63</v>
      </c>
      <c r="C11" t="s">
        <v>18</v>
      </c>
      <c r="D11" t="s">
        <v>73</v>
      </c>
      <c r="E11" t="s">
        <v>65</v>
      </c>
      <c r="F11" t="s">
        <v>66</v>
      </c>
      <c r="G11">
        <v>12.08</v>
      </c>
      <c r="H11">
        <v>0.6</v>
      </c>
      <c r="I11">
        <v>0.02</v>
      </c>
      <c r="J11">
        <v>0.6</v>
      </c>
      <c r="K11">
        <v>0.05</v>
      </c>
      <c r="L11">
        <f t="shared" si="5"/>
        <v>1</v>
      </c>
      <c r="M11">
        <f t="shared" si="6"/>
        <v>2.5</v>
      </c>
      <c r="N11" t="s">
        <v>67</v>
      </c>
      <c r="O11">
        <f t="shared" si="0"/>
        <v>0</v>
      </c>
      <c r="P11">
        <f t="shared" si="7"/>
        <v>30.2</v>
      </c>
      <c r="Q11" t="s">
        <v>67</v>
      </c>
      <c r="R11">
        <f t="shared" si="8"/>
        <v>0</v>
      </c>
    </row>
    <row r="12" spans="1:18" hidden="1" x14ac:dyDescent="0.25">
      <c r="A12" t="s">
        <v>13</v>
      </c>
      <c r="B12" t="s">
        <v>63</v>
      </c>
      <c r="C12" t="s">
        <v>18</v>
      </c>
      <c r="D12" t="s">
        <v>75</v>
      </c>
      <c r="E12" t="s">
        <v>65</v>
      </c>
      <c r="F12" t="s">
        <v>66</v>
      </c>
      <c r="G12">
        <v>1.5233333333333334</v>
      </c>
      <c r="H12">
        <v>0.6</v>
      </c>
      <c r="I12">
        <v>0.02</v>
      </c>
      <c r="J12">
        <v>0.6</v>
      </c>
      <c r="K12">
        <v>0.05</v>
      </c>
      <c r="L12">
        <f t="shared" si="5"/>
        <v>1</v>
      </c>
      <c r="M12">
        <f t="shared" si="6"/>
        <v>2.5</v>
      </c>
      <c r="N12" t="s">
        <v>68</v>
      </c>
      <c r="O12">
        <f t="shared" si="0"/>
        <v>7.0000000000000007E-2</v>
      </c>
      <c r="P12">
        <f t="shared" si="7"/>
        <v>3.54175</v>
      </c>
      <c r="Q12" t="s">
        <v>67</v>
      </c>
      <c r="R12">
        <f t="shared" si="8"/>
        <v>0</v>
      </c>
    </row>
    <row r="13" spans="1:18" hidden="1" x14ac:dyDescent="0.25">
      <c r="A13" t="s">
        <v>13</v>
      </c>
      <c r="B13" t="s">
        <v>63</v>
      </c>
      <c r="C13" t="s">
        <v>18</v>
      </c>
      <c r="D13" t="s">
        <v>128</v>
      </c>
      <c r="E13" t="s">
        <v>65</v>
      </c>
      <c r="F13" t="s">
        <v>66</v>
      </c>
      <c r="G13">
        <v>0.68</v>
      </c>
      <c r="H13">
        <v>0.6</v>
      </c>
      <c r="I13">
        <v>0.02</v>
      </c>
      <c r="J13">
        <v>0.6</v>
      </c>
      <c r="K13">
        <v>0.05</v>
      </c>
      <c r="L13">
        <f t="shared" si="5"/>
        <v>1</v>
      </c>
      <c r="M13">
        <f t="shared" si="6"/>
        <v>2.5</v>
      </c>
      <c r="N13" t="s">
        <v>67</v>
      </c>
      <c r="O13">
        <f t="shared" si="0"/>
        <v>0</v>
      </c>
      <c r="P13">
        <f t="shared" si="7"/>
        <v>1.7000000000000002</v>
      </c>
      <c r="Q13" t="s">
        <v>68</v>
      </c>
      <c r="R13">
        <f t="shared" si="8"/>
        <v>1.7000000000000002</v>
      </c>
    </row>
    <row r="14" spans="1:18" hidden="1" x14ac:dyDescent="0.25">
      <c r="A14" t="s">
        <v>13</v>
      </c>
      <c r="B14" t="s">
        <v>63</v>
      </c>
      <c r="C14" t="s">
        <v>21</v>
      </c>
      <c r="D14" t="s">
        <v>113</v>
      </c>
      <c r="E14" t="s">
        <v>65</v>
      </c>
      <c r="F14" t="s">
        <v>66</v>
      </c>
      <c r="G14">
        <v>4.2000000000000003E-2</v>
      </c>
      <c r="H14">
        <v>0.6</v>
      </c>
      <c r="I14">
        <v>0.02</v>
      </c>
      <c r="J14">
        <v>0.6</v>
      </c>
      <c r="K14">
        <v>0.05</v>
      </c>
      <c r="L14">
        <f t="shared" ref="L14:L15" si="9">J14/H14</f>
        <v>1</v>
      </c>
      <c r="M14">
        <f t="shared" ref="M14:M15" si="10">K14/I14</f>
        <v>2.5</v>
      </c>
      <c r="N14" t="s">
        <v>68</v>
      </c>
      <c r="O14">
        <f t="shared" si="0"/>
        <v>7.0000000000000007E-2</v>
      </c>
      <c r="P14">
        <f t="shared" ref="P14:P15" si="11">G14*L14*M14*(1-O14)</f>
        <v>9.7650000000000001E-2</v>
      </c>
      <c r="Q14" t="s">
        <v>68</v>
      </c>
      <c r="R14">
        <f t="shared" ref="R14:R15" si="12">IF(Q14="Y",0,P14)</f>
        <v>9.7650000000000001E-2</v>
      </c>
    </row>
    <row r="15" spans="1:18" hidden="1" x14ac:dyDescent="0.25">
      <c r="A15" t="s">
        <v>13</v>
      </c>
      <c r="B15" t="s">
        <v>63</v>
      </c>
      <c r="C15" t="s">
        <v>21</v>
      </c>
      <c r="D15" t="s">
        <v>75</v>
      </c>
      <c r="E15" t="s">
        <v>65</v>
      </c>
      <c r="F15" t="s">
        <v>66</v>
      </c>
      <c r="G15">
        <v>0.01</v>
      </c>
      <c r="H15">
        <v>0.6</v>
      </c>
      <c r="I15">
        <v>0.02</v>
      </c>
      <c r="J15">
        <v>0.6</v>
      </c>
      <c r="K15">
        <v>0.05</v>
      </c>
      <c r="L15">
        <f t="shared" si="9"/>
        <v>1</v>
      </c>
      <c r="M15">
        <f t="shared" si="10"/>
        <v>2.5</v>
      </c>
      <c r="N15" t="s">
        <v>68</v>
      </c>
      <c r="O15">
        <f t="shared" si="0"/>
        <v>7.0000000000000007E-2</v>
      </c>
      <c r="P15">
        <f t="shared" si="11"/>
        <v>2.325E-2</v>
      </c>
      <c r="Q15" t="s">
        <v>68</v>
      </c>
      <c r="R15">
        <f t="shared" si="12"/>
        <v>2.325E-2</v>
      </c>
    </row>
    <row r="16" spans="1:18" hidden="1" x14ac:dyDescent="0.25">
      <c r="A16" t="s">
        <v>13</v>
      </c>
      <c r="B16" t="s">
        <v>63</v>
      </c>
      <c r="C16" t="s">
        <v>22</v>
      </c>
      <c r="D16" t="s">
        <v>76</v>
      </c>
      <c r="E16" t="s">
        <v>65</v>
      </c>
      <c r="F16" t="s">
        <v>66</v>
      </c>
      <c r="G16">
        <v>5.8153200000000007</v>
      </c>
      <c r="H16">
        <v>0.6</v>
      </c>
      <c r="I16">
        <v>0.02</v>
      </c>
      <c r="J16">
        <v>0.6</v>
      </c>
      <c r="K16">
        <v>0.05</v>
      </c>
      <c r="L16">
        <f t="shared" ref="L16:L22" si="13">J16/H16</f>
        <v>1</v>
      </c>
      <c r="M16">
        <f t="shared" ref="M16:M22" si="14">K16/I16</f>
        <v>2.5</v>
      </c>
      <c r="N16" t="s">
        <v>67</v>
      </c>
      <c r="O16">
        <f t="shared" si="0"/>
        <v>0</v>
      </c>
      <c r="P16">
        <f t="shared" ref="P16:P22" si="15">G16*L16*M16*(1-O16)</f>
        <v>14.538300000000001</v>
      </c>
      <c r="Q16" t="s">
        <v>68</v>
      </c>
      <c r="R16">
        <f t="shared" ref="R16:R22" si="16">IF(Q16="Y",0,P16)</f>
        <v>14.538300000000001</v>
      </c>
    </row>
    <row r="17" spans="1:18" hidden="1" x14ac:dyDescent="0.25">
      <c r="A17" t="s">
        <v>13</v>
      </c>
      <c r="B17" t="s">
        <v>63</v>
      </c>
      <c r="C17" t="s">
        <v>22</v>
      </c>
      <c r="D17" t="s">
        <v>92</v>
      </c>
      <c r="E17" t="s">
        <v>65</v>
      </c>
      <c r="F17" t="s">
        <v>66</v>
      </c>
      <c r="G17">
        <v>12.730199999999998</v>
      </c>
      <c r="H17">
        <v>0.6</v>
      </c>
      <c r="I17">
        <v>0.02</v>
      </c>
      <c r="J17">
        <v>0.6</v>
      </c>
      <c r="K17">
        <v>0.05</v>
      </c>
      <c r="L17">
        <f t="shared" si="13"/>
        <v>1</v>
      </c>
      <c r="M17">
        <f t="shared" si="14"/>
        <v>2.5</v>
      </c>
      <c r="N17" t="s">
        <v>67</v>
      </c>
      <c r="O17">
        <f t="shared" si="0"/>
        <v>0</v>
      </c>
      <c r="P17">
        <f t="shared" si="15"/>
        <v>31.825499999999995</v>
      </c>
      <c r="Q17" t="s">
        <v>68</v>
      </c>
      <c r="R17">
        <f t="shared" si="16"/>
        <v>31.825499999999995</v>
      </c>
    </row>
    <row r="18" spans="1:18" hidden="1" x14ac:dyDescent="0.25">
      <c r="A18" t="s">
        <v>13</v>
      </c>
      <c r="B18" t="s">
        <v>63</v>
      </c>
      <c r="C18" t="s">
        <v>22</v>
      </c>
      <c r="D18" t="s">
        <v>72</v>
      </c>
      <c r="E18" t="s">
        <v>65</v>
      </c>
      <c r="F18" t="s">
        <v>66</v>
      </c>
      <c r="G18">
        <v>0.97019999999999995</v>
      </c>
      <c r="H18">
        <v>0.6</v>
      </c>
      <c r="I18">
        <v>0.02</v>
      </c>
      <c r="J18">
        <v>0.6</v>
      </c>
      <c r="K18">
        <v>0.05</v>
      </c>
      <c r="L18">
        <f t="shared" si="13"/>
        <v>1</v>
      </c>
      <c r="M18">
        <f t="shared" si="14"/>
        <v>2.5</v>
      </c>
      <c r="N18" t="s">
        <v>67</v>
      </c>
      <c r="O18">
        <f t="shared" si="0"/>
        <v>0</v>
      </c>
      <c r="P18">
        <f t="shared" si="15"/>
        <v>2.4255</v>
      </c>
      <c r="Q18" t="s">
        <v>68</v>
      </c>
      <c r="R18">
        <f t="shared" si="16"/>
        <v>2.4255</v>
      </c>
    </row>
    <row r="19" spans="1:18" hidden="1" x14ac:dyDescent="0.25">
      <c r="A19" t="s">
        <v>13</v>
      </c>
      <c r="B19" t="s">
        <v>63</v>
      </c>
      <c r="C19" t="s">
        <v>22</v>
      </c>
      <c r="D19" t="s">
        <v>113</v>
      </c>
      <c r="E19" t="s">
        <v>65</v>
      </c>
      <c r="F19" t="s">
        <v>129</v>
      </c>
      <c r="G19">
        <v>1.8</v>
      </c>
      <c r="P19">
        <f>G19</f>
        <v>1.8</v>
      </c>
      <c r="Q19" t="s">
        <v>68</v>
      </c>
      <c r="R19">
        <f t="shared" si="16"/>
        <v>1.8</v>
      </c>
    </row>
    <row r="20" spans="1:18" hidden="1" x14ac:dyDescent="0.25">
      <c r="A20" t="s">
        <v>13</v>
      </c>
      <c r="B20" t="s">
        <v>63</v>
      </c>
      <c r="C20" t="s">
        <v>22</v>
      </c>
      <c r="D20" t="s">
        <v>74</v>
      </c>
      <c r="E20" t="s">
        <v>65</v>
      </c>
      <c r="F20" t="s">
        <v>66</v>
      </c>
      <c r="G20">
        <v>7.8677999999999998E-2</v>
      </c>
      <c r="H20">
        <v>0.6</v>
      </c>
      <c r="I20">
        <v>0.02</v>
      </c>
      <c r="J20">
        <v>0.6</v>
      </c>
      <c r="K20">
        <v>0.05</v>
      </c>
      <c r="L20">
        <f t="shared" si="13"/>
        <v>1</v>
      </c>
      <c r="M20">
        <f t="shared" si="14"/>
        <v>2.5</v>
      </c>
      <c r="N20" t="s">
        <v>67</v>
      </c>
      <c r="O20">
        <f t="shared" si="0"/>
        <v>0</v>
      </c>
      <c r="P20">
        <f t="shared" si="15"/>
        <v>0.19669500000000001</v>
      </c>
      <c r="Q20" t="s">
        <v>68</v>
      </c>
      <c r="R20">
        <f t="shared" si="16"/>
        <v>0.19669500000000001</v>
      </c>
    </row>
    <row r="21" spans="1:18" hidden="1" x14ac:dyDescent="0.25">
      <c r="A21" t="s">
        <v>13</v>
      </c>
      <c r="B21" t="s">
        <v>63</v>
      </c>
      <c r="C21" t="s">
        <v>22</v>
      </c>
      <c r="D21" t="s">
        <v>73</v>
      </c>
      <c r="E21" t="s">
        <v>65</v>
      </c>
      <c r="F21" t="s">
        <v>66</v>
      </c>
      <c r="G21">
        <v>0.04</v>
      </c>
      <c r="H21">
        <v>0.6</v>
      </c>
      <c r="I21">
        <v>0.02</v>
      </c>
      <c r="J21">
        <v>0.6</v>
      </c>
      <c r="K21">
        <v>0.05</v>
      </c>
      <c r="L21">
        <f t="shared" si="13"/>
        <v>1</v>
      </c>
      <c r="M21">
        <f t="shared" si="14"/>
        <v>2.5</v>
      </c>
      <c r="N21" t="s">
        <v>67</v>
      </c>
      <c r="O21">
        <f t="shared" si="0"/>
        <v>0</v>
      </c>
      <c r="P21">
        <f t="shared" si="15"/>
        <v>0.1</v>
      </c>
      <c r="Q21" t="s">
        <v>68</v>
      </c>
      <c r="R21">
        <f t="shared" si="16"/>
        <v>0.1</v>
      </c>
    </row>
    <row r="22" spans="1:18" hidden="1" x14ac:dyDescent="0.25">
      <c r="A22" t="s">
        <v>13</v>
      </c>
      <c r="B22" t="s">
        <v>63</v>
      </c>
      <c r="C22" t="s">
        <v>22</v>
      </c>
      <c r="D22" t="s">
        <v>75</v>
      </c>
      <c r="E22" t="s">
        <v>65</v>
      </c>
      <c r="F22" t="s">
        <v>66</v>
      </c>
      <c r="G22">
        <v>0.08</v>
      </c>
      <c r="H22">
        <v>0.6</v>
      </c>
      <c r="I22">
        <v>0.02</v>
      </c>
      <c r="J22">
        <v>0.6</v>
      </c>
      <c r="K22">
        <v>0.05</v>
      </c>
      <c r="L22">
        <f t="shared" si="13"/>
        <v>1</v>
      </c>
      <c r="M22">
        <f t="shared" si="14"/>
        <v>2.5</v>
      </c>
      <c r="N22" t="s">
        <v>68</v>
      </c>
      <c r="O22">
        <f t="shared" si="0"/>
        <v>7.0000000000000007E-2</v>
      </c>
      <c r="P22">
        <f t="shared" si="15"/>
        <v>0.186</v>
      </c>
      <c r="Q22" t="s">
        <v>68</v>
      </c>
      <c r="R22">
        <f t="shared" si="16"/>
        <v>0.186</v>
      </c>
    </row>
    <row r="23" spans="1:18" x14ac:dyDescent="0.25">
      <c r="A23" t="s">
        <v>13</v>
      </c>
      <c r="B23" t="s">
        <v>63</v>
      </c>
      <c r="C23" t="s">
        <v>14</v>
      </c>
      <c r="D23" t="s">
        <v>73</v>
      </c>
      <c r="E23" t="s">
        <v>65</v>
      </c>
      <c r="F23" t="s">
        <v>66</v>
      </c>
      <c r="G23">
        <v>2.4</v>
      </c>
      <c r="H23">
        <v>0.6</v>
      </c>
      <c r="I23">
        <v>0.02</v>
      </c>
      <c r="J23">
        <v>0.6</v>
      </c>
      <c r="K23">
        <v>0.05</v>
      </c>
      <c r="L23">
        <f t="shared" ref="L23:L26" si="17">J23/H23</f>
        <v>1</v>
      </c>
      <c r="M23">
        <f t="shared" ref="M23:M26" si="18">K23/I23</f>
        <v>2.5</v>
      </c>
      <c r="N23" t="s">
        <v>67</v>
      </c>
      <c r="O23">
        <f t="shared" si="0"/>
        <v>0</v>
      </c>
      <c r="P23">
        <f t="shared" ref="P23:P26" si="19">G23*L23*M23*(1-O23)</f>
        <v>6</v>
      </c>
      <c r="Q23" t="s">
        <v>68</v>
      </c>
      <c r="R23">
        <f t="shared" ref="R23:R26" si="20">IF(Q23="Y",0,P23)</f>
        <v>6</v>
      </c>
    </row>
    <row r="24" spans="1:18" x14ac:dyDescent="0.25">
      <c r="A24" t="s">
        <v>13</v>
      </c>
      <c r="B24" t="s">
        <v>63</v>
      </c>
      <c r="C24" t="s">
        <v>14</v>
      </c>
      <c r="D24" t="s">
        <v>116</v>
      </c>
      <c r="E24" t="s">
        <v>65</v>
      </c>
      <c r="F24" t="s">
        <v>66</v>
      </c>
      <c r="G24">
        <v>3.67</v>
      </c>
      <c r="H24">
        <v>0.6</v>
      </c>
      <c r="I24">
        <v>0.02</v>
      </c>
      <c r="J24">
        <v>0.6</v>
      </c>
      <c r="K24">
        <v>0.05</v>
      </c>
      <c r="L24">
        <f t="shared" si="17"/>
        <v>1</v>
      </c>
      <c r="M24">
        <f t="shared" si="18"/>
        <v>2.5</v>
      </c>
      <c r="N24" t="s">
        <v>68</v>
      </c>
      <c r="O24">
        <f t="shared" si="0"/>
        <v>7.0000000000000007E-2</v>
      </c>
      <c r="P24">
        <f t="shared" si="19"/>
        <v>8.5327500000000001</v>
      </c>
      <c r="Q24" t="s">
        <v>68</v>
      </c>
      <c r="R24">
        <f t="shared" si="20"/>
        <v>8.5327500000000001</v>
      </c>
    </row>
    <row r="25" spans="1:18" x14ac:dyDescent="0.25">
      <c r="A25" t="s">
        <v>13</v>
      </c>
      <c r="B25" t="s">
        <v>63</v>
      </c>
      <c r="C25" t="s">
        <v>14</v>
      </c>
      <c r="D25" t="s">
        <v>119</v>
      </c>
      <c r="E25" t="s">
        <v>65</v>
      </c>
      <c r="F25" t="s">
        <v>66</v>
      </c>
      <c r="G25">
        <v>0.72</v>
      </c>
      <c r="H25">
        <v>0.6</v>
      </c>
      <c r="I25">
        <v>0.02</v>
      </c>
      <c r="J25">
        <v>0.6</v>
      </c>
      <c r="K25">
        <v>0.05</v>
      </c>
      <c r="L25">
        <f t="shared" si="17"/>
        <v>1</v>
      </c>
      <c r="M25">
        <f t="shared" si="18"/>
        <v>2.5</v>
      </c>
      <c r="N25" t="s">
        <v>68</v>
      </c>
      <c r="O25">
        <f t="shared" si="0"/>
        <v>7.0000000000000007E-2</v>
      </c>
      <c r="P25">
        <f t="shared" si="19"/>
        <v>1.6739999999999997</v>
      </c>
      <c r="Q25" t="s">
        <v>68</v>
      </c>
      <c r="R25">
        <f t="shared" si="20"/>
        <v>1.6739999999999997</v>
      </c>
    </row>
    <row r="26" spans="1:18" x14ac:dyDescent="0.25">
      <c r="A26" t="s">
        <v>13</v>
      </c>
      <c r="B26" t="s">
        <v>63</v>
      </c>
      <c r="C26" t="s">
        <v>14</v>
      </c>
      <c r="D26" t="s">
        <v>75</v>
      </c>
      <c r="E26" t="s">
        <v>65</v>
      </c>
      <c r="F26" t="s">
        <v>66</v>
      </c>
      <c r="G26">
        <v>0.4386666666666667</v>
      </c>
      <c r="H26">
        <v>0.6</v>
      </c>
      <c r="I26">
        <v>0.02</v>
      </c>
      <c r="J26">
        <v>0.6</v>
      </c>
      <c r="K26">
        <v>0.05</v>
      </c>
      <c r="L26">
        <f t="shared" si="17"/>
        <v>1</v>
      </c>
      <c r="M26">
        <f t="shared" si="18"/>
        <v>2.5</v>
      </c>
      <c r="N26" t="s">
        <v>68</v>
      </c>
      <c r="O26">
        <f t="shared" si="0"/>
        <v>7.0000000000000007E-2</v>
      </c>
      <c r="P26">
        <f t="shared" si="19"/>
        <v>1.0199</v>
      </c>
      <c r="Q26" t="s">
        <v>68</v>
      </c>
      <c r="R26">
        <f t="shared" si="20"/>
        <v>1.0199</v>
      </c>
    </row>
    <row r="27" spans="1:18" hidden="1" x14ac:dyDescent="0.25">
      <c r="A27" t="s">
        <v>13</v>
      </c>
      <c r="B27" t="s">
        <v>63</v>
      </c>
      <c r="C27" t="s">
        <v>17</v>
      </c>
      <c r="D27" t="s">
        <v>64</v>
      </c>
      <c r="E27" t="s">
        <v>65</v>
      </c>
      <c r="F27" t="s">
        <v>66</v>
      </c>
      <c r="G27">
        <v>1.69</v>
      </c>
      <c r="H27">
        <v>0.6</v>
      </c>
      <c r="I27">
        <v>0.02</v>
      </c>
      <c r="J27">
        <v>0.6</v>
      </c>
      <c r="K27">
        <v>0.05</v>
      </c>
      <c r="L27">
        <f t="shared" ref="L27:L33" si="21">J27/H27</f>
        <v>1</v>
      </c>
      <c r="M27">
        <f t="shared" ref="M27:M33" si="22">K27/I27</f>
        <v>2.5</v>
      </c>
      <c r="N27" t="s">
        <v>67</v>
      </c>
      <c r="O27">
        <f t="shared" si="0"/>
        <v>0</v>
      </c>
      <c r="P27">
        <f t="shared" ref="P27:P33" si="23">G27*L27*M27*(1-O27)</f>
        <v>4.2249999999999996</v>
      </c>
      <c r="Q27" t="s">
        <v>68</v>
      </c>
      <c r="R27">
        <f t="shared" ref="R27:R33" si="24">IF(Q27="Y",0,P27)</f>
        <v>4.2249999999999996</v>
      </c>
    </row>
    <row r="28" spans="1:18" hidden="1" x14ac:dyDescent="0.25">
      <c r="A28" t="s">
        <v>13</v>
      </c>
      <c r="B28" t="s">
        <v>63</v>
      </c>
      <c r="C28" t="s">
        <v>17</v>
      </c>
      <c r="D28" t="s">
        <v>69</v>
      </c>
      <c r="E28" t="s">
        <v>65</v>
      </c>
      <c r="F28" t="s">
        <v>66</v>
      </c>
      <c r="G28">
        <v>1.27</v>
      </c>
      <c r="H28">
        <v>0.6</v>
      </c>
      <c r="I28">
        <v>0.02</v>
      </c>
      <c r="J28">
        <v>0.6</v>
      </c>
      <c r="K28">
        <v>0.05</v>
      </c>
      <c r="L28">
        <f t="shared" si="21"/>
        <v>1</v>
      </c>
      <c r="M28">
        <f t="shared" si="22"/>
        <v>2.5</v>
      </c>
      <c r="N28" t="s">
        <v>68</v>
      </c>
      <c r="O28">
        <f t="shared" si="0"/>
        <v>7.0000000000000007E-2</v>
      </c>
      <c r="P28">
        <f t="shared" si="23"/>
        <v>2.9527499999999995</v>
      </c>
      <c r="Q28" t="s">
        <v>68</v>
      </c>
      <c r="R28">
        <f t="shared" si="24"/>
        <v>2.9527499999999995</v>
      </c>
    </row>
    <row r="29" spans="1:18" hidden="1" x14ac:dyDescent="0.25">
      <c r="A29" t="s">
        <v>13</v>
      </c>
      <c r="B29" t="s">
        <v>63</v>
      </c>
      <c r="C29" t="s">
        <v>17</v>
      </c>
      <c r="D29" t="s">
        <v>78</v>
      </c>
      <c r="E29" t="s">
        <v>65</v>
      </c>
      <c r="F29" t="s">
        <v>66</v>
      </c>
      <c r="G29">
        <v>6.06</v>
      </c>
      <c r="H29">
        <v>0.6</v>
      </c>
      <c r="I29">
        <v>0.02</v>
      </c>
      <c r="J29">
        <v>0.6</v>
      </c>
      <c r="K29">
        <v>0.05</v>
      </c>
      <c r="L29">
        <f t="shared" si="21"/>
        <v>1</v>
      </c>
      <c r="M29">
        <f t="shared" si="22"/>
        <v>2.5</v>
      </c>
      <c r="N29" t="s">
        <v>68</v>
      </c>
      <c r="O29">
        <f t="shared" si="0"/>
        <v>7.0000000000000007E-2</v>
      </c>
      <c r="P29">
        <f t="shared" si="23"/>
        <v>14.089499999999997</v>
      </c>
      <c r="Q29" t="s">
        <v>68</v>
      </c>
      <c r="R29">
        <f t="shared" si="24"/>
        <v>14.089499999999997</v>
      </c>
    </row>
    <row r="30" spans="1:18" hidden="1" x14ac:dyDescent="0.25">
      <c r="A30" t="s">
        <v>13</v>
      </c>
      <c r="B30" t="s">
        <v>63</v>
      </c>
      <c r="C30" t="s">
        <v>17</v>
      </c>
      <c r="D30" t="s">
        <v>73</v>
      </c>
      <c r="E30" t="s">
        <v>65</v>
      </c>
      <c r="F30" t="s">
        <v>66</v>
      </c>
      <c r="G30">
        <v>8.56</v>
      </c>
      <c r="H30">
        <v>0.6</v>
      </c>
      <c r="I30">
        <v>0.02</v>
      </c>
      <c r="J30">
        <v>0.6</v>
      </c>
      <c r="K30">
        <v>0.05</v>
      </c>
      <c r="L30">
        <f t="shared" si="21"/>
        <v>1</v>
      </c>
      <c r="M30">
        <f t="shared" si="22"/>
        <v>2.5</v>
      </c>
      <c r="N30" t="s">
        <v>67</v>
      </c>
      <c r="O30">
        <f t="shared" si="0"/>
        <v>0</v>
      </c>
      <c r="P30">
        <f t="shared" si="23"/>
        <v>21.400000000000002</v>
      </c>
      <c r="Q30" t="s">
        <v>68</v>
      </c>
      <c r="R30">
        <f t="shared" si="24"/>
        <v>21.400000000000002</v>
      </c>
    </row>
    <row r="31" spans="1:18" hidden="1" x14ac:dyDescent="0.25">
      <c r="A31" t="s">
        <v>13</v>
      </c>
      <c r="B31" t="s">
        <v>63</v>
      </c>
      <c r="C31" t="s">
        <v>17</v>
      </c>
      <c r="D31" t="s">
        <v>119</v>
      </c>
      <c r="E31" t="s">
        <v>65</v>
      </c>
      <c r="F31" t="s">
        <v>66</v>
      </c>
      <c r="G31">
        <v>1.07</v>
      </c>
      <c r="H31">
        <v>0.6</v>
      </c>
      <c r="I31">
        <v>0.02</v>
      </c>
      <c r="J31">
        <v>0.6</v>
      </c>
      <c r="K31">
        <v>0.05</v>
      </c>
      <c r="L31">
        <f t="shared" si="21"/>
        <v>1</v>
      </c>
      <c r="M31">
        <f t="shared" si="22"/>
        <v>2.5</v>
      </c>
      <c r="N31" t="s">
        <v>68</v>
      </c>
      <c r="O31">
        <f t="shared" si="0"/>
        <v>7.0000000000000007E-2</v>
      </c>
      <c r="P31">
        <f t="shared" si="23"/>
        <v>2.4877500000000001</v>
      </c>
      <c r="Q31" t="s">
        <v>68</v>
      </c>
      <c r="R31">
        <f t="shared" si="24"/>
        <v>2.4877500000000001</v>
      </c>
    </row>
    <row r="32" spans="1:18" hidden="1" x14ac:dyDescent="0.25">
      <c r="A32" t="s">
        <v>13</v>
      </c>
      <c r="B32" t="s">
        <v>63</v>
      </c>
      <c r="C32" t="s">
        <v>17</v>
      </c>
      <c r="D32" t="s">
        <v>75</v>
      </c>
      <c r="E32" t="s">
        <v>65</v>
      </c>
      <c r="F32" t="s">
        <v>66</v>
      </c>
      <c r="G32">
        <v>0.98866666666666669</v>
      </c>
      <c r="H32">
        <v>0.6</v>
      </c>
      <c r="I32">
        <v>0.02</v>
      </c>
      <c r="J32">
        <v>0.6</v>
      </c>
      <c r="K32">
        <v>0.05</v>
      </c>
      <c r="L32">
        <f t="shared" si="21"/>
        <v>1</v>
      </c>
      <c r="M32">
        <f t="shared" si="22"/>
        <v>2.5</v>
      </c>
      <c r="N32" t="s">
        <v>68</v>
      </c>
      <c r="O32">
        <f t="shared" si="0"/>
        <v>7.0000000000000007E-2</v>
      </c>
      <c r="P32">
        <f t="shared" si="23"/>
        <v>2.2986499999999999</v>
      </c>
      <c r="Q32" t="s">
        <v>68</v>
      </c>
      <c r="R32">
        <f t="shared" si="24"/>
        <v>2.2986499999999999</v>
      </c>
    </row>
    <row r="33" spans="1:18" hidden="1" x14ac:dyDescent="0.25">
      <c r="A33" t="s">
        <v>13</v>
      </c>
      <c r="B33" t="s">
        <v>63</v>
      </c>
      <c r="C33" t="s">
        <v>17</v>
      </c>
      <c r="D33" t="s">
        <v>128</v>
      </c>
      <c r="E33" t="s">
        <v>65</v>
      </c>
      <c r="F33" t="s">
        <v>66</v>
      </c>
      <c r="G33">
        <v>0.60666666666666669</v>
      </c>
      <c r="H33">
        <v>0.6</v>
      </c>
      <c r="I33">
        <v>0.02</v>
      </c>
      <c r="J33">
        <v>0.6</v>
      </c>
      <c r="K33">
        <v>0.05</v>
      </c>
      <c r="L33">
        <f t="shared" si="21"/>
        <v>1</v>
      </c>
      <c r="M33">
        <f t="shared" si="22"/>
        <v>2.5</v>
      </c>
      <c r="N33" t="s">
        <v>67</v>
      </c>
      <c r="O33">
        <f t="shared" si="0"/>
        <v>0</v>
      </c>
      <c r="P33">
        <f t="shared" si="23"/>
        <v>1.5166666666666666</v>
      </c>
      <c r="Q33" t="s">
        <v>68</v>
      </c>
      <c r="R33">
        <f t="shared" si="24"/>
        <v>1.5166666666666666</v>
      </c>
    </row>
  </sheetData>
  <sheetProtection sheet="1" objects="1" scenarios="1"/>
  <autoFilter ref="A1:R33" xr:uid="{FEE44A1A-36D3-47F7-8C42-72DB7ECE098F}">
    <filterColumn colId="2">
      <filters>
        <filter val="Coquet Island"/>
      </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F664B-89E0-415A-8A5F-1F5DCC468800}">
  <dimension ref="A1:M285"/>
  <sheetViews>
    <sheetView workbookViewId="0">
      <pane ySplit="1" topLeftCell="A169" activePane="bottomLeft" state="frozen"/>
      <selection pane="bottomLeft" activeCell="C189" sqref="C189"/>
    </sheetView>
  </sheetViews>
  <sheetFormatPr defaultRowHeight="15" x14ac:dyDescent="0.25"/>
  <cols>
    <col min="3" max="3" width="28" bestFit="1" customWidth="1"/>
    <col min="4" max="4" width="30.42578125" bestFit="1" customWidth="1"/>
    <col min="5" max="5" width="17.5703125" customWidth="1"/>
    <col min="6" max="6" width="21.28515625" customWidth="1"/>
    <col min="7" max="7" width="17.7109375" customWidth="1"/>
    <col min="8" max="8" width="18.7109375" customWidth="1"/>
    <col min="9" max="9" width="20.85546875" customWidth="1"/>
    <col min="10" max="10" width="16.7109375" customWidth="1"/>
    <col min="11" max="11" width="16.5703125" customWidth="1"/>
    <col min="12" max="12" width="17.5703125" customWidth="1"/>
    <col min="13" max="13" width="15.7109375" customWidth="1"/>
  </cols>
  <sheetData>
    <row r="1" spans="1:13" s="1" customFormat="1" ht="60" x14ac:dyDescent="0.2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79</v>
      </c>
      <c r="H1" s="2" t="s">
        <v>80</v>
      </c>
      <c r="I1" s="2" t="s">
        <v>54</v>
      </c>
      <c r="J1" s="2" t="s">
        <v>55</v>
      </c>
      <c r="K1" s="2" t="s">
        <v>60</v>
      </c>
      <c r="L1" s="2" t="s">
        <v>61</v>
      </c>
      <c r="M1" s="2" t="s">
        <v>62</v>
      </c>
    </row>
    <row r="2" spans="1:13" x14ac:dyDescent="0.25">
      <c r="A2" t="s">
        <v>9</v>
      </c>
      <c r="B2" t="s">
        <v>63</v>
      </c>
      <c r="C2" t="s">
        <v>15</v>
      </c>
      <c r="D2" t="s">
        <v>76</v>
      </c>
      <c r="E2" t="s">
        <v>77</v>
      </c>
      <c r="F2" t="s">
        <v>82</v>
      </c>
      <c r="G2">
        <v>2435</v>
      </c>
      <c r="H2">
        <v>1.38473941290843E-2</v>
      </c>
      <c r="I2">
        <v>0.6</v>
      </c>
      <c r="J2">
        <v>0.03</v>
      </c>
      <c r="K2">
        <f t="shared" ref="K2:K65" si="0">G2*H2*I2*J2</f>
        <v>0.6069312846777648</v>
      </c>
      <c r="L2" t="s">
        <v>68</v>
      </c>
      <c r="M2">
        <f>IF(L2="Y",0,K2)</f>
        <v>0.6069312846777648</v>
      </c>
    </row>
    <row r="3" spans="1:13" x14ac:dyDescent="0.25">
      <c r="A3" t="s">
        <v>9</v>
      </c>
      <c r="B3" t="s">
        <v>63</v>
      </c>
      <c r="C3" t="s">
        <v>15</v>
      </c>
      <c r="D3" t="s">
        <v>130</v>
      </c>
      <c r="E3" t="s">
        <v>77</v>
      </c>
      <c r="F3" t="s">
        <v>82</v>
      </c>
      <c r="G3">
        <v>123</v>
      </c>
      <c r="H3">
        <v>1.38473941290843E-2</v>
      </c>
      <c r="I3">
        <v>0.6</v>
      </c>
      <c r="J3">
        <v>0.03</v>
      </c>
      <c r="K3">
        <f t="shared" si="0"/>
        <v>3.0658130601792639E-2</v>
      </c>
      <c r="L3" t="s">
        <v>68</v>
      </c>
      <c r="M3">
        <f t="shared" ref="M3:M41" si="1">IF(L3="Y",0,K3)</f>
        <v>3.0658130601792639E-2</v>
      </c>
    </row>
    <row r="4" spans="1:13" x14ac:dyDescent="0.25">
      <c r="A4" t="s">
        <v>9</v>
      </c>
      <c r="B4" t="s">
        <v>63</v>
      </c>
      <c r="C4" t="s">
        <v>15</v>
      </c>
      <c r="D4" t="s">
        <v>84</v>
      </c>
      <c r="E4" t="s">
        <v>77</v>
      </c>
      <c r="F4" t="s">
        <v>82</v>
      </c>
      <c r="G4">
        <v>3</v>
      </c>
      <c r="H4">
        <v>1.38473941290843E-2</v>
      </c>
      <c r="I4">
        <v>0.6</v>
      </c>
      <c r="J4">
        <v>0.03</v>
      </c>
      <c r="K4">
        <f t="shared" si="0"/>
        <v>7.4775928297055223E-4</v>
      </c>
      <c r="L4" t="s">
        <v>68</v>
      </c>
      <c r="M4">
        <f t="shared" si="1"/>
        <v>7.4775928297055223E-4</v>
      </c>
    </row>
    <row r="5" spans="1:13" x14ac:dyDescent="0.25">
      <c r="A5" t="s">
        <v>9</v>
      </c>
      <c r="B5" t="s">
        <v>63</v>
      </c>
      <c r="C5" t="s">
        <v>15</v>
      </c>
      <c r="D5" t="s">
        <v>131</v>
      </c>
      <c r="E5" t="s">
        <v>77</v>
      </c>
      <c r="F5" t="s">
        <v>82</v>
      </c>
      <c r="G5">
        <v>82</v>
      </c>
      <c r="H5">
        <v>1.38473941290843E-2</v>
      </c>
      <c r="I5">
        <v>0.6</v>
      </c>
      <c r="J5">
        <v>0.03</v>
      </c>
      <c r="K5">
        <f t="shared" si="0"/>
        <v>2.0438753734528428E-2</v>
      </c>
      <c r="L5" t="s">
        <v>68</v>
      </c>
      <c r="M5">
        <f t="shared" si="1"/>
        <v>2.0438753734528428E-2</v>
      </c>
    </row>
    <row r="6" spans="1:13" x14ac:dyDescent="0.25">
      <c r="A6" t="s">
        <v>9</v>
      </c>
      <c r="B6" t="s">
        <v>63</v>
      </c>
      <c r="C6" t="s">
        <v>15</v>
      </c>
      <c r="D6" t="s">
        <v>87</v>
      </c>
      <c r="E6" t="s">
        <v>77</v>
      </c>
      <c r="F6" t="s">
        <v>82</v>
      </c>
      <c r="G6">
        <v>1</v>
      </c>
      <c r="H6">
        <v>1.38473941290843E-2</v>
      </c>
      <c r="I6">
        <v>0.6</v>
      </c>
      <c r="J6">
        <v>0.03</v>
      </c>
      <c r="K6">
        <f t="shared" si="0"/>
        <v>2.4925309432351737E-4</v>
      </c>
      <c r="L6" t="s">
        <v>68</v>
      </c>
      <c r="M6">
        <f t="shared" si="1"/>
        <v>2.4925309432351737E-4</v>
      </c>
    </row>
    <row r="7" spans="1:13" x14ac:dyDescent="0.25">
      <c r="A7" t="s">
        <v>9</v>
      </c>
      <c r="B7" t="s">
        <v>63</v>
      </c>
      <c r="C7" t="s">
        <v>15</v>
      </c>
      <c r="D7" t="s">
        <v>122</v>
      </c>
      <c r="E7" t="s">
        <v>77</v>
      </c>
      <c r="F7" t="s">
        <v>82</v>
      </c>
      <c r="G7">
        <v>1</v>
      </c>
      <c r="H7">
        <v>1.38473941290843E-2</v>
      </c>
      <c r="I7">
        <v>0.6</v>
      </c>
      <c r="J7">
        <v>0.03</v>
      </c>
      <c r="K7">
        <f t="shared" si="0"/>
        <v>2.4925309432351737E-4</v>
      </c>
      <c r="L7" t="s">
        <v>68</v>
      </c>
      <c r="M7">
        <f t="shared" si="1"/>
        <v>2.4925309432351737E-4</v>
      </c>
    </row>
    <row r="8" spans="1:13" x14ac:dyDescent="0.25">
      <c r="A8" t="s">
        <v>9</v>
      </c>
      <c r="B8" t="s">
        <v>63</v>
      </c>
      <c r="C8" t="s">
        <v>15</v>
      </c>
      <c r="D8" t="s">
        <v>89</v>
      </c>
      <c r="E8" t="s">
        <v>77</v>
      </c>
      <c r="F8" t="s">
        <v>82</v>
      </c>
      <c r="G8">
        <v>10</v>
      </c>
      <c r="H8">
        <v>1.38473941290843E-2</v>
      </c>
      <c r="I8">
        <v>0.6</v>
      </c>
      <c r="J8">
        <v>0.03</v>
      </c>
      <c r="K8">
        <f t="shared" si="0"/>
        <v>2.4925309432351737E-3</v>
      </c>
      <c r="L8" t="s">
        <v>68</v>
      </c>
      <c r="M8">
        <f t="shared" si="1"/>
        <v>2.4925309432351737E-3</v>
      </c>
    </row>
    <row r="9" spans="1:13" x14ac:dyDescent="0.25">
      <c r="A9" t="s">
        <v>9</v>
      </c>
      <c r="B9" t="s">
        <v>63</v>
      </c>
      <c r="C9" t="s">
        <v>15</v>
      </c>
      <c r="D9" t="s">
        <v>132</v>
      </c>
      <c r="E9" t="s">
        <v>77</v>
      </c>
      <c r="F9" t="s">
        <v>82</v>
      </c>
      <c r="G9">
        <v>85</v>
      </c>
      <c r="H9">
        <v>1.38473941290843E-2</v>
      </c>
      <c r="I9">
        <v>0.6</v>
      </c>
      <c r="J9">
        <v>0.03</v>
      </c>
      <c r="K9">
        <f t="shared" si="0"/>
        <v>2.1186513017498975E-2</v>
      </c>
      <c r="L9" t="s">
        <v>68</v>
      </c>
      <c r="M9">
        <f t="shared" si="1"/>
        <v>2.1186513017498975E-2</v>
      </c>
    </row>
    <row r="10" spans="1:13" x14ac:dyDescent="0.25">
      <c r="A10" t="s">
        <v>9</v>
      </c>
      <c r="B10" t="s">
        <v>63</v>
      </c>
      <c r="C10" t="s">
        <v>15</v>
      </c>
      <c r="D10" t="s">
        <v>133</v>
      </c>
      <c r="E10" t="s">
        <v>77</v>
      </c>
      <c r="F10" t="s">
        <v>82</v>
      </c>
      <c r="G10">
        <v>6</v>
      </c>
      <c r="H10">
        <v>1.38473941290843E-2</v>
      </c>
      <c r="I10">
        <v>0.6</v>
      </c>
      <c r="J10">
        <v>0.03</v>
      </c>
      <c r="K10">
        <f t="shared" si="0"/>
        <v>1.4955185659411045E-3</v>
      </c>
      <c r="L10" t="s">
        <v>68</v>
      </c>
      <c r="M10">
        <f t="shared" si="1"/>
        <v>1.4955185659411045E-3</v>
      </c>
    </row>
    <row r="11" spans="1:13" x14ac:dyDescent="0.25">
      <c r="A11" t="s">
        <v>9</v>
      </c>
      <c r="B11" t="s">
        <v>63</v>
      </c>
      <c r="C11" t="s">
        <v>15</v>
      </c>
      <c r="D11" t="s">
        <v>134</v>
      </c>
      <c r="E11" t="s">
        <v>77</v>
      </c>
      <c r="F11" t="s">
        <v>82</v>
      </c>
      <c r="G11">
        <v>6</v>
      </c>
      <c r="H11">
        <v>1.38473941290843E-2</v>
      </c>
      <c r="I11">
        <v>0.6</v>
      </c>
      <c r="J11">
        <v>0.03</v>
      </c>
      <c r="K11">
        <f t="shared" si="0"/>
        <v>1.4955185659411045E-3</v>
      </c>
      <c r="L11" t="s">
        <v>68</v>
      </c>
      <c r="M11">
        <f t="shared" si="1"/>
        <v>1.4955185659411045E-3</v>
      </c>
    </row>
    <row r="12" spans="1:13" x14ac:dyDescent="0.25">
      <c r="A12" t="s">
        <v>9</v>
      </c>
      <c r="B12" t="s">
        <v>63</v>
      </c>
      <c r="C12" t="s">
        <v>15</v>
      </c>
      <c r="D12" t="s">
        <v>91</v>
      </c>
      <c r="E12" t="s">
        <v>77</v>
      </c>
      <c r="F12" t="s">
        <v>82</v>
      </c>
      <c r="G12">
        <v>1</v>
      </c>
      <c r="H12">
        <v>1.38473941290843E-2</v>
      </c>
      <c r="I12">
        <v>0.6</v>
      </c>
      <c r="J12">
        <v>0.03</v>
      </c>
      <c r="K12">
        <f t="shared" si="0"/>
        <v>2.4925309432351737E-4</v>
      </c>
      <c r="L12" t="s">
        <v>68</v>
      </c>
      <c r="M12">
        <f t="shared" si="1"/>
        <v>2.4925309432351737E-4</v>
      </c>
    </row>
    <row r="13" spans="1:13" x14ac:dyDescent="0.25">
      <c r="A13" t="s">
        <v>9</v>
      </c>
      <c r="B13" t="s">
        <v>63</v>
      </c>
      <c r="C13" t="s">
        <v>15</v>
      </c>
      <c r="D13" t="s">
        <v>135</v>
      </c>
      <c r="E13" t="s">
        <v>77</v>
      </c>
      <c r="F13" t="s">
        <v>82</v>
      </c>
      <c r="G13">
        <v>0</v>
      </c>
      <c r="H13">
        <v>1.38473941290843E-2</v>
      </c>
      <c r="I13">
        <v>0.6</v>
      </c>
      <c r="J13">
        <v>0.03</v>
      </c>
      <c r="K13">
        <f t="shared" si="0"/>
        <v>0</v>
      </c>
      <c r="L13" t="s">
        <v>68</v>
      </c>
      <c r="M13">
        <f t="shared" si="1"/>
        <v>0</v>
      </c>
    </row>
    <row r="14" spans="1:13" x14ac:dyDescent="0.25">
      <c r="A14" t="s">
        <v>9</v>
      </c>
      <c r="B14" t="s">
        <v>63</v>
      </c>
      <c r="C14" t="s">
        <v>15</v>
      </c>
      <c r="D14" t="s">
        <v>93</v>
      </c>
      <c r="E14" t="s">
        <v>77</v>
      </c>
      <c r="F14" t="s">
        <v>82</v>
      </c>
      <c r="G14">
        <v>10</v>
      </c>
      <c r="H14">
        <v>1.38473941290843E-2</v>
      </c>
      <c r="I14">
        <v>0.6</v>
      </c>
      <c r="J14">
        <v>0.03</v>
      </c>
      <c r="K14">
        <f t="shared" si="0"/>
        <v>2.4925309432351737E-3</v>
      </c>
      <c r="L14" t="s">
        <v>68</v>
      </c>
      <c r="M14">
        <f t="shared" si="1"/>
        <v>2.4925309432351737E-3</v>
      </c>
    </row>
    <row r="15" spans="1:13" x14ac:dyDescent="0.25">
      <c r="A15" t="s">
        <v>9</v>
      </c>
      <c r="B15" t="s">
        <v>63</v>
      </c>
      <c r="C15" t="s">
        <v>15</v>
      </c>
      <c r="D15" t="s">
        <v>95</v>
      </c>
      <c r="E15" t="s">
        <v>77</v>
      </c>
      <c r="F15" t="s">
        <v>82</v>
      </c>
      <c r="G15">
        <v>26</v>
      </c>
      <c r="H15">
        <v>1.38473941290843E-2</v>
      </c>
      <c r="I15">
        <v>0.6</v>
      </c>
      <c r="J15">
        <v>0.03</v>
      </c>
      <c r="K15">
        <f t="shared" si="0"/>
        <v>6.4805804524114517E-3</v>
      </c>
      <c r="L15" t="s">
        <v>68</v>
      </c>
      <c r="M15">
        <f t="shared" si="1"/>
        <v>6.4805804524114517E-3</v>
      </c>
    </row>
    <row r="16" spans="1:13" x14ac:dyDescent="0.25">
      <c r="A16" t="s">
        <v>9</v>
      </c>
      <c r="B16" t="s">
        <v>63</v>
      </c>
      <c r="C16" t="s">
        <v>15</v>
      </c>
      <c r="D16" t="s">
        <v>96</v>
      </c>
      <c r="E16" t="s">
        <v>77</v>
      </c>
      <c r="F16" t="s">
        <v>82</v>
      </c>
      <c r="G16">
        <v>18</v>
      </c>
      <c r="H16">
        <v>1.38473941290843E-2</v>
      </c>
      <c r="I16">
        <v>0.6</v>
      </c>
      <c r="J16">
        <v>0.03</v>
      </c>
      <c r="K16">
        <f t="shared" si="0"/>
        <v>4.4865556978233127E-3</v>
      </c>
      <c r="L16" t="s">
        <v>68</v>
      </c>
      <c r="M16">
        <f t="shared" si="1"/>
        <v>4.4865556978233127E-3</v>
      </c>
    </row>
    <row r="17" spans="1:13" x14ac:dyDescent="0.25">
      <c r="A17" t="s">
        <v>9</v>
      </c>
      <c r="B17" t="s">
        <v>63</v>
      </c>
      <c r="C17" t="s">
        <v>15</v>
      </c>
      <c r="D17" t="s">
        <v>124</v>
      </c>
      <c r="E17" t="s">
        <v>77</v>
      </c>
      <c r="F17" t="s">
        <v>82</v>
      </c>
      <c r="G17">
        <v>0</v>
      </c>
      <c r="H17">
        <v>1.38473941290843E-2</v>
      </c>
      <c r="I17">
        <v>0.6</v>
      </c>
      <c r="J17">
        <v>0.03</v>
      </c>
      <c r="K17">
        <f t="shared" si="0"/>
        <v>0</v>
      </c>
      <c r="L17" t="s">
        <v>68</v>
      </c>
      <c r="M17">
        <f t="shared" si="1"/>
        <v>0</v>
      </c>
    </row>
    <row r="18" spans="1:13" x14ac:dyDescent="0.25">
      <c r="A18" t="s">
        <v>9</v>
      </c>
      <c r="B18" t="s">
        <v>63</v>
      </c>
      <c r="C18" t="s">
        <v>15</v>
      </c>
      <c r="D18" t="s">
        <v>97</v>
      </c>
      <c r="E18" t="s">
        <v>77</v>
      </c>
      <c r="F18" t="s">
        <v>82</v>
      </c>
      <c r="G18">
        <v>35</v>
      </c>
      <c r="H18">
        <v>1.38473941290843E-2</v>
      </c>
      <c r="I18">
        <v>0.6</v>
      </c>
      <c r="J18">
        <v>0.03</v>
      </c>
      <c r="K18">
        <f t="shared" si="0"/>
        <v>8.7238583013231081E-3</v>
      </c>
      <c r="L18" t="s">
        <v>68</v>
      </c>
      <c r="M18">
        <f t="shared" si="1"/>
        <v>8.7238583013231081E-3</v>
      </c>
    </row>
    <row r="19" spans="1:13" x14ac:dyDescent="0.25">
      <c r="A19" t="s">
        <v>9</v>
      </c>
      <c r="B19" t="s">
        <v>63</v>
      </c>
      <c r="C19" t="s">
        <v>15</v>
      </c>
      <c r="D19" t="s">
        <v>136</v>
      </c>
      <c r="E19" t="s">
        <v>77</v>
      </c>
      <c r="F19" t="s">
        <v>82</v>
      </c>
      <c r="G19">
        <v>32</v>
      </c>
      <c r="H19">
        <v>1.38473941290843E-2</v>
      </c>
      <c r="I19">
        <v>0.6</v>
      </c>
      <c r="J19">
        <v>0.03</v>
      </c>
      <c r="K19">
        <f t="shared" si="0"/>
        <v>7.976099018352556E-3</v>
      </c>
      <c r="L19" t="s">
        <v>68</v>
      </c>
      <c r="M19">
        <f t="shared" si="1"/>
        <v>7.976099018352556E-3</v>
      </c>
    </row>
    <row r="20" spans="1:13" x14ac:dyDescent="0.25">
      <c r="A20" t="s">
        <v>9</v>
      </c>
      <c r="B20" t="s">
        <v>63</v>
      </c>
      <c r="C20" t="s">
        <v>15</v>
      </c>
      <c r="D20" t="s">
        <v>88</v>
      </c>
      <c r="E20" t="s">
        <v>77</v>
      </c>
      <c r="F20" t="s">
        <v>82</v>
      </c>
      <c r="G20">
        <v>1257</v>
      </c>
      <c r="H20">
        <v>1.38473941290843E-2</v>
      </c>
      <c r="I20">
        <v>0.6</v>
      </c>
      <c r="J20">
        <v>0.03</v>
      </c>
      <c r="K20">
        <f t="shared" si="0"/>
        <v>0.31331113956466128</v>
      </c>
      <c r="L20" t="s">
        <v>68</v>
      </c>
      <c r="M20">
        <f t="shared" si="1"/>
        <v>0.31331113956466128</v>
      </c>
    </row>
    <row r="21" spans="1:13" x14ac:dyDescent="0.25">
      <c r="A21" t="s">
        <v>9</v>
      </c>
      <c r="B21" t="s">
        <v>63</v>
      </c>
      <c r="C21" t="s">
        <v>15</v>
      </c>
      <c r="D21" t="s">
        <v>100</v>
      </c>
      <c r="E21" t="s">
        <v>77</v>
      </c>
      <c r="F21" t="s">
        <v>82</v>
      </c>
      <c r="G21">
        <v>2039</v>
      </c>
      <c r="H21">
        <v>1.38473941290843E-2</v>
      </c>
      <c r="I21">
        <v>0.6</v>
      </c>
      <c r="J21">
        <v>0.03</v>
      </c>
      <c r="K21">
        <f t="shared" si="0"/>
        <v>0.50822705932565182</v>
      </c>
      <c r="L21" t="s">
        <v>68</v>
      </c>
      <c r="M21">
        <f t="shared" si="1"/>
        <v>0.50822705932565182</v>
      </c>
    </row>
    <row r="22" spans="1:13" x14ac:dyDescent="0.25">
      <c r="A22" t="s">
        <v>9</v>
      </c>
      <c r="B22" t="s">
        <v>63</v>
      </c>
      <c r="C22" t="s">
        <v>15</v>
      </c>
      <c r="D22" t="s">
        <v>92</v>
      </c>
      <c r="E22" t="s">
        <v>77</v>
      </c>
      <c r="F22" t="s">
        <v>82</v>
      </c>
      <c r="G22">
        <v>656</v>
      </c>
      <c r="H22">
        <v>1.38473941290843E-2</v>
      </c>
      <c r="I22">
        <v>0.6</v>
      </c>
      <c r="J22">
        <v>0.03</v>
      </c>
      <c r="K22">
        <f t="shared" si="0"/>
        <v>0.16351002987622743</v>
      </c>
      <c r="L22" t="s">
        <v>68</v>
      </c>
      <c r="M22">
        <f t="shared" si="1"/>
        <v>0.16351002987622743</v>
      </c>
    </row>
    <row r="23" spans="1:13" x14ac:dyDescent="0.25">
      <c r="A23" t="s">
        <v>9</v>
      </c>
      <c r="B23" t="s">
        <v>63</v>
      </c>
      <c r="C23" t="s">
        <v>15</v>
      </c>
      <c r="D23" t="s">
        <v>101</v>
      </c>
      <c r="E23" t="s">
        <v>77</v>
      </c>
      <c r="F23" t="s">
        <v>82</v>
      </c>
      <c r="G23">
        <v>71</v>
      </c>
      <c r="H23">
        <v>1.38473941290843E-2</v>
      </c>
      <c r="I23">
        <v>0.6</v>
      </c>
      <c r="J23">
        <v>0.03</v>
      </c>
      <c r="K23">
        <f t="shared" si="0"/>
        <v>1.7696969696969735E-2</v>
      </c>
      <c r="L23" t="s">
        <v>68</v>
      </c>
      <c r="M23">
        <f t="shared" si="1"/>
        <v>1.7696969696969735E-2</v>
      </c>
    </row>
    <row r="24" spans="1:13" x14ac:dyDescent="0.25">
      <c r="A24" t="s">
        <v>9</v>
      </c>
      <c r="B24" t="s">
        <v>63</v>
      </c>
      <c r="C24" t="s">
        <v>15</v>
      </c>
      <c r="D24" t="s">
        <v>98</v>
      </c>
      <c r="E24" t="s">
        <v>77</v>
      </c>
      <c r="F24" t="s">
        <v>82</v>
      </c>
      <c r="G24">
        <v>295</v>
      </c>
      <c r="H24">
        <v>1.38473941290843E-2</v>
      </c>
      <c r="I24">
        <v>0.6</v>
      </c>
      <c r="J24">
        <v>0.03</v>
      </c>
      <c r="K24">
        <f t="shared" si="0"/>
        <v>7.3529662825437617E-2</v>
      </c>
      <c r="L24" t="s">
        <v>68</v>
      </c>
      <c r="M24">
        <f t="shared" si="1"/>
        <v>7.3529662825437617E-2</v>
      </c>
    </row>
    <row r="25" spans="1:13" x14ac:dyDescent="0.25">
      <c r="A25" t="s">
        <v>9</v>
      </c>
      <c r="B25" t="s">
        <v>63</v>
      </c>
      <c r="C25" t="s">
        <v>15</v>
      </c>
      <c r="D25" t="s">
        <v>99</v>
      </c>
      <c r="E25" t="s">
        <v>77</v>
      </c>
      <c r="F25" t="s">
        <v>82</v>
      </c>
      <c r="G25">
        <v>743</v>
      </c>
      <c r="H25">
        <v>1.38473941290843E-2</v>
      </c>
      <c r="I25">
        <v>0.6</v>
      </c>
      <c r="J25">
        <v>0.03</v>
      </c>
      <c r="K25">
        <f t="shared" si="0"/>
        <v>0.18519504908237341</v>
      </c>
      <c r="L25" t="s">
        <v>68</v>
      </c>
      <c r="M25">
        <f t="shared" si="1"/>
        <v>0.18519504908237341</v>
      </c>
    </row>
    <row r="26" spans="1:13" x14ac:dyDescent="0.25">
      <c r="A26" t="s">
        <v>9</v>
      </c>
      <c r="B26" t="s">
        <v>63</v>
      </c>
      <c r="C26" t="s">
        <v>15</v>
      </c>
      <c r="D26" t="s">
        <v>102</v>
      </c>
      <c r="E26" t="s">
        <v>77</v>
      </c>
      <c r="F26" t="s">
        <v>82</v>
      </c>
      <c r="G26">
        <v>273</v>
      </c>
      <c r="H26">
        <v>1.38473941290843E-2</v>
      </c>
      <c r="I26">
        <v>0.6</v>
      </c>
      <c r="J26">
        <v>0.03</v>
      </c>
      <c r="K26">
        <f t="shared" si="0"/>
        <v>6.8046094750320252E-2</v>
      </c>
      <c r="L26" t="s">
        <v>68</v>
      </c>
      <c r="M26">
        <f t="shared" si="1"/>
        <v>6.8046094750320252E-2</v>
      </c>
    </row>
    <row r="27" spans="1:13" x14ac:dyDescent="0.25">
      <c r="A27" t="s">
        <v>9</v>
      </c>
      <c r="B27" t="s">
        <v>63</v>
      </c>
      <c r="C27" t="s">
        <v>15</v>
      </c>
      <c r="D27" t="s">
        <v>137</v>
      </c>
      <c r="E27" t="s">
        <v>77</v>
      </c>
      <c r="F27" t="s">
        <v>82</v>
      </c>
      <c r="G27">
        <v>307</v>
      </c>
      <c r="H27">
        <v>1.38473941290843E-2</v>
      </c>
      <c r="I27">
        <v>0.6</v>
      </c>
      <c r="J27">
        <v>0.03</v>
      </c>
      <c r="K27">
        <f t="shared" si="0"/>
        <v>7.6520699957319832E-2</v>
      </c>
      <c r="L27" t="s">
        <v>68</v>
      </c>
      <c r="M27">
        <f t="shared" si="1"/>
        <v>7.6520699957319832E-2</v>
      </c>
    </row>
    <row r="28" spans="1:13" x14ac:dyDescent="0.25">
      <c r="A28" t="s">
        <v>9</v>
      </c>
      <c r="B28" t="s">
        <v>63</v>
      </c>
      <c r="C28" t="s">
        <v>15</v>
      </c>
      <c r="D28" t="s">
        <v>64</v>
      </c>
      <c r="E28" t="s">
        <v>77</v>
      </c>
      <c r="F28" t="s">
        <v>82</v>
      </c>
      <c r="G28">
        <v>2688</v>
      </c>
      <c r="H28">
        <v>1.38473941290843E-2</v>
      </c>
      <c r="I28">
        <v>0.6</v>
      </c>
      <c r="J28">
        <v>0.03</v>
      </c>
      <c r="K28">
        <f t="shared" si="0"/>
        <v>0.6699923175416147</v>
      </c>
      <c r="L28" t="s">
        <v>68</v>
      </c>
      <c r="M28">
        <f t="shared" si="1"/>
        <v>0.6699923175416147</v>
      </c>
    </row>
    <row r="29" spans="1:13" x14ac:dyDescent="0.25">
      <c r="A29" t="s">
        <v>9</v>
      </c>
      <c r="B29" t="s">
        <v>63</v>
      </c>
      <c r="C29" t="s">
        <v>15</v>
      </c>
      <c r="D29" t="s">
        <v>72</v>
      </c>
      <c r="E29" t="s">
        <v>77</v>
      </c>
      <c r="F29" t="s">
        <v>82</v>
      </c>
      <c r="G29">
        <v>3966</v>
      </c>
      <c r="H29">
        <v>1.38473941290843E-2</v>
      </c>
      <c r="I29">
        <v>0.6</v>
      </c>
      <c r="J29">
        <v>0.03</v>
      </c>
      <c r="K29">
        <f t="shared" si="0"/>
        <v>0.98853777208706994</v>
      </c>
      <c r="L29" t="s">
        <v>68</v>
      </c>
      <c r="M29">
        <f t="shared" si="1"/>
        <v>0.98853777208706994</v>
      </c>
    </row>
    <row r="30" spans="1:13" x14ac:dyDescent="0.25">
      <c r="A30" t="s">
        <v>9</v>
      </c>
      <c r="B30" t="s">
        <v>63</v>
      </c>
      <c r="C30" t="s">
        <v>15</v>
      </c>
      <c r="D30" t="s">
        <v>69</v>
      </c>
      <c r="E30" t="s">
        <v>77</v>
      </c>
      <c r="F30" t="s">
        <v>82</v>
      </c>
      <c r="G30">
        <v>2103</v>
      </c>
      <c r="H30">
        <v>1.38473941290843E-2</v>
      </c>
      <c r="I30">
        <v>0.6</v>
      </c>
      <c r="J30">
        <v>0.03</v>
      </c>
      <c r="K30">
        <f t="shared" si="0"/>
        <v>0.52417925736235704</v>
      </c>
      <c r="L30" t="s">
        <v>68</v>
      </c>
      <c r="M30">
        <f t="shared" si="1"/>
        <v>0.52417925736235704</v>
      </c>
    </row>
    <row r="31" spans="1:13" x14ac:dyDescent="0.25">
      <c r="A31" t="s">
        <v>9</v>
      </c>
      <c r="B31" t="s">
        <v>63</v>
      </c>
      <c r="C31" t="s">
        <v>15</v>
      </c>
      <c r="D31" t="s">
        <v>125</v>
      </c>
      <c r="E31" t="s">
        <v>77</v>
      </c>
      <c r="F31" t="s">
        <v>82</v>
      </c>
      <c r="G31">
        <v>1526</v>
      </c>
      <c r="H31">
        <v>1.38473941290843E-2</v>
      </c>
      <c r="I31">
        <v>0.6</v>
      </c>
      <c r="J31">
        <v>0.03</v>
      </c>
      <c r="K31">
        <f t="shared" si="0"/>
        <v>0.38036022193768754</v>
      </c>
      <c r="L31" t="s">
        <v>68</v>
      </c>
      <c r="M31">
        <f t="shared" si="1"/>
        <v>0.38036022193768754</v>
      </c>
    </row>
    <row r="32" spans="1:13" x14ac:dyDescent="0.25">
      <c r="A32" t="s">
        <v>9</v>
      </c>
      <c r="B32" t="s">
        <v>63</v>
      </c>
      <c r="C32" t="s">
        <v>15</v>
      </c>
      <c r="D32" t="s">
        <v>126</v>
      </c>
      <c r="E32" t="s">
        <v>77</v>
      </c>
      <c r="F32" t="s">
        <v>82</v>
      </c>
      <c r="G32">
        <v>3863</v>
      </c>
      <c r="H32">
        <v>1.38473941290843E-2</v>
      </c>
      <c r="I32">
        <v>0.6</v>
      </c>
      <c r="J32">
        <v>0.03</v>
      </c>
      <c r="K32">
        <f t="shared" si="0"/>
        <v>0.96286470337174757</v>
      </c>
      <c r="L32" t="s">
        <v>68</v>
      </c>
      <c r="M32">
        <f t="shared" si="1"/>
        <v>0.96286470337174757</v>
      </c>
    </row>
    <row r="33" spans="1:13" x14ac:dyDescent="0.25">
      <c r="A33" t="s">
        <v>9</v>
      </c>
      <c r="B33" t="s">
        <v>63</v>
      </c>
      <c r="C33" t="s">
        <v>15</v>
      </c>
      <c r="D33" t="s">
        <v>127</v>
      </c>
      <c r="E33" t="s">
        <v>77</v>
      </c>
      <c r="F33" t="s">
        <v>82</v>
      </c>
      <c r="G33">
        <v>329</v>
      </c>
      <c r="H33">
        <v>1.38473941290843E-2</v>
      </c>
      <c r="I33">
        <v>0.6</v>
      </c>
      <c r="J33">
        <v>0.03</v>
      </c>
      <c r="K33">
        <f t="shared" si="0"/>
        <v>8.2004268032437211E-2</v>
      </c>
      <c r="L33" t="s">
        <v>68</v>
      </c>
      <c r="M33">
        <f t="shared" si="1"/>
        <v>8.2004268032437211E-2</v>
      </c>
    </row>
    <row r="34" spans="1:13" x14ac:dyDescent="0.25">
      <c r="A34" t="s">
        <v>9</v>
      </c>
      <c r="B34" t="s">
        <v>63</v>
      </c>
      <c r="C34" t="s">
        <v>15</v>
      </c>
      <c r="D34" t="s">
        <v>107</v>
      </c>
      <c r="E34" t="s">
        <v>77</v>
      </c>
      <c r="F34" t="s">
        <v>82</v>
      </c>
      <c r="G34">
        <v>67</v>
      </c>
      <c r="H34">
        <v>1.38473941290843E-2</v>
      </c>
      <c r="I34">
        <v>0.6</v>
      </c>
      <c r="J34">
        <v>0.03</v>
      </c>
      <c r="K34">
        <f t="shared" si="0"/>
        <v>1.6699957319675662E-2</v>
      </c>
      <c r="L34" t="s">
        <v>68</v>
      </c>
      <c r="M34">
        <f t="shared" si="1"/>
        <v>1.6699957319675662E-2</v>
      </c>
    </row>
    <row r="35" spans="1:13" x14ac:dyDescent="0.25">
      <c r="A35" t="s">
        <v>9</v>
      </c>
      <c r="B35" t="s">
        <v>63</v>
      </c>
      <c r="C35" t="s">
        <v>15</v>
      </c>
      <c r="D35" t="s">
        <v>108</v>
      </c>
      <c r="E35" t="s">
        <v>77</v>
      </c>
      <c r="F35" t="s">
        <v>82</v>
      </c>
      <c r="G35">
        <v>23</v>
      </c>
      <c r="H35">
        <v>1.38473941290843E-2</v>
      </c>
      <c r="I35">
        <v>0.6</v>
      </c>
      <c r="J35">
        <v>0.03</v>
      </c>
      <c r="K35">
        <f t="shared" si="0"/>
        <v>5.7328211694408996E-3</v>
      </c>
      <c r="L35" t="s">
        <v>68</v>
      </c>
      <c r="M35">
        <f t="shared" si="1"/>
        <v>5.7328211694408996E-3</v>
      </c>
    </row>
    <row r="36" spans="1:13" x14ac:dyDescent="0.25">
      <c r="A36" t="s">
        <v>9</v>
      </c>
      <c r="B36" t="s">
        <v>63</v>
      </c>
      <c r="C36" t="s">
        <v>15</v>
      </c>
      <c r="D36" t="s">
        <v>109</v>
      </c>
      <c r="E36" t="s">
        <v>77</v>
      </c>
      <c r="F36" t="s">
        <v>82</v>
      </c>
      <c r="G36">
        <v>112</v>
      </c>
      <c r="H36">
        <v>1.38473941290843E-2</v>
      </c>
      <c r="I36">
        <v>0.6</v>
      </c>
      <c r="J36">
        <v>0.03</v>
      </c>
      <c r="K36">
        <f t="shared" si="0"/>
        <v>2.7916346564233946E-2</v>
      </c>
      <c r="L36" t="s">
        <v>68</v>
      </c>
      <c r="M36">
        <f t="shared" si="1"/>
        <v>2.7916346564233946E-2</v>
      </c>
    </row>
    <row r="37" spans="1:13" x14ac:dyDescent="0.25">
      <c r="A37" t="s">
        <v>9</v>
      </c>
      <c r="B37" t="s">
        <v>63</v>
      </c>
      <c r="C37" t="s">
        <v>15</v>
      </c>
      <c r="D37" t="s">
        <v>138</v>
      </c>
      <c r="E37" t="s">
        <v>77</v>
      </c>
      <c r="F37" t="s">
        <v>82</v>
      </c>
      <c r="G37">
        <v>442</v>
      </c>
      <c r="H37">
        <v>1.38473941290843E-2</v>
      </c>
      <c r="I37">
        <v>0.6</v>
      </c>
      <c r="J37">
        <v>0.03</v>
      </c>
      <c r="K37">
        <f t="shared" si="0"/>
        <v>0.11016986769099467</v>
      </c>
      <c r="L37" t="s">
        <v>68</v>
      </c>
      <c r="M37">
        <f t="shared" si="1"/>
        <v>0.11016986769099467</v>
      </c>
    </row>
    <row r="38" spans="1:13" x14ac:dyDescent="0.25">
      <c r="A38" t="s">
        <v>9</v>
      </c>
      <c r="B38" t="s">
        <v>63</v>
      </c>
      <c r="C38" t="s">
        <v>15</v>
      </c>
      <c r="D38" t="s">
        <v>111</v>
      </c>
      <c r="E38" t="s">
        <v>77</v>
      </c>
      <c r="F38" t="s">
        <v>82</v>
      </c>
      <c r="G38">
        <v>46</v>
      </c>
      <c r="H38">
        <v>1.38473941290843E-2</v>
      </c>
      <c r="I38">
        <v>0.6</v>
      </c>
      <c r="J38">
        <v>0.03</v>
      </c>
      <c r="K38">
        <f t="shared" si="0"/>
        <v>1.1465642338881799E-2</v>
      </c>
      <c r="L38" t="s">
        <v>68</v>
      </c>
      <c r="M38">
        <f t="shared" si="1"/>
        <v>1.1465642338881799E-2</v>
      </c>
    </row>
    <row r="39" spans="1:13" x14ac:dyDescent="0.25">
      <c r="A39" t="s">
        <v>9</v>
      </c>
      <c r="B39" t="s">
        <v>63</v>
      </c>
      <c r="C39" t="s">
        <v>15</v>
      </c>
      <c r="D39" t="s">
        <v>139</v>
      </c>
      <c r="E39" t="s">
        <v>77</v>
      </c>
      <c r="F39" t="s">
        <v>82</v>
      </c>
      <c r="G39">
        <v>18</v>
      </c>
      <c r="H39">
        <v>1.38473941290843E-2</v>
      </c>
      <c r="I39">
        <v>0.6</v>
      </c>
      <c r="J39">
        <v>0.03</v>
      </c>
      <c r="K39">
        <f t="shared" si="0"/>
        <v>4.4865556978233127E-3</v>
      </c>
      <c r="L39" t="s">
        <v>68</v>
      </c>
      <c r="M39">
        <f t="shared" si="1"/>
        <v>4.4865556978233127E-3</v>
      </c>
    </row>
    <row r="40" spans="1:13" x14ac:dyDescent="0.25">
      <c r="A40" t="s">
        <v>9</v>
      </c>
      <c r="B40" t="s">
        <v>63</v>
      </c>
      <c r="C40" t="s">
        <v>15</v>
      </c>
      <c r="D40" t="s">
        <v>113</v>
      </c>
      <c r="E40" t="s">
        <v>77</v>
      </c>
      <c r="F40" t="s">
        <v>82</v>
      </c>
      <c r="G40">
        <v>6</v>
      </c>
      <c r="H40">
        <v>1.38473941290843E-2</v>
      </c>
      <c r="I40">
        <v>0.6</v>
      </c>
      <c r="J40">
        <v>0.03</v>
      </c>
      <c r="K40">
        <f t="shared" si="0"/>
        <v>1.4955185659411045E-3</v>
      </c>
      <c r="L40" t="s">
        <v>68</v>
      </c>
      <c r="M40">
        <f t="shared" si="1"/>
        <v>1.4955185659411045E-3</v>
      </c>
    </row>
    <row r="41" spans="1:13" x14ac:dyDescent="0.25">
      <c r="A41" t="s">
        <v>9</v>
      </c>
      <c r="B41" t="s">
        <v>63</v>
      </c>
      <c r="C41" t="s">
        <v>15</v>
      </c>
      <c r="D41" t="s">
        <v>74</v>
      </c>
      <c r="E41" t="s">
        <v>77</v>
      </c>
      <c r="F41" t="s">
        <v>82</v>
      </c>
      <c r="G41">
        <v>41</v>
      </c>
      <c r="H41">
        <v>1.38473941290843E-2</v>
      </c>
      <c r="I41">
        <v>0.6</v>
      </c>
      <c r="J41">
        <v>0.03</v>
      </c>
      <c r="K41">
        <f t="shared" si="0"/>
        <v>1.0219376867264214E-2</v>
      </c>
      <c r="L41" t="s">
        <v>68</v>
      </c>
      <c r="M41">
        <f t="shared" si="1"/>
        <v>1.0219376867264214E-2</v>
      </c>
    </row>
    <row r="42" spans="1:13" x14ac:dyDescent="0.25">
      <c r="A42" t="s">
        <v>9</v>
      </c>
      <c r="B42" t="s">
        <v>63</v>
      </c>
      <c r="C42" t="s">
        <v>15</v>
      </c>
      <c r="D42" t="s">
        <v>73</v>
      </c>
      <c r="E42" t="s">
        <v>77</v>
      </c>
      <c r="F42" t="s">
        <v>82</v>
      </c>
      <c r="G42">
        <v>8892</v>
      </c>
      <c r="H42">
        <v>1.38473941290843E-2</v>
      </c>
      <c r="I42">
        <v>0.6</v>
      </c>
      <c r="J42">
        <v>0.03</v>
      </c>
      <c r="K42">
        <f t="shared" si="0"/>
        <v>2.2163585147247167</v>
      </c>
      <c r="L42" t="s">
        <v>68</v>
      </c>
      <c r="M42">
        <f>IF(L42="Y",0,K42)</f>
        <v>2.2163585147247167</v>
      </c>
    </row>
    <row r="43" spans="1:13" x14ac:dyDescent="0.25">
      <c r="A43" t="s">
        <v>9</v>
      </c>
      <c r="B43" t="s">
        <v>63</v>
      </c>
      <c r="C43" t="s">
        <v>15</v>
      </c>
      <c r="D43" t="s">
        <v>116</v>
      </c>
      <c r="E43" t="s">
        <v>77</v>
      </c>
      <c r="F43" t="s">
        <v>82</v>
      </c>
      <c r="G43">
        <v>695.5</v>
      </c>
      <c r="H43">
        <v>1.38473941290843E-2</v>
      </c>
      <c r="I43">
        <v>0.6</v>
      </c>
      <c r="J43">
        <v>0.03</v>
      </c>
      <c r="K43">
        <f t="shared" si="0"/>
        <v>0.1733555271020063</v>
      </c>
      <c r="L43" t="s">
        <v>68</v>
      </c>
      <c r="M43">
        <f t="shared" ref="M43:M48" si="2">IF(L43="Y",0,K43)</f>
        <v>0.1733555271020063</v>
      </c>
    </row>
    <row r="44" spans="1:13" x14ac:dyDescent="0.25">
      <c r="A44" t="s">
        <v>9</v>
      </c>
      <c r="B44" t="s">
        <v>63</v>
      </c>
      <c r="C44" t="s">
        <v>15</v>
      </c>
      <c r="D44" t="s">
        <v>119</v>
      </c>
      <c r="E44" t="s">
        <v>77</v>
      </c>
      <c r="F44" t="s">
        <v>82</v>
      </c>
      <c r="G44">
        <v>372.7</v>
      </c>
      <c r="H44">
        <v>1.38473941290843E-2</v>
      </c>
      <c r="I44">
        <v>0.6</v>
      </c>
      <c r="J44">
        <v>0.03</v>
      </c>
      <c r="K44">
        <f t="shared" si="0"/>
        <v>9.2896628254374933E-2</v>
      </c>
      <c r="L44" t="s">
        <v>68</v>
      </c>
      <c r="M44">
        <f t="shared" si="2"/>
        <v>9.2896628254374933E-2</v>
      </c>
    </row>
    <row r="45" spans="1:13" x14ac:dyDescent="0.25">
      <c r="A45" t="s">
        <v>9</v>
      </c>
      <c r="B45" t="s">
        <v>63</v>
      </c>
      <c r="C45" t="s">
        <v>15</v>
      </c>
      <c r="D45" t="s">
        <v>118</v>
      </c>
      <c r="E45" t="s">
        <v>77</v>
      </c>
      <c r="F45" t="s">
        <v>82</v>
      </c>
      <c r="G45">
        <v>0.5</v>
      </c>
      <c r="H45">
        <v>1.38473941290843E-2</v>
      </c>
      <c r="I45">
        <v>0.6</v>
      </c>
      <c r="J45">
        <v>0.03</v>
      </c>
      <c r="K45">
        <f t="shared" si="0"/>
        <v>1.2462654716175869E-4</v>
      </c>
      <c r="L45" t="s">
        <v>68</v>
      </c>
      <c r="M45">
        <f t="shared" si="2"/>
        <v>1.2462654716175869E-4</v>
      </c>
    </row>
    <row r="46" spans="1:13" x14ac:dyDescent="0.25">
      <c r="A46" t="s">
        <v>9</v>
      </c>
      <c r="B46" t="s">
        <v>63</v>
      </c>
      <c r="C46" t="s">
        <v>15</v>
      </c>
      <c r="D46" t="s">
        <v>114</v>
      </c>
      <c r="E46" t="s">
        <v>77</v>
      </c>
      <c r="F46" t="s">
        <v>82</v>
      </c>
      <c r="G46">
        <v>2136</v>
      </c>
      <c r="H46">
        <v>1.38473941290843E-2</v>
      </c>
      <c r="I46">
        <v>0.6</v>
      </c>
      <c r="J46">
        <v>0.03</v>
      </c>
      <c r="K46">
        <f t="shared" si="0"/>
        <v>0.5324046094750331</v>
      </c>
      <c r="L46" t="s">
        <v>68</v>
      </c>
      <c r="M46">
        <f t="shared" si="2"/>
        <v>0.5324046094750331</v>
      </c>
    </row>
    <row r="47" spans="1:13" x14ac:dyDescent="0.25">
      <c r="A47" t="s">
        <v>9</v>
      </c>
      <c r="B47" t="s">
        <v>63</v>
      </c>
      <c r="C47" t="s">
        <v>15</v>
      </c>
      <c r="D47" t="s">
        <v>75</v>
      </c>
      <c r="E47" t="s">
        <v>77</v>
      </c>
      <c r="F47" t="s">
        <v>82</v>
      </c>
      <c r="G47">
        <v>421.5</v>
      </c>
      <c r="H47">
        <v>1.38473941290843E-2</v>
      </c>
      <c r="I47">
        <v>0.6</v>
      </c>
      <c r="J47">
        <v>0.03</v>
      </c>
      <c r="K47">
        <f t="shared" si="0"/>
        <v>0.10506017925736257</v>
      </c>
      <c r="L47" t="s">
        <v>68</v>
      </c>
      <c r="M47">
        <f t="shared" si="2"/>
        <v>0.10506017925736257</v>
      </c>
    </row>
    <row r="48" spans="1:13" x14ac:dyDescent="0.25">
      <c r="A48" t="s">
        <v>9</v>
      </c>
      <c r="B48" t="s">
        <v>63</v>
      </c>
      <c r="C48" t="s">
        <v>15</v>
      </c>
      <c r="D48" t="s">
        <v>128</v>
      </c>
      <c r="E48" t="s">
        <v>77</v>
      </c>
      <c r="F48" t="s">
        <v>82</v>
      </c>
      <c r="G48">
        <v>16</v>
      </c>
      <c r="H48">
        <v>1.38473941290843E-2</v>
      </c>
      <c r="I48">
        <v>0.6</v>
      </c>
      <c r="J48">
        <v>0.03</v>
      </c>
      <c r="K48">
        <f t="shared" si="0"/>
        <v>3.988049509176278E-3</v>
      </c>
      <c r="L48" t="s">
        <v>68</v>
      </c>
      <c r="M48">
        <f t="shared" si="2"/>
        <v>3.988049509176278E-3</v>
      </c>
    </row>
    <row r="49" spans="1:13" x14ac:dyDescent="0.25">
      <c r="A49" t="s">
        <v>9</v>
      </c>
      <c r="B49" t="s">
        <v>63</v>
      </c>
      <c r="C49" t="s">
        <v>18</v>
      </c>
      <c r="D49" t="s">
        <v>76</v>
      </c>
      <c r="E49" t="s">
        <v>77</v>
      </c>
      <c r="F49" t="s">
        <v>82</v>
      </c>
      <c r="G49">
        <v>2435</v>
      </c>
      <c r="H49">
        <v>0.268286794535194</v>
      </c>
      <c r="I49">
        <v>0.6</v>
      </c>
      <c r="J49">
        <v>0.03</v>
      </c>
      <c r="K49">
        <f t="shared" si="0"/>
        <v>11.759010204477551</v>
      </c>
      <c r="L49" t="s">
        <v>68</v>
      </c>
      <c r="M49">
        <f>IF(L49="Y",0,K49)</f>
        <v>11.759010204477551</v>
      </c>
    </row>
    <row r="50" spans="1:13" x14ac:dyDescent="0.25">
      <c r="A50" t="s">
        <v>9</v>
      </c>
      <c r="B50" t="s">
        <v>63</v>
      </c>
      <c r="C50" t="s">
        <v>18</v>
      </c>
      <c r="D50" t="s">
        <v>130</v>
      </c>
      <c r="E50" t="s">
        <v>77</v>
      </c>
      <c r="F50" t="s">
        <v>82</v>
      </c>
      <c r="G50">
        <v>123</v>
      </c>
      <c r="H50">
        <v>0.268286794535194</v>
      </c>
      <c r="I50">
        <v>0.6</v>
      </c>
      <c r="J50">
        <v>0.03</v>
      </c>
      <c r="K50">
        <f t="shared" si="0"/>
        <v>0.59398696310091936</v>
      </c>
      <c r="L50" t="s">
        <v>68</v>
      </c>
      <c r="M50">
        <f t="shared" ref="M50:M88" si="3">IF(L50="Y",0,K50)</f>
        <v>0.59398696310091936</v>
      </c>
    </row>
    <row r="51" spans="1:13" x14ac:dyDescent="0.25">
      <c r="A51" t="s">
        <v>9</v>
      </c>
      <c r="B51" t="s">
        <v>63</v>
      </c>
      <c r="C51" t="s">
        <v>18</v>
      </c>
      <c r="D51" t="s">
        <v>84</v>
      </c>
      <c r="E51" t="s">
        <v>77</v>
      </c>
      <c r="F51" t="s">
        <v>82</v>
      </c>
      <c r="G51">
        <v>3</v>
      </c>
      <c r="H51">
        <v>0.268286794535194</v>
      </c>
      <c r="I51">
        <v>0.6</v>
      </c>
      <c r="J51">
        <v>0.03</v>
      </c>
      <c r="K51">
        <f t="shared" si="0"/>
        <v>1.4487486904900475E-2</v>
      </c>
      <c r="L51" t="s">
        <v>68</v>
      </c>
      <c r="M51">
        <f t="shared" si="3"/>
        <v>1.4487486904900475E-2</v>
      </c>
    </row>
    <row r="52" spans="1:13" x14ac:dyDescent="0.25">
      <c r="A52" t="s">
        <v>9</v>
      </c>
      <c r="B52" t="s">
        <v>63</v>
      </c>
      <c r="C52" t="s">
        <v>18</v>
      </c>
      <c r="D52" t="s">
        <v>131</v>
      </c>
      <c r="E52" t="s">
        <v>77</v>
      </c>
      <c r="F52" t="s">
        <v>82</v>
      </c>
      <c r="G52">
        <v>82</v>
      </c>
      <c r="H52">
        <v>0.268286794535194</v>
      </c>
      <c r="I52">
        <v>0.6</v>
      </c>
      <c r="J52">
        <v>0.03</v>
      </c>
      <c r="K52">
        <f t="shared" si="0"/>
        <v>0.39599130873394628</v>
      </c>
      <c r="L52" t="s">
        <v>68</v>
      </c>
      <c r="M52">
        <f t="shared" si="3"/>
        <v>0.39599130873394628</v>
      </c>
    </row>
    <row r="53" spans="1:13" x14ac:dyDescent="0.25">
      <c r="A53" t="s">
        <v>9</v>
      </c>
      <c r="B53" t="s">
        <v>63</v>
      </c>
      <c r="C53" t="s">
        <v>18</v>
      </c>
      <c r="D53" t="s">
        <v>87</v>
      </c>
      <c r="E53" t="s">
        <v>77</v>
      </c>
      <c r="F53" t="s">
        <v>82</v>
      </c>
      <c r="G53">
        <v>1</v>
      </c>
      <c r="H53">
        <v>0.268286794535194</v>
      </c>
      <c r="I53">
        <v>0.6</v>
      </c>
      <c r="J53">
        <v>0.03</v>
      </c>
      <c r="K53">
        <f t="shared" si="0"/>
        <v>4.8291623016334913E-3</v>
      </c>
      <c r="L53" t="s">
        <v>68</v>
      </c>
      <c r="M53">
        <f t="shared" si="3"/>
        <v>4.8291623016334913E-3</v>
      </c>
    </row>
    <row r="54" spans="1:13" x14ac:dyDescent="0.25">
      <c r="A54" t="s">
        <v>9</v>
      </c>
      <c r="B54" t="s">
        <v>63</v>
      </c>
      <c r="C54" t="s">
        <v>18</v>
      </c>
      <c r="D54" t="s">
        <v>122</v>
      </c>
      <c r="E54" t="s">
        <v>77</v>
      </c>
      <c r="F54" t="s">
        <v>82</v>
      </c>
      <c r="G54">
        <v>1</v>
      </c>
      <c r="H54">
        <v>0.268286794535194</v>
      </c>
      <c r="I54">
        <v>0.6</v>
      </c>
      <c r="J54">
        <v>0.03</v>
      </c>
      <c r="K54">
        <f t="shared" si="0"/>
        <v>4.8291623016334913E-3</v>
      </c>
      <c r="L54" t="s">
        <v>68</v>
      </c>
      <c r="M54">
        <f t="shared" si="3"/>
        <v>4.8291623016334913E-3</v>
      </c>
    </row>
    <row r="55" spans="1:13" x14ac:dyDescent="0.25">
      <c r="A55" t="s">
        <v>9</v>
      </c>
      <c r="B55" t="s">
        <v>63</v>
      </c>
      <c r="C55" t="s">
        <v>18</v>
      </c>
      <c r="D55" t="s">
        <v>89</v>
      </c>
      <c r="E55" t="s">
        <v>77</v>
      </c>
      <c r="F55" t="s">
        <v>82</v>
      </c>
      <c r="G55">
        <v>10</v>
      </c>
      <c r="H55">
        <v>0.268286794535194</v>
      </c>
      <c r="I55">
        <v>0.6</v>
      </c>
      <c r="J55">
        <v>0.03</v>
      </c>
      <c r="K55">
        <f t="shared" si="0"/>
        <v>4.8291623016334911E-2</v>
      </c>
      <c r="L55" t="s">
        <v>68</v>
      </c>
      <c r="M55">
        <f t="shared" si="3"/>
        <v>4.8291623016334911E-2</v>
      </c>
    </row>
    <row r="56" spans="1:13" x14ac:dyDescent="0.25">
      <c r="A56" t="s">
        <v>9</v>
      </c>
      <c r="B56" t="s">
        <v>63</v>
      </c>
      <c r="C56" t="s">
        <v>18</v>
      </c>
      <c r="D56" t="s">
        <v>132</v>
      </c>
      <c r="E56" t="s">
        <v>77</v>
      </c>
      <c r="F56" t="s">
        <v>82</v>
      </c>
      <c r="G56">
        <v>85</v>
      </c>
      <c r="H56">
        <v>0.268286794535194</v>
      </c>
      <c r="I56">
        <v>0.6</v>
      </c>
      <c r="J56">
        <v>0.03</v>
      </c>
      <c r="K56">
        <f t="shared" si="0"/>
        <v>0.41047879563884682</v>
      </c>
      <c r="L56" t="s">
        <v>68</v>
      </c>
      <c r="M56">
        <f t="shared" si="3"/>
        <v>0.41047879563884682</v>
      </c>
    </row>
    <row r="57" spans="1:13" x14ac:dyDescent="0.25">
      <c r="A57" t="s">
        <v>9</v>
      </c>
      <c r="B57" t="s">
        <v>63</v>
      </c>
      <c r="C57" t="s">
        <v>18</v>
      </c>
      <c r="D57" t="s">
        <v>133</v>
      </c>
      <c r="E57" t="s">
        <v>77</v>
      </c>
      <c r="F57" t="s">
        <v>82</v>
      </c>
      <c r="G57">
        <v>6</v>
      </c>
      <c r="H57">
        <v>0.268286794535194</v>
      </c>
      <c r="I57">
        <v>0.6</v>
      </c>
      <c r="J57">
        <v>0.03</v>
      </c>
      <c r="K57">
        <f t="shared" si="0"/>
        <v>2.897497380980095E-2</v>
      </c>
      <c r="L57" t="s">
        <v>68</v>
      </c>
      <c r="M57">
        <f t="shared" si="3"/>
        <v>2.897497380980095E-2</v>
      </c>
    </row>
    <row r="58" spans="1:13" x14ac:dyDescent="0.25">
      <c r="A58" t="s">
        <v>9</v>
      </c>
      <c r="B58" t="s">
        <v>63</v>
      </c>
      <c r="C58" t="s">
        <v>18</v>
      </c>
      <c r="D58" t="s">
        <v>134</v>
      </c>
      <c r="E58" t="s">
        <v>77</v>
      </c>
      <c r="F58" t="s">
        <v>82</v>
      </c>
      <c r="G58">
        <v>6</v>
      </c>
      <c r="H58">
        <v>0.268286794535194</v>
      </c>
      <c r="I58">
        <v>0.6</v>
      </c>
      <c r="J58">
        <v>0.03</v>
      </c>
      <c r="K58">
        <f t="shared" si="0"/>
        <v>2.897497380980095E-2</v>
      </c>
      <c r="L58" t="s">
        <v>68</v>
      </c>
      <c r="M58">
        <f t="shared" si="3"/>
        <v>2.897497380980095E-2</v>
      </c>
    </row>
    <row r="59" spans="1:13" x14ac:dyDescent="0.25">
      <c r="A59" t="s">
        <v>9</v>
      </c>
      <c r="B59" t="s">
        <v>63</v>
      </c>
      <c r="C59" t="s">
        <v>18</v>
      </c>
      <c r="D59" t="s">
        <v>91</v>
      </c>
      <c r="E59" t="s">
        <v>77</v>
      </c>
      <c r="F59" t="s">
        <v>82</v>
      </c>
      <c r="G59">
        <v>1</v>
      </c>
      <c r="H59">
        <v>0.268286794535194</v>
      </c>
      <c r="I59">
        <v>0.6</v>
      </c>
      <c r="J59">
        <v>0.03</v>
      </c>
      <c r="K59">
        <f t="shared" si="0"/>
        <v>4.8291623016334913E-3</v>
      </c>
      <c r="L59" t="s">
        <v>68</v>
      </c>
      <c r="M59">
        <f t="shared" si="3"/>
        <v>4.8291623016334913E-3</v>
      </c>
    </row>
    <row r="60" spans="1:13" x14ac:dyDescent="0.25">
      <c r="A60" t="s">
        <v>9</v>
      </c>
      <c r="B60" t="s">
        <v>63</v>
      </c>
      <c r="C60" t="s">
        <v>18</v>
      </c>
      <c r="D60" t="s">
        <v>135</v>
      </c>
      <c r="E60" t="s">
        <v>77</v>
      </c>
      <c r="F60" t="s">
        <v>82</v>
      </c>
      <c r="G60">
        <v>0</v>
      </c>
      <c r="H60">
        <v>0.268286794535194</v>
      </c>
      <c r="I60">
        <v>0.6</v>
      </c>
      <c r="J60">
        <v>0.03</v>
      </c>
      <c r="K60">
        <f t="shared" si="0"/>
        <v>0</v>
      </c>
      <c r="L60" t="s">
        <v>68</v>
      </c>
      <c r="M60">
        <f t="shared" si="3"/>
        <v>0</v>
      </c>
    </row>
    <row r="61" spans="1:13" x14ac:dyDescent="0.25">
      <c r="A61" t="s">
        <v>9</v>
      </c>
      <c r="B61" t="s">
        <v>63</v>
      </c>
      <c r="C61" t="s">
        <v>18</v>
      </c>
      <c r="D61" t="s">
        <v>93</v>
      </c>
      <c r="E61" t="s">
        <v>77</v>
      </c>
      <c r="F61" t="s">
        <v>82</v>
      </c>
      <c r="G61">
        <v>10</v>
      </c>
      <c r="H61">
        <v>0.268286794535194</v>
      </c>
      <c r="I61">
        <v>0.6</v>
      </c>
      <c r="J61">
        <v>0.03</v>
      </c>
      <c r="K61">
        <f t="shared" si="0"/>
        <v>4.8291623016334911E-2</v>
      </c>
      <c r="L61" t="s">
        <v>68</v>
      </c>
      <c r="M61">
        <f t="shared" si="3"/>
        <v>4.8291623016334911E-2</v>
      </c>
    </row>
    <row r="62" spans="1:13" x14ac:dyDescent="0.25">
      <c r="A62" t="s">
        <v>9</v>
      </c>
      <c r="B62" t="s">
        <v>63</v>
      </c>
      <c r="C62" t="s">
        <v>18</v>
      </c>
      <c r="D62" t="s">
        <v>95</v>
      </c>
      <c r="E62" t="s">
        <v>77</v>
      </c>
      <c r="F62" t="s">
        <v>82</v>
      </c>
      <c r="G62">
        <v>26</v>
      </c>
      <c r="H62">
        <v>0.268286794535194</v>
      </c>
      <c r="I62">
        <v>0.6</v>
      </c>
      <c r="J62">
        <v>0.03</v>
      </c>
      <c r="K62">
        <f t="shared" si="0"/>
        <v>0.12555821984247076</v>
      </c>
      <c r="L62" t="s">
        <v>68</v>
      </c>
      <c r="M62">
        <f t="shared" si="3"/>
        <v>0.12555821984247076</v>
      </c>
    </row>
    <row r="63" spans="1:13" x14ac:dyDescent="0.25">
      <c r="A63" t="s">
        <v>9</v>
      </c>
      <c r="B63" t="s">
        <v>63</v>
      </c>
      <c r="C63" t="s">
        <v>18</v>
      </c>
      <c r="D63" t="s">
        <v>96</v>
      </c>
      <c r="E63" t="s">
        <v>77</v>
      </c>
      <c r="F63" t="s">
        <v>82</v>
      </c>
      <c r="G63">
        <v>18</v>
      </c>
      <c r="H63">
        <v>0.268286794535194</v>
      </c>
      <c r="I63">
        <v>0.6</v>
      </c>
      <c r="J63">
        <v>0.03</v>
      </c>
      <c r="K63">
        <f t="shared" si="0"/>
        <v>8.6924921429402849E-2</v>
      </c>
      <c r="L63" t="s">
        <v>68</v>
      </c>
      <c r="M63">
        <f t="shared" si="3"/>
        <v>8.6924921429402849E-2</v>
      </c>
    </row>
    <row r="64" spans="1:13" x14ac:dyDescent="0.25">
      <c r="A64" t="s">
        <v>9</v>
      </c>
      <c r="B64" t="s">
        <v>63</v>
      </c>
      <c r="C64" t="s">
        <v>18</v>
      </c>
      <c r="D64" t="s">
        <v>124</v>
      </c>
      <c r="E64" t="s">
        <v>77</v>
      </c>
      <c r="F64" t="s">
        <v>82</v>
      </c>
      <c r="G64">
        <v>0</v>
      </c>
      <c r="H64">
        <v>0.268286794535194</v>
      </c>
      <c r="I64">
        <v>0.6</v>
      </c>
      <c r="J64">
        <v>0.03</v>
      </c>
      <c r="K64">
        <f t="shared" si="0"/>
        <v>0</v>
      </c>
      <c r="L64" t="s">
        <v>68</v>
      </c>
      <c r="M64">
        <f t="shared" si="3"/>
        <v>0</v>
      </c>
    </row>
    <row r="65" spans="1:13" x14ac:dyDescent="0.25">
      <c r="A65" t="s">
        <v>9</v>
      </c>
      <c r="B65" t="s">
        <v>63</v>
      </c>
      <c r="C65" t="s">
        <v>18</v>
      </c>
      <c r="D65" t="s">
        <v>97</v>
      </c>
      <c r="E65" t="s">
        <v>77</v>
      </c>
      <c r="F65" t="s">
        <v>82</v>
      </c>
      <c r="G65">
        <v>35</v>
      </c>
      <c r="H65">
        <v>0.268286794535194</v>
      </c>
      <c r="I65">
        <v>0.6</v>
      </c>
      <c r="J65">
        <v>0.03</v>
      </c>
      <c r="K65">
        <f t="shared" si="0"/>
        <v>0.16902068055717223</v>
      </c>
      <c r="L65" t="s">
        <v>68</v>
      </c>
      <c r="M65">
        <f t="shared" si="3"/>
        <v>0.16902068055717223</v>
      </c>
    </row>
    <row r="66" spans="1:13" x14ac:dyDescent="0.25">
      <c r="A66" t="s">
        <v>9</v>
      </c>
      <c r="B66" t="s">
        <v>63</v>
      </c>
      <c r="C66" t="s">
        <v>18</v>
      </c>
      <c r="D66" t="s">
        <v>136</v>
      </c>
      <c r="E66" t="s">
        <v>77</v>
      </c>
      <c r="F66" t="s">
        <v>82</v>
      </c>
      <c r="G66">
        <v>32</v>
      </c>
      <c r="H66">
        <v>0.268286794535194</v>
      </c>
      <c r="I66">
        <v>0.6</v>
      </c>
      <c r="J66">
        <v>0.03</v>
      </c>
      <c r="K66">
        <f t="shared" ref="K66:K129" si="4">G66*H66*I66*J66</f>
        <v>0.15453319365227172</v>
      </c>
      <c r="L66" t="s">
        <v>68</v>
      </c>
      <c r="M66">
        <f t="shared" si="3"/>
        <v>0.15453319365227172</v>
      </c>
    </row>
    <row r="67" spans="1:13" x14ac:dyDescent="0.25">
      <c r="A67" t="s">
        <v>9</v>
      </c>
      <c r="B67" t="s">
        <v>63</v>
      </c>
      <c r="C67" t="s">
        <v>18</v>
      </c>
      <c r="D67" t="s">
        <v>88</v>
      </c>
      <c r="E67" t="s">
        <v>77</v>
      </c>
      <c r="F67" t="s">
        <v>82</v>
      </c>
      <c r="G67">
        <v>1257</v>
      </c>
      <c r="H67">
        <v>0.268286794535194</v>
      </c>
      <c r="I67">
        <v>0.6</v>
      </c>
      <c r="J67">
        <v>0.03</v>
      </c>
      <c r="K67">
        <f t="shared" si="4"/>
        <v>6.0702570131532987</v>
      </c>
      <c r="L67" t="s">
        <v>68</v>
      </c>
      <c r="M67">
        <f t="shared" si="3"/>
        <v>6.0702570131532987</v>
      </c>
    </row>
    <row r="68" spans="1:13" x14ac:dyDescent="0.25">
      <c r="A68" t="s">
        <v>9</v>
      </c>
      <c r="B68" t="s">
        <v>63</v>
      </c>
      <c r="C68" t="s">
        <v>18</v>
      </c>
      <c r="D68" t="s">
        <v>100</v>
      </c>
      <c r="E68" t="s">
        <v>77</v>
      </c>
      <c r="F68" t="s">
        <v>82</v>
      </c>
      <c r="G68">
        <v>2039</v>
      </c>
      <c r="H68">
        <v>0.268286794535194</v>
      </c>
      <c r="I68">
        <v>0.6</v>
      </c>
      <c r="J68">
        <v>0.03</v>
      </c>
      <c r="K68">
        <f t="shared" si="4"/>
        <v>9.8466619330306902</v>
      </c>
      <c r="L68" t="s">
        <v>68</v>
      </c>
      <c r="M68">
        <f t="shared" si="3"/>
        <v>9.8466619330306902</v>
      </c>
    </row>
    <row r="69" spans="1:13" x14ac:dyDescent="0.25">
      <c r="A69" t="s">
        <v>9</v>
      </c>
      <c r="B69" t="s">
        <v>63</v>
      </c>
      <c r="C69" t="s">
        <v>18</v>
      </c>
      <c r="D69" t="s">
        <v>92</v>
      </c>
      <c r="E69" t="s">
        <v>77</v>
      </c>
      <c r="F69" t="s">
        <v>82</v>
      </c>
      <c r="G69">
        <v>656</v>
      </c>
      <c r="H69">
        <v>0.268286794535194</v>
      </c>
      <c r="I69">
        <v>0.6</v>
      </c>
      <c r="J69">
        <v>0.03</v>
      </c>
      <c r="K69">
        <f t="shared" si="4"/>
        <v>3.1679304698715702</v>
      </c>
      <c r="L69" t="s">
        <v>68</v>
      </c>
      <c r="M69">
        <f t="shared" si="3"/>
        <v>3.1679304698715702</v>
      </c>
    </row>
    <row r="70" spans="1:13" x14ac:dyDescent="0.25">
      <c r="A70" t="s">
        <v>9</v>
      </c>
      <c r="B70" t="s">
        <v>63</v>
      </c>
      <c r="C70" t="s">
        <v>18</v>
      </c>
      <c r="D70" t="s">
        <v>101</v>
      </c>
      <c r="E70" t="s">
        <v>77</v>
      </c>
      <c r="F70" t="s">
        <v>82</v>
      </c>
      <c r="G70">
        <v>71</v>
      </c>
      <c r="H70">
        <v>0.268286794535194</v>
      </c>
      <c r="I70">
        <v>0.6</v>
      </c>
      <c r="J70">
        <v>0.03</v>
      </c>
      <c r="K70">
        <f t="shared" si="4"/>
        <v>0.3428705234159779</v>
      </c>
      <c r="L70" t="s">
        <v>68</v>
      </c>
      <c r="M70">
        <f t="shared" si="3"/>
        <v>0.3428705234159779</v>
      </c>
    </row>
    <row r="71" spans="1:13" x14ac:dyDescent="0.25">
      <c r="A71" t="s">
        <v>9</v>
      </c>
      <c r="B71" t="s">
        <v>63</v>
      </c>
      <c r="C71" t="s">
        <v>18</v>
      </c>
      <c r="D71" t="s">
        <v>98</v>
      </c>
      <c r="E71" t="s">
        <v>77</v>
      </c>
      <c r="F71" t="s">
        <v>82</v>
      </c>
      <c r="G71">
        <v>295</v>
      </c>
      <c r="H71">
        <v>0.268286794535194</v>
      </c>
      <c r="I71">
        <v>0.6</v>
      </c>
      <c r="J71">
        <v>0.03</v>
      </c>
      <c r="K71">
        <f t="shared" si="4"/>
        <v>1.4246028789818799</v>
      </c>
      <c r="L71" t="s">
        <v>68</v>
      </c>
      <c r="M71">
        <f t="shared" si="3"/>
        <v>1.4246028789818799</v>
      </c>
    </row>
    <row r="72" spans="1:13" x14ac:dyDescent="0.25">
      <c r="A72" t="s">
        <v>9</v>
      </c>
      <c r="B72" t="s">
        <v>63</v>
      </c>
      <c r="C72" t="s">
        <v>18</v>
      </c>
      <c r="D72" t="s">
        <v>99</v>
      </c>
      <c r="E72" t="s">
        <v>77</v>
      </c>
      <c r="F72" t="s">
        <v>82</v>
      </c>
      <c r="G72">
        <v>743</v>
      </c>
      <c r="H72">
        <v>0.268286794535194</v>
      </c>
      <c r="I72">
        <v>0.6</v>
      </c>
      <c r="J72">
        <v>0.03</v>
      </c>
      <c r="K72">
        <f t="shared" si="4"/>
        <v>3.5880675901136843</v>
      </c>
      <c r="L72" t="s">
        <v>68</v>
      </c>
      <c r="M72">
        <f t="shared" si="3"/>
        <v>3.5880675901136843</v>
      </c>
    </row>
    <row r="73" spans="1:13" x14ac:dyDescent="0.25">
      <c r="A73" t="s">
        <v>9</v>
      </c>
      <c r="B73" t="s">
        <v>63</v>
      </c>
      <c r="C73" t="s">
        <v>18</v>
      </c>
      <c r="D73" t="s">
        <v>102</v>
      </c>
      <c r="E73" t="s">
        <v>77</v>
      </c>
      <c r="F73" t="s">
        <v>82</v>
      </c>
      <c r="G73">
        <v>273</v>
      </c>
      <c r="H73">
        <v>0.268286794535194</v>
      </c>
      <c r="I73">
        <v>0.6</v>
      </c>
      <c r="J73">
        <v>0.03</v>
      </c>
      <c r="K73">
        <f t="shared" si="4"/>
        <v>1.3183613083459433</v>
      </c>
      <c r="L73" t="s">
        <v>68</v>
      </c>
      <c r="M73">
        <f t="shared" si="3"/>
        <v>1.3183613083459433</v>
      </c>
    </row>
    <row r="74" spans="1:13" x14ac:dyDescent="0.25">
      <c r="A74" t="s">
        <v>9</v>
      </c>
      <c r="B74" t="s">
        <v>63</v>
      </c>
      <c r="C74" t="s">
        <v>18</v>
      </c>
      <c r="D74" t="s">
        <v>137</v>
      </c>
      <c r="E74" t="s">
        <v>77</v>
      </c>
      <c r="F74" t="s">
        <v>82</v>
      </c>
      <c r="G74">
        <v>307</v>
      </c>
      <c r="H74">
        <v>0.268286794535194</v>
      </c>
      <c r="I74">
        <v>0.6</v>
      </c>
      <c r="J74">
        <v>0.03</v>
      </c>
      <c r="K74">
        <f t="shared" si="4"/>
        <v>1.482552826601482</v>
      </c>
      <c r="L74" t="s">
        <v>68</v>
      </c>
      <c r="M74">
        <f t="shared" si="3"/>
        <v>1.482552826601482</v>
      </c>
    </row>
    <row r="75" spans="1:13" x14ac:dyDescent="0.25">
      <c r="A75" t="s">
        <v>9</v>
      </c>
      <c r="B75" t="s">
        <v>63</v>
      </c>
      <c r="C75" t="s">
        <v>18</v>
      </c>
      <c r="D75" t="s">
        <v>64</v>
      </c>
      <c r="E75" t="s">
        <v>77</v>
      </c>
      <c r="F75" t="s">
        <v>82</v>
      </c>
      <c r="G75">
        <v>2688</v>
      </c>
      <c r="H75">
        <v>0.268286794535194</v>
      </c>
      <c r="I75">
        <v>0.6</v>
      </c>
      <c r="J75">
        <v>0.03</v>
      </c>
      <c r="K75">
        <f t="shared" si="4"/>
        <v>12.980788266790826</v>
      </c>
      <c r="L75" t="s">
        <v>68</v>
      </c>
      <c r="M75">
        <f t="shared" si="3"/>
        <v>12.980788266790826</v>
      </c>
    </row>
    <row r="76" spans="1:13" x14ac:dyDescent="0.25">
      <c r="A76" t="s">
        <v>9</v>
      </c>
      <c r="B76" t="s">
        <v>63</v>
      </c>
      <c r="C76" t="s">
        <v>18</v>
      </c>
      <c r="D76" t="s">
        <v>72</v>
      </c>
      <c r="E76" t="s">
        <v>77</v>
      </c>
      <c r="F76" t="s">
        <v>82</v>
      </c>
      <c r="G76">
        <v>3966</v>
      </c>
      <c r="H76">
        <v>0.268286794535194</v>
      </c>
      <c r="I76">
        <v>0.6</v>
      </c>
      <c r="J76">
        <v>0.03</v>
      </c>
      <c r="K76">
        <f t="shared" si="4"/>
        <v>19.152457688278428</v>
      </c>
      <c r="L76" t="s">
        <v>68</v>
      </c>
      <c r="M76">
        <f t="shared" si="3"/>
        <v>19.152457688278428</v>
      </c>
    </row>
    <row r="77" spans="1:13" x14ac:dyDescent="0.25">
      <c r="A77" t="s">
        <v>9</v>
      </c>
      <c r="B77" t="s">
        <v>63</v>
      </c>
      <c r="C77" t="s">
        <v>18</v>
      </c>
      <c r="D77" t="s">
        <v>69</v>
      </c>
      <c r="E77" t="s">
        <v>77</v>
      </c>
      <c r="F77" t="s">
        <v>82</v>
      </c>
      <c r="G77">
        <v>2103</v>
      </c>
      <c r="H77">
        <v>0.268286794535194</v>
      </c>
      <c r="I77">
        <v>0.6</v>
      </c>
      <c r="J77">
        <v>0.03</v>
      </c>
      <c r="K77">
        <f t="shared" si="4"/>
        <v>10.155728320335232</v>
      </c>
      <c r="L77" t="s">
        <v>68</v>
      </c>
      <c r="M77">
        <f t="shared" si="3"/>
        <v>10.155728320335232</v>
      </c>
    </row>
    <row r="78" spans="1:13" x14ac:dyDescent="0.25">
      <c r="A78" t="s">
        <v>9</v>
      </c>
      <c r="B78" t="s">
        <v>63</v>
      </c>
      <c r="C78" t="s">
        <v>18</v>
      </c>
      <c r="D78" t="s">
        <v>125</v>
      </c>
      <c r="E78" t="s">
        <v>77</v>
      </c>
      <c r="F78" t="s">
        <v>82</v>
      </c>
      <c r="G78">
        <v>1526</v>
      </c>
      <c r="H78">
        <v>0.268286794535194</v>
      </c>
      <c r="I78">
        <v>0.6</v>
      </c>
      <c r="J78">
        <v>0.03</v>
      </c>
      <c r="K78">
        <f t="shared" si="4"/>
        <v>7.3693016722927087</v>
      </c>
      <c r="L78" t="s">
        <v>68</v>
      </c>
      <c r="M78">
        <f t="shared" si="3"/>
        <v>7.3693016722927087</v>
      </c>
    </row>
    <row r="79" spans="1:13" x14ac:dyDescent="0.25">
      <c r="A79" t="s">
        <v>9</v>
      </c>
      <c r="B79" t="s">
        <v>63</v>
      </c>
      <c r="C79" t="s">
        <v>18</v>
      </c>
      <c r="D79" t="s">
        <v>126</v>
      </c>
      <c r="E79" t="s">
        <v>77</v>
      </c>
      <c r="F79" t="s">
        <v>82</v>
      </c>
      <c r="G79">
        <v>3863</v>
      </c>
      <c r="H79">
        <v>0.268286794535194</v>
      </c>
      <c r="I79">
        <v>0.6</v>
      </c>
      <c r="J79">
        <v>0.03</v>
      </c>
      <c r="K79">
        <f t="shared" si="4"/>
        <v>18.655053971210179</v>
      </c>
      <c r="L79" t="s">
        <v>68</v>
      </c>
      <c r="M79">
        <f t="shared" si="3"/>
        <v>18.655053971210179</v>
      </c>
    </row>
    <row r="80" spans="1:13" x14ac:dyDescent="0.25">
      <c r="A80" t="s">
        <v>9</v>
      </c>
      <c r="B80" t="s">
        <v>63</v>
      </c>
      <c r="C80" t="s">
        <v>18</v>
      </c>
      <c r="D80" t="s">
        <v>127</v>
      </c>
      <c r="E80" t="s">
        <v>77</v>
      </c>
      <c r="F80" t="s">
        <v>82</v>
      </c>
      <c r="G80">
        <v>329</v>
      </c>
      <c r="H80">
        <v>0.268286794535194</v>
      </c>
      <c r="I80">
        <v>0.6</v>
      </c>
      <c r="J80">
        <v>0.03</v>
      </c>
      <c r="K80">
        <f t="shared" si="4"/>
        <v>1.5887943972374188</v>
      </c>
      <c r="L80" t="s">
        <v>68</v>
      </c>
      <c r="M80">
        <f t="shared" si="3"/>
        <v>1.5887943972374188</v>
      </c>
    </row>
    <row r="81" spans="1:13" x14ac:dyDescent="0.25">
      <c r="A81" t="s">
        <v>9</v>
      </c>
      <c r="B81" t="s">
        <v>63</v>
      </c>
      <c r="C81" t="s">
        <v>18</v>
      </c>
      <c r="D81" t="s">
        <v>107</v>
      </c>
      <c r="E81" t="s">
        <v>77</v>
      </c>
      <c r="F81" t="s">
        <v>82</v>
      </c>
      <c r="G81">
        <v>67</v>
      </c>
      <c r="H81">
        <v>0.268286794535194</v>
      </c>
      <c r="I81">
        <v>0.6</v>
      </c>
      <c r="J81">
        <v>0.03</v>
      </c>
      <c r="K81">
        <f t="shared" si="4"/>
        <v>0.32355387420944398</v>
      </c>
      <c r="L81" t="s">
        <v>68</v>
      </c>
      <c r="M81">
        <f t="shared" si="3"/>
        <v>0.32355387420944398</v>
      </c>
    </row>
    <row r="82" spans="1:13" x14ac:dyDescent="0.25">
      <c r="A82" t="s">
        <v>9</v>
      </c>
      <c r="B82" t="s">
        <v>63</v>
      </c>
      <c r="C82" t="s">
        <v>18</v>
      </c>
      <c r="D82" t="s">
        <v>108</v>
      </c>
      <c r="E82" t="s">
        <v>77</v>
      </c>
      <c r="F82" t="s">
        <v>82</v>
      </c>
      <c r="G82">
        <v>23</v>
      </c>
      <c r="H82">
        <v>0.268286794535194</v>
      </c>
      <c r="I82">
        <v>0.6</v>
      </c>
      <c r="J82">
        <v>0.03</v>
      </c>
      <c r="K82">
        <f t="shared" si="4"/>
        <v>0.1110707329375703</v>
      </c>
      <c r="L82" t="s">
        <v>68</v>
      </c>
      <c r="M82">
        <f t="shared" si="3"/>
        <v>0.1110707329375703</v>
      </c>
    </row>
    <row r="83" spans="1:13" x14ac:dyDescent="0.25">
      <c r="A83" t="s">
        <v>9</v>
      </c>
      <c r="B83" t="s">
        <v>63</v>
      </c>
      <c r="C83" t="s">
        <v>18</v>
      </c>
      <c r="D83" t="s">
        <v>109</v>
      </c>
      <c r="E83" t="s">
        <v>77</v>
      </c>
      <c r="F83" t="s">
        <v>82</v>
      </c>
      <c r="G83">
        <v>112</v>
      </c>
      <c r="H83">
        <v>0.268286794535194</v>
      </c>
      <c r="I83">
        <v>0.6</v>
      </c>
      <c r="J83">
        <v>0.03</v>
      </c>
      <c r="K83">
        <f t="shared" si="4"/>
        <v>0.5408661777829511</v>
      </c>
      <c r="L83" t="s">
        <v>68</v>
      </c>
      <c r="M83">
        <f t="shared" si="3"/>
        <v>0.5408661777829511</v>
      </c>
    </row>
    <row r="84" spans="1:13" x14ac:dyDescent="0.25">
      <c r="A84" t="s">
        <v>9</v>
      </c>
      <c r="B84" t="s">
        <v>63</v>
      </c>
      <c r="C84" t="s">
        <v>18</v>
      </c>
      <c r="D84" t="s">
        <v>138</v>
      </c>
      <c r="E84" t="s">
        <v>77</v>
      </c>
      <c r="F84" t="s">
        <v>82</v>
      </c>
      <c r="G84">
        <v>442</v>
      </c>
      <c r="H84">
        <v>0.268286794535194</v>
      </c>
      <c r="I84">
        <v>0.6</v>
      </c>
      <c r="J84">
        <v>0.03</v>
      </c>
      <c r="K84">
        <f t="shared" si="4"/>
        <v>2.1344897373220029</v>
      </c>
      <c r="L84" t="s">
        <v>68</v>
      </c>
      <c r="M84">
        <f t="shared" si="3"/>
        <v>2.1344897373220029</v>
      </c>
    </row>
    <row r="85" spans="1:13" x14ac:dyDescent="0.25">
      <c r="A85" t="s">
        <v>9</v>
      </c>
      <c r="B85" t="s">
        <v>63</v>
      </c>
      <c r="C85" t="s">
        <v>18</v>
      </c>
      <c r="D85" t="s">
        <v>111</v>
      </c>
      <c r="E85" t="s">
        <v>77</v>
      </c>
      <c r="F85" t="s">
        <v>82</v>
      </c>
      <c r="G85">
        <v>46</v>
      </c>
      <c r="H85">
        <v>0.268286794535194</v>
      </c>
      <c r="I85">
        <v>0.6</v>
      </c>
      <c r="J85">
        <v>0.03</v>
      </c>
      <c r="K85">
        <f t="shared" si="4"/>
        <v>0.22214146587514061</v>
      </c>
      <c r="L85" t="s">
        <v>68</v>
      </c>
      <c r="M85">
        <f t="shared" si="3"/>
        <v>0.22214146587514061</v>
      </c>
    </row>
    <row r="86" spans="1:13" x14ac:dyDescent="0.25">
      <c r="A86" t="s">
        <v>9</v>
      </c>
      <c r="B86" t="s">
        <v>63</v>
      </c>
      <c r="C86" t="s">
        <v>18</v>
      </c>
      <c r="D86" t="s">
        <v>139</v>
      </c>
      <c r="E86" t="s">
        <v>77</v>
      </c>
      <c r="F86" t="s">
        <v>82</v>
      </c>
      <c r="G86">
        <v>18</v>
      </c>
      <c r="H86">
        <v>0.268286794535194</v>
      </c>
      <c r="I86">
        <v>0.6</v>
      </c>
      <c r="J86">
        <v>0.03</v>
      </c>
      <c r="K86">
        <f t="shared" si="4"/>
        <v>8.6924921429402849E-2</v>
      </c>
      <c r="L86" t="s">
        <v>68</v>
      </c>
      <c r="M86">
        <f t="shared" si="3"/>
        <v>8.6924921429402849E-2</v>
      </c>
    </row>
    <row r="87" spans="1:13" x14ac:dyDescent="0.25">
      <c r="A87" t="s">
        <v>9</v>
      </c>
      <c r="B87" t="s">
        <v>63</v>
      </c>
      <c r="C87" t="s">
        <v>18</v>
      </c>
      <c r="D87" t="s">
        <v>113</v>
      </c>
      <c r="E87" t="s">
        <v>77</v>
      </c>
      <c r="F87" t="s">
        <v>82</v>
      </c>
      <c r="G87">
        <v>6</v>
      </c>
      <c r="H87">
        <v>0.268286794535194</v>
      </c>
      <c r="I87">
        <v>0.6</v>
      </c>
      <c r="J87">
        <v>0.03</v>
      </c>
      <c r="K87">
        <f t="shared" si="4"/>
        <v>2.897497380980095E-2</v>
      </c>
      <c r="L87" t="s">
        <v>68</v>
      </c>
      <c r="M87">
        <f t="shared" si="3"/>
        <v>2.897497380980095E-2</v>
      </c>
    </row>
    <row r="88" spans="1:13" x14ac:dyDescent="0.25">
      <c r="A88" t="s">
        <v>9</v>
      </c>
      <c r="B88" t="s">
        <v>63</v>
      </c>
      <c r="C88" t="s">
        <v>18</v>
      </c>
      <c r="D88" t="s">
        <v>74</v>
      </c>
      <c r="E88" t="s">
        <v>77</v>
      </c>
      <c r="F88" t="s">
        <v>82</v>
      </c>
      <c r="G88">
        <v>41</v>
      </c>
      <c r="H88">
        <v>0.268286794535194</v>
      </c>
      <c r="I88">
        <v>0.6</v>
      </c>
      <c r="J88">
        <v>0.03</v>
      </c>
      <c r="K88">
        <f t="shared" si="4"/>
        <v>0.19799565436697314</v>
      </c>
      <c r="L88" t="s">
        <v>67</v>
      </c>
      <c r="M88">
        <f t="shared" si="3"/>
        <v>0</v>
      </c>
    </row>
    <row r="89" spans="1:13" x14ac:dyDescent="0.25">
      <c r="A89" t="s">
        <v>9</v>
      </c>
      <c r="B89" t="s">
        <v>63</v>
      </c>
      <c r="C89" t="s">
        <v>18</v>
      </c>
      <c r="D89" t="s">
        <v>73</v>
      </c>
      <c r="E89" t="s">
        <v>77</v>
      </c>
      <c r="F89" t="s">
        <v>82</v>
      </c>
      <c r="G89">
        <v>8892</v>
      </c>
      <c r="H89">
        <v>0.268286794535194</v>
      </c>
      <c r="I89">
        <v>0.6</v>
      </c>
      <c r="J89">
        <v>0.03</v>
      </c>
      <c r="K89">
        <f t="shared" si="4"/>
        <v>42.940911186125007</v>
      </c>
      <c r="L89" t="s">
        <v>67</v>
      </c>
      <c r="M89">
        <f>IF(L89="Y",0,K89)</f>
        <v>0</v>
      </c>
    </row>
    <row r="90" spans="1:13" x14ac:dyDescent="0.25">
      <c r="A90" t="s">
        <v>9</v>
      </c>
      <c r="B90" t="s">
        <v>63</v>
      </c>
      <c r="C90" t="s">
        <v>18</v>
      </c>
      <c r="D90" t="s">
        <v>116</v>
      </c>
      <c r="E90" t="s">
        <v>77</v>
      </c>
      <c r="F90" t="s">
        <v>82</v>
      </c>
      <c r="G90">
        <v>695.5</v>
      </c>
      <c r="H90">
        <v>0.268286794535194</v>
      </c>
      <c r="I90">
        <v>0.6</v>
      </c>
      <c r="J90">
        <v>0.03</v>
      </c>
      <c r="K90">
        <f t="shared" si="4"/>
        <v>3.3586823807860933</v>
      </c>
      <c r="L90" t="s">
        <v>68</v>
      </c>
      <c r="M90">
        <f t="shared" ref="M90:M95" si="5">IF(L90="Y",0,K90)</f>
        <v>3.3586823807860933</v>
      </c>
    </row>
    <row r="91" spans="1:13" x14ac:dyDescent="0.25">
      <c r="A91" t="s">
        <v>9</v>
      </c>
      <c r="B91" t="s">
        <v>63</v>
      </c>
      <c r="C91" t="s">
        <v>18</v>
      </c>
      <c r="D91" t="s">
        <v>119</v>
      </c>
      <c r="E91" t="s">
        <v>77</v>
      </c>
      <c r="F91" t="s">
        <v>82</v>
      </c>
      <c r="G91">
        <v>372.7</v>
      </c>
      <c r="H91">
        <v>0.268286794535194</v>
      </c>
      <c r="I91">
        <v>0.6</v>
      </c>
      <c r="J91">
        <v>0.03</v>
      </c>
      <c r="K91">
        <f t="shared" si="4"/>
        <v>1.7998287898188023</v>
      </c>
      <c r="L91" t="s">
        <v>68</v>
      </c>
      <c r="M91">
        <f t="shared" si="5"/>
        <v>1.7998287898188023</v>
      </c>
    </row>
    <row r="92" spans="1:13" x14ac:dyDescent="0.25">
      <c r="A92" t="s">
        <v>9</v>
      </c>
      <c r="B92" t="s">
        <v>63</v>
      </c>
      <c r="C92" t="s">
        <v>18</v>
      </c>
      <c r="D92" t="s">
        <v>118</v>
      </c>
      <c r="E92" t="s">
        <v>77</v>
      </c>
      <c r="F92" t="s">
        <v>82</v>
      </c>
      <c r="G92">
        <v>0.5</v>
      </c>
      <c r="H92">
        <v>0.268286794535194</v>
      </c>
      <c r="I92">
        <v>0.6</v>
      </c>
      <c r="J92">
        <v>0.03</v>
      </c>
      <c r="K92">
        <f t="shared" si="4"/>
        <v>2.4145811508167457E-3</v>
      </c>
      <c r="L92" t="s">
        <v>68</v>
      </c>
      <c r="M92">
        <f t="shared" si="5"/>
        <v>2.4145811508167457E-3</v>
      </c>
    </row>
    <row r="93" spans="1:13" x14ac:dyDescent="0.25">
      <c r="A93" t="s">
        <v>9</v>
      </c>
      <c r="B93" t="s">
        <v>63</v>
      </c>
      <c r="C93" t="s">
        <v>18</v>
      </c>
      <c r="D93" t="s">
        <v>114</v>
      </c>
      <c r="E93" t="s">
        <v>77</v>
      </c>
      <c r="F93" t="s">
        <v>82</v>
      </c>
      <c r="G93">
        <v>2136</v>
      </c>
      <c r="H93">
        <v>0.268286794535194</v>
      </c>
      <c r="I93">
        <v>0.6</v>
      </c>
      <c r="J93">
        <v>0.03</v>
      </c>
      <c r="K93">
        <f t="shared" si="4"/>
        <v>10.315090676289138</v>
      </c>
      <c r="L93" t="s">
        <v>67</v>
      </c>
      <c r="M93">
        <f t="shared" si="5"/>
        <v>0</v>
      </c>
    </row>
    <row r="94" spans="1:13" x14ac:dyDescent="0.25">
      <c r="A94" t="s">
        <v>9</v>
      </c>
      <c r="B94" t="s">
        <v>63</v>
      </c>
      <c r="C94" t="s">
        <v>18</v>
      </c>
      <c r="D94" t="s">
        <v>75</v>
      </c>
      <c r="E94" t="s">
        <v>77</v>
      </c>
      <c r="F94" t="s">
        <v>82</v>
      </c>
      <c r="G94">
        <v>421.5</v>
      </c>
      <c r="H94">
        <v>0.268286794535194</v>
      </c>
      <c r="I94">
        <v>0.6</v>
      </c>
      <c r="J94">
        <v>0.03</v>
      </c>
      <c r="K94">
        <f t="shared" si="4"/>
        <v>2.0354919101385169</v>
      </c>
      <c r="L94" t="s">
        <v>67</v>
      </c>
      <c r="M94">
        <f t="shared" si="5"/>
        <v>0</v>
      </c>
    </row>
    <row r="95" spans="1:13" x14ac:dyDescent="0.25">
      <c r="A95" t="s">
        <v>9</v>
      </c>
      <c r="B95" t="s">
        <v>63</v>
      </c>
      <c r="C95" t="s">
        <v>18</v>
      </c>
      <c r="D95" t="s">
        <v>128</v>
      </c>
      <c r="E95" t="s">
        <v>77</v>
      </c>
      <c r="F95" t="s">
        <v>82</v>
      </c>
      <c r="G95">
        <v>16</v>
      </c>
      <c r="H95">
        <v>0.268286794535194</v>
      </c>
      <c r="I95">
        <v>0.6</v>
      </c>
      <c r="J95">
        <v>0.03</v>
      </c>
      <c r="K95">
        <f t="shared" si="4"/>
        <v>7.7266596826135861E-2</v>
      </c>
      <c r="L95" t="s">
        <v>68</v>
      </c>
      <c r="M95">
        <f t="shared" si="5"/>
        <v>7.7266596826135861E-2</v>
      </c>
    </row>
    <row r="96" spans="1:13" x14ac:dyDescent="0.25">
      <c r="A96" t="s">
        <v>9</v>
      </c>
      <c r="B96" t="s">
        <v>63</v>
      </c>
      <c r="C96" t="s">
        <v>21</v>
      </c>
      <c r="D96" t="s">
        <v>76</v>
      </c>
      <c r="E96" t="s">
        <v>77</v>
      </c>
      <c r="F96" t="s">
        <v>82</v>
      </c>
      <c r="G96">
        <v>2435</v>
      </c>
      <c r="H96">
        <v>4.5267010695947997E-3</v>
      </c>
      <c r="I96">
        <v>0.6</v>
      </c>
      <c r="J96">
        <v>0.03</v>
      </c>
      <c r="K96">
        <f t="shared" si="4"/>
        <v>0.19840530788034008</v>
      </c>
      <c r="L96" t="s">
        <v>68</v>
      </c>
      <c r="M96">
        <f>IF(L96="Y",0,K96)</f>
        <v>0.19840530788034008</v>
      </c>
    </row>
    <row r="97" spans="1:13" x14ac:dyDescent="0.25">
      <c r="A97" t="s">
        <v>9</v>
      </c>
      <c r="B97" t="s">
        <v>63</v>
      </c>
      <c r="C97" t="s">
        <v>21</v>
      </c>
      <c r="D97" t="s">
        <v>130</v>
      </c>
      <c r="E97" t="s">
        <v>77</v>
      </c>
      <c r="F97" t="s">
        <v>82</v>
      </c>
      <c r="G97">
        <v>123</v>
      </c>
      <c r="H97">
        <v>4.5267010695947997E-3</v>
      </c>
      <c r="I97">
        <v>0.6</v>
      </c>
      <c r="J97">
        <v>0.03</v>
      </c>
      <c r="K97">
        <f t="shared" si="4"/>
        <v>1.0022116168082885E-2</v>
      </c>
      <c r="L97" t="s">
        <v>68</v>
      </c>
      <c r="M97">
        <f t="shared" ref="M97:M135" si="6">IF(L97="Y",0,K97)</f>
        <v>1.0022116168082885E-2</v>
      </c>
    </row>
    <row r="98" spans="1:13" x14ac:dyDescent="0.25">
      <c r="A98" t="s">
        <v>9</v>
      </c>
      <c r="B98" t="s">
        <v>63</v>
      </c>
      <c r="C98" t="s">
        <v>21</v>
      </c>
      <c r="D98" t="s">
        <v>84</v>
      </c>
      <c r="E98" t="s">
        <v>77</v>
      </c>
      <c r="F98" t="s">
        <v>82</v>
      </c>
      <c r="G98">
        <v>3</v>
      </c>
      <c r="H98">
        <v>4.5267010695947997E-3</v>
      </c>
      <c r="I98">
        <v>0.6</v>
      </c>
      <c r="J98">
        <v>0.03</v>
      </c>
      <c r="K98">
        <f t="shared" si="4"/>
        <v>2.4444185775811917E-4</v>
      </c>
      <c r="L98" t="s">
        <v>68</v>
      </c>
      <c r="M98">
        <f t="shared" si="6"/>
        <v>2.4444185775811917E-4</v>
      </c>
    </row>
    <row r="99" spans="1:13" x14ac:dyDescent="0.25">
      <c r="A99" t="s">
        <v>9</v>
      </c>
      <c r="B99" t="s">
        <v>63</v>
      </c>
      <c r="C99" t="s">
        <v>21</v>
      </c>
      <c r="D99" t="s">
        <v>131</v>
      </c>
      <c r="E99" t="s">
        <v>77</v>
      </c>
      <c r="F99" t="s">
        <v>82</v>
      </c>
      <c r="G99">
        <v>82</v>
      </c>
      <c r="H99">
        <v>4.5267010695947997E-3</v>
      </c>
      <c r="I99">
        <v>0.6</v>
      </c>
      <c r="J99">
        <v>0.03</v>
      </c>
      <c r="K99">
        <f t="shared" si="4"/>
        <v>6.6814107787219234E-3</v>
      </c>
      <c r="L99" t="s">
        <v>68</v>
      </c>
      <c r="M99">
        <f t="shared" si="6"/>
        <v>6.6814107787219234E-3</v>
      </c>
    </row>
    <row r="100" spans="1:13" x14ac:dyDescent="0.25">
      <c r="A100" t="s">
        <v>9</v>
      </c>
      <c r="B100" t="s">
        <v>63</v>
      </c>
      <c r="C100" t="s">
        <v>21</v>
      </c>
      <c r="D100" t="s">
        <v>87</v>
      </c>
      <c r="E100" t="s">
        <v>77</v>
      </c>
      <c r="F100" t="s">
        <v>82</v>
      </c>
      <c r="G100">
        <v>1</v>
      </c>
      <c r="H100">
        <v>4.5267010695947997E-3</v>
      </c>
      <c r="I100">
        <v>0.6</v>
      </c>
      <c r="J100">
        <v>0.03</v>
      </c>
      <c r="K100">
        <f t="shared" si="4"/>
        <v>8.148061925270639E-5</v>
      </c>
      <c r="L100" t="s">
        <v>68</v>
      </c>
      <c r="M100">
        <f t="shared" si="6"/>
        <v>8.148061925270639E-5</v>
      </c>
    </row>
    <row r="101" spans="1:13" x14ac:dyDescent="0.25">
      <c r="A101" t="s">
        <v>9</v>
      </c>
      <c r="B101" t="s">
        <v>63</v>
      </c>
      <c r="C101" t="s">
        <v>21</v>
      </c>
      <c r="D101" t="s">
        <v>122</v>
      </c>
      <c r="E101" t="s">
        <v>77</v>
      </c>
      <c r="F101" t="s">
        <v>82</v>
      </c>
      <c r="G101">
        <v>1</v>
      </c>
      <c r="H101">
        <v>4.5267010695947997E-3</v>
      </c>
      <c r="I101">
        <v>0.6</v>
      </c>
      <c r="J101">
        <v>0.03</v>
      </c>
      <c r="K101">
        <f t="shared" si="4"/>
        <v>8.148061925270639E-5</v>
      </c>
      <c r="L101" t="s">
        <v>68</v>
      </c>
      <c r="M101">
        <f t="shared" si="6"/>
        <v>8.148061925270639E-5</v>
      </c>
    </row>
    <row r="102" spans="1:13" x14ac:dyDescent="0.25">
      <c r="A102" t="s">
        <v>9</v>
      </c>
      <c r="B102" t="s">
        <v>63</v>
      </c>
      <c r="C102" t="s">
        <v>21</v>
      </c>
      <c r="D102" t="s">
        <v>89</v>
      </c>
      <c r="E102" t="s">
        <v>77</v>
      </c>
      <c r="F102" t="s">
        <v>82</v>
      </c>
      <c r="G102">
        <v>10</v>
      </c>
      <c r="H102">
        <v>4.5267010695947997E-3</v>
      </c>
      <c r="I102">
        <v>0.6</v>
      </c>
      <c r="J102">
        <v>0.03</v>
      </c>
      <c r="K102">
        <f t="shared" si="4"/>
        <v>8.148061925270639E-4</v>
      </c>
      <c r="L102" t="s">
        <v>68</v>
      </c>
      <c r="M102">
        <f t="shared" si="6"/>
        <v>8.148061925270639E-4</v>
      </c>
    </row>
    <row r="103" spans="1:13" x14ac:dyDescent="0.25">
      <c r="A103" t="s">
        <v>9</v>
      </c>
      <c r="B103" t="s">
        <v>63</v>
      </c>
      <c r="C103" t="s">
        <v>21</v>
      </c>
      <c r="D103" t="s">
        <v>132</v>
      </c>
      <c r="E103" t="s">
        <v>77</v>
      </c>
      <c r="F103" t="s">
        <v>82</v>
      </c>
      <c r="G103">
        <v>85</v>
      </c>
      <c r="H103">
        <v>4.5267010695947997E-3</v>
      </c>
      <c r="I103">
        <v>0.6</v>
      </c>
      <c r="J103">
        <v>0.03</v>
      </c>
      <c r="K103">
        <f t="shared" si="4"/>
        <v>6.9258526364800429E-3</v>
      </c>
      <c r="L103" t="s">
        <v>68</v>
      </c>
      <c r="M103">
        <f t="shared" si="6"/>
        <v>6.9258526364800429E-3</v>
      </c>
    </row>
    <row r="104" spans="1:13" x14ac:dyDescent="0.25">
      <c r="A104" t="s">
        <v>9</v>
      </c>
      <c r="B104" t="s">
        <v>63</v>
      </c>
      <c r="C104" t="s">
        <v>21</v>
      </c>
      <c r="D104" t="s">
        <v>133</v>
      </c>
      <c r="E104" t="s">
        <v>77</v>
      </c>
      <c r="F104" t="s">
        <v>82</v>
      </c>
      <c r="G104">
        <v>6</v>
      </c>
      <c r="H104">
        <v>4.5267010695947997E-3</v>
      </c>
      <c r="I104">
        <v>0.6</v>
      </c>
      <c r="J104">
        <v>0.03</v>
      </c>
      <c r="K104">
        <f t="shared" si="4"/>
        <v>4.8888371551623834E-4</v>
      </c>
      <c r="L104" t="s">
        <v>68</v>
      </c>
      <c r="M104">
        <f t="shared" si="6"/>
        <v>4.8888371551623834E-4</v>
      </c>
    </row>
    <row r="105" spans="1:13" x14ac:dyDescent="0.25">
      <c r="A105" t="s">
        <v>9</v>
      </c>
      <c r="B105" t="s">
        <v>63</v>
      </c>
      <c r="C105" t="s">
        <v>21</v>
      </c>
      <c r="D105" t="s">
        <v>134</v>
      </c>
      <c r="E105" t="s">
        <v>77</v>
      </c>
      <c r="F105" t="s">
        <v>82</v>
      </c>
      <c r="G105">
        <v>6</v>
      </c>
      <c r="H105">
        <v>4.5267010695947997E-3</v>
      </c>
      <c r="I105">
        <v>0.6</v>
      </c>
      <c r="J105">
        <v>0.03</v>
      </c>
      <c r="K105">
        <f t="shared" si="4"/>
        <v>4.8888371551623834E-4</v>
      </c>
      <c r="L105" t="s">
        <v>68</v>
      </c>
      <c r="M105">
        <f t="shared" si="6"/>
        <v>4.8888371551623834E-4</v>
      </c>
    </row>
    <row r="106" spans="1:13" x14ac:dyDescent="0.25">
      <c r="A106" t="s">
        <v>9</v>
      </c>
      <c r="B106" t="s">
        <v>63</v>
      </c>
      <c r="C106" t="s">
        <v>21</v>
      </c>
      <c r="D106" t="s">
        <v>91</v>
      </c>
      <c r="E106" t="s">
        <v>77</v>
      </c>
      <c r="F106" t="s">
        <v>82</v>
      </c>
      <c r="G106">
        <v>1</v>
      </c>
      <c r="H106">
        <v>4.5267010695947997E-3</v>
      </c>
      <c r="I106">
        <v>0.6</v>
      </c>
      <c r="J106">
        <v>0.03</v>
      </c>
      <c r="K106">
        <f t="shared" si="4"/>
        <v>8.148061925270639E-5</v>
      </c>
      <c r="L106" t="s">
        <v>68</v>
      </c>
      <c r="M106">
        <f t="shared" si="6"/>
        <v>8.148061925270639E-5</v>
      </c>
    </row>
    <row r="107" spans="1:13" x14ac:dyDescent="0.25">
      <c r="A107" t="s">
        <v>9</v>
      </c>
      <c r="B107" t="s">
        <v>63</v>
      </c>
      <c r="C107" t="s">
        <v>21</v>
      </c>
      <c r="D107" t="s">
        <v>135</v>
      </c>
      <c r="E107" t="s">
        <v>77</v>
      </c>
      <c r="F107" t="s">
        <v>82</v>
      </c>
      <c r="G107">
        <v>0</v>
      </c>
      <c r="H107">
        <v>4.5267010695947997E-3</v>
      </c>
      <c r="I107">
        <v>0.6</v>
      </c>
      <c r="J107">
        <v>0.03</v>
      </c>
      <c r="K107">
        <f t="shared" si="4"/>
        <v>0</v>
      </c>
      <c r="L107" t="s">
        <v>68</v>
      </c>
      <c r="M107">
        <f t="shared" si="6"/>
        <v>0</v>
      </c>
    </row>
    <row r="108" spans="1:13" x14ac:dyDescent="0.25">
      <c r="A108" t="s">
        <v>9</v>
      </c>
      <c r="B108" t="s">
        <v>63</v>
      </c>
      <c r="C108" t="s">
        <v>21</v>
      </c>
      <c r="D108" t="s">
        <v>93</v>
      </c>
      <c r="E108" t="s">
        <v>77</v>
      </c>
      <c r="F108" t="s">
        <v>82</v>
      </c>
      <c r="G108">
        <v>10</v>
      </c>
      <c r="H108">
        <v>4.5267010695947997E-3</v>
      </c>
      <c r="I108">
        <v>0.6</v>
      </c>
      <c r="J108">
        <v>0.03</v>
      </c>
      <c r="K108">
        <f t="shared" si="4"/>
        <v>8.148061925270639E-4</v>
      </c>
      <c r="L108" t="s">
        <v>68</v>
      </c>
      <c r="M108">
        <f t="shared" si="6"/>
        <v>8.148061925270639E-4</v>
      </c>
    </row>
    <row r="109" spans="1:13" x14ac:dyDescent="0.25">
      <c r="A109" t="s">
        <v>9</v>
      </c>
      <c r="B109" t="s">
        <v>63</v>
      </c>
      <c r="C109" t="s">
        <v>21</v>
      </c>
      <c r="D109" t="s">
        <v>95</v>
      </c>
      <c r="E109" t="s">
        <v>77</v>
      </c>
      <c r="F109" t="s">
        <v>82</v>
      </c>
      <c r="G109">
        <v>26</v>
      </c>
      <c r="H109">
        <v>4.5267010695947997E-3</v>
      </c>
      <c r="I109">
        <v>0.6</v>
      </c>
      <c r="J109">
        <v>0.03</v>
      </c>
      <c r="K109">
        <f t="shared" si="4"/>
        <v>2.1184961005703659E-3</v>
      </c>
      <c r="L109" t="s">
        <v>68</v>
      </c>
      <c r="M109">
        <f t="shared" si="6"/>
        <v>2.1184961005703659E-3</v>
      </c>
    </row>
    <row r="110" spans="1:13" x14ac:dyDescent="0.25">
      <c r="A110" t="s">
        <v>9</v>
      </c>
      <c r="B110" t="s">
        <v>63</v>
      </c>
      <c r="C110" t="s">
        <v>21</v>
      </c>
      <c r="D110" t="s">
        <v>96</v>
      </c>
      <c r="E110" t="s">
        <v>77</v>
      </c>
      <c r="F110" t="s">
        <v>82</v>
      </c>
      <c r="G110">
        <v>18</v>
      </c>
      <c r="H110">
        <v>4.5267010695947997E-3</v>
      </c>
      <c r="I110">
        <v>0.6</v>
      </c>
      <c r="J110">
        <v>0.03</v>
      </c>
      <c r="K110">
        <f t="shared" si="4"/>
        <v>1.4666511465487148E-3</v>
      </c>
      <c r="L110" t="s">
        <v>68</v>
      </c>
      <c r="M110">
        <f t="shared" si="6"/>
        <v>1.4666511465487148E-3</v>
      </c>
    </row>
    <row r="111" spans="1:13" x14ac:dyDescent="0.25">
      <c r="A111" t="s">
        <v>9</v>
      </c>
      <c r="B111" t="s">
        <v>63</v>
      </c>
      <c r="C111" t="s">
        <v>21</v>
      </c>
      <c r="D111" t="s">
        <v>124</v>
      </c>
      <c r="E111" t="s">
        <v>77</v>
      </c>
      <c r="F111" t="s">
        <v>82</v>
      </c>
      <c r="G111">
        <v>0</v>
      </c>
      <c r="H111">
        <v>4.5267010695947997E-3</v>
      </c>
      <c r="I111">
        <v>0.6</v>
      </c>
      <c r="J111">
        <v>0.03</v>
      </c>
      <c r="K111">
        <f t="shared" si="4"/>
        <v>0</v>
      </c>
      <c r="L111" t="s">
        <v>68</v>
      </c>
      <c r="M111">
        <f t="shared" si="6"/>
        <v>0</v>
      </c>
    </row>
    <row r="112" spans="1:13" x14ac:dyDescent="0.25">
      <c r="A112" t="s">
        <v>9</v>
      </c>
      <c r="B112" t="s">
        <v>63</v>
      </c>
      <c r="C112" t="s">
        <v>21</v>
      </c>
      <c r="D112" t="s">
        <v>97</v>
      </c>
      <c r="E112" t="s">
        <v>77</v>
      </c>
      <c r="F112" t="s">
        <v>82</v>
      </c>
      <c r="G112">
        <v>35</v>
      </c>
      <c r="H112">
        <v>4.5267010695947997E-3</v>
      </c>
      <c r="I112">
        <v>0.6</v>
      </c>
      <c r="J112">
        <v>0.03</v>
      </c>
      <c r="K112">
        <f t="shared" si="4"/>
        <v>2.8518216738447236E-3</v>
      </c>
      <c r="L112" t="s">
        <v>68</v>
      </c>
      <c r="M112">
        <f t="shared" si="6"/>
        <v>2.8518216738447236E-3</v>
      </c>
    </row>
    <row r="113" spans="1:13" x14ac:dyDescent="0.25">
      <c r="A113" t="s">
        <v>9</v>
      </c>
      <c r="B113" t="s">
        <v>63</v>
      </c>
      <c r="C113" t="s">
        <v>21</v>
      </c>
      <c r="D113" t="s">
        <v>136</v>
      </c>
      <c r="E113" t="s">
        <v>77</v>
      </c>
      <c r="F113" t="s">
        <v>82</v>
      </c>
      <c r="G113">
        <v>32</v>
      </c>
      <c r="H113">
        <v>4.5267010695947997E-3</v>
      </c>
      <c r="I113">
        <v>0.6</v>
      </c>
      <c r="J113">
        <v>0.03</v>
      </c>
      <c r="K113">
        <f t="shared" si="4"/>
        <v>2.6073798160866045E-3</v>
      </c>
      <c r="L113" t="s">
        <v>68</v>
      </c>
      <c r="M113">
        <f t="shared" si="6"/>
        <v>2.6073798160866045E-3</v>
      </c>
    </row>
    <row r="114" spans="1:13" x14ac:dyDescent="0.25">
      <c r="A114" t="s">
        <v>9</v>
      </c>
      <c r="B114" t="s">
        <v>63</v>
      </c>
      <c r="C114" t="s">
        <v>21</v>
      </c>
      <c r="D114" t="s">
        <v>88</v>
      </c>
      <c r="E114" t="s">
        <v>77</v>
      </c>
      <c r="F114" t="s">
        <v>82</v>
      </c>
      <c r="G114">
        <v>1257</v>
      </c>
      <c r="H114">
        <v>4.5267010695947997E-3</v>
      </c>
      <c r="I114">
        <v>0.6</v>
      </c>
      <c r="J114">
        <v>0.03</v>
      </c>
      <c r="K114">
        <f t="shared" si="4"/>
        <v>0.10242113840065194</v>
      </c>
      <c r="L114" t="s">
        <v>68</v>
      </c>
      <c r="M114">
        <f t="shared" si="6"/>
        <v>0.10242113840065194</v>
      </c>
    </row>
    <row r="115" spans="1:13" x14ac:dyDescent="0.25">
      <c r="A115" t="s">
        <v>9</v>
      </c>
      <c r="B115" t="s">
        <v>63</v>
      </c>
      <c r="C115" t="s">
        <v>21</v>
      </c>
      <c r="D115" t="s">
        <v>100</v>
      </c>
      <c r="E115" t="s">
        <v>77</v>
      </c>
      <c r="F115" t="s">
        <v>82</v>
      </c>
      <c r="G115">
        <v>2039</v>
      </c>
      <c r="H115">
        <v>4.5267010695947997E-3</v>
      </c>
      <c r="I115">
        <v>0.6</v>
      </c>
      <c r="J115">
        <v>0.03</v>
      </c>
      <c r="K115">
        <f t="shared" si="4"/>
        <v>0.16613898265626834</v>
      </c>
      <c r="L115" t="s">
        <v>68</v>
      </c>
      <c r="M115">
        <f t="shared" si="6"/>
        <v>0.16613898265626834</v>
      </c>
    </row>
    <row r="116" spans="1:13" x14ac:dyDescent="0.25">
      <c r="A116" t="s">
        <v>9</v>
      </c>
      <c r="B116" t="s">
        <v>63</v>
      </c>
      <c r="C116" t="s">
        <v>21</v>
      </c>
      <c r="D116" t="s">
        <v>92</v>
      </c>
      <c r="E116" t="s">
        <v>77</v>
      </c>
      <c r="F116" t="s">
        <v>82</v>
      </c>
      <c r="G116">
        <v>656</v>
      </c>
      <c r="H116">
        <v>4.5267010695947997E-3</v>
      </c>
      <c r="I116">
        <v>0.6</v>
      </c>
      <c r="J116">
        <v>0.03</v>
      </c>
      <c r="K116">
        <f t="shared" si="4"/>
        <v>5.3451286229775387E-2</v>
      </c>
      <c r="L116" t="s">
        <v>68</v>
      </c>
      <c r="M116">
        <f t="shared" si="6"/>
        <v>5.3451286229775387E-2</v>
      </c>
    </row>
    <row r="117" spans="1:13" x14ac:dyDescent="0.25">
      <c r="A117" t="s">
        <v>9</v>
      </c>
      <c r="B117" t="s">
        <v>63</v>
      </c>
      <c r="C117" t="s">
        <v>21</v>
      </c>
      <c r="D117" t="s">
        <v>101</v>
      </c>
      <c r="E117" t="s">
        <v>77</v>
      </c>
      <c r="F117" t="s">
        <v>82</v>
      </c>
      <c r="G117">
        <v>71</v>
      </c>
      <c r="H117">
        <v>4.5267010695947997E-3</v>
      </c>
      <c r="I117">
        <v>0.6</v>
      </c>
      <c r="J117">
        <v>0.03</v>
      </c>
      <c r="K117">
        <f t="shared" si="4"/>
        <v>5.7851239669421527E-3</v>
      </c>
      <c r="L117" t="s">
        <v>68</v>
      </c>
      <c r="M117">
        <f t="shared" si="6"/>
        <v>5.7851239669421527E-3</v>
      </c>
    </row>
    <row r="118" spans="1:13" x14ac:dyDescent="0.25">
      <c r="A118" t="s">
        <v>9</v>
      </c>
      <c r="B118" t="s">
        <v>63</v>
      </c>
      <c r="C118" t="s">
        <v>21</v>
      </c>
      <c r="D118" t="s">
        <v>98</v>
      </c>
      <c r="E118" t="s">
        <v>77</v>
      </c>
      <c r="F118" t="s">
        <v>82</v>
      </c>
      <c r="G118">
        <v>295</v>
      </c>
      <c r="H118">
        <v>4.5267010695947997E-3</v>
      </c>
      <c r="I118">
        <v>0.6</v>
      </c>
      <c r="J118">
        <v>0.03</v>
      </c>
      <c r="K118">
        <f t="shared" si="4"/>
        <v>2.4036782679548386E-2</v>
      </c>
      <c r="L118" t="s">
        <v>68</v>
      </c>
      <c r="M118">
        <f t="shared" si="6"/>
        <v>2.4036782679548386E-2</v>
      </c>
    </row>
    <row r="119" spans="1:13" x14ac:dyDescent="0.25">
      <c r="A119" t="s">
        <v>9</v>
      </c>
      <c r="B119" t="s">
        <v>63</v>
      </c>
      <c r="C119" t="s">
        <v>21</v>
      </c>
      <c r="D119" t="s">
        <v>99</v>
      </c>
      <c r="E119" t="s">
        <v>77</v>
      </c>
      <c r="F119" t="s">
        <v>82</v>
      </c>
      <c r="G119">
        <v>743</v>
      </c>
      <c r="H119">
        <v>4.5267010695947997E-3</v>
      </c>
      <c r="I119">
        <v>0.6</v>
      </c>
      <c r="J119">
        <v>0.03</v>
      </c>
      <c r="K119">
        <f t="shared" si="4"/>
        <v>6.0540100104760845E-2</v>
      </c>
      <c r="L119" t="s">
        <v>68</v>
      </c>
      <c r="M119">
        <f t="shared" si="6"/>
        <v>6.0540100104760845E-2</v>
      </c>
    </row>
    <row r="120" spans="1:13" x14ac:dyDescent="0.25">
      <c r="A120" t="s">
        <v>9</v>
      </c>
      <c r="B120" t="s">
        <v>63</v>
      </c>
      <c r="C120" t="s">
        <v>21</v>
      </c>
      <c r="D120" t="s">
        <v>102</v>
      </c>
      <c r="E120" t="s">
        <v>77</v>
      </c>
      <c r="F120" t="s">
        <v>82</v>
      </c>
      <c r="G120">
        <v>273</v>
      </c>
      <c r="H120">
        <v>4.5267010695947997E-3</v>
      </c>
      <c r="I120">
        <v>0.6</v>
      </c>
      <c r="J120">
        <v>0.03</v>
      </c>
      <c r="K120">
        <f t="shared" si="4"/>
        <v>2.2244209055988843E-2</v>
      </c>
      <c r="L120" t="s">
        <v>68</v>
      </c>
      <c r="M120">
        <f t="shared" si="6"/>
        <v>2.2244209055988843E-2</v>
      </c>
    </row>
    <row r="121" spans="1:13" x14ac:dyDescent="0.25">
      <c r="A121" t="s">
        <v>9</v>
      </c>
      <c r="B121" t="s">
        <v>63</v>
      </c>
      <c r="C121" t="s">
        <v>21</v>
      </c>
      <c r="D121" t="s">
        <v>137</v>
      </c>
      <c r="E121" t="s">
        <v>77</v>
      </c>
      <c r="F121" t="s">
        <v>82</v>
      </c>
      <c r="G121">
        <v>307</v>
      </c>
      <c r="H121">
        <v>4.5267010695947997E-3</v>
      </c>
      <c r="I121">
        <v>0.6</v>
      </c>
      <c r="J121">
        <v>0.03</v>
      </c>
      <c r="K121">
        <f t="shared" si="4"/>
        <v>2.501455011058086E-2</v>
      </c>
      <c r="L121" t="s">
        <v>68</v>
      </c>
      <c r="M121">
        <f t="shared" si="6"/>
        <v>2.501455011058086E-2</v>
      </c>
    </row>
    <row r="122" spans="1:13" x14ac:dyDescent="0.25">
      <c r="A122" t="s">
        <v>9</v>
      </c>
      <c r="B122" t="s">
        <v>63</v>
      </c>
      <c r="C122" t="s">
        <v>21</v>
      </c>
      <c r="D122" t="s">
        <v>64</v>
      </c>
      <c r="E122" t="s">
        <v>77</v>
      </c>
      <c r="F122" t="s">
        <v>82</v>
      </c>
      <c r="G122">
        <v>2688</v>
      </c>
      <c r="H122">
        <v>4.5267010695947997E-3</v>
      </c>
      <c r="I122">
        <v>0.6</v>
      </c>
      <c r="J122">
        <v>0.03</v>
      </c>
      <c r="K122">
        <f t="shared" si="4"/>
        <v>0.21901990455127476</v>
      </c>
      <c r="L122" t="s">
        <v>68</v>
      </c>
      <c r="M122">
        <f t="shared" si="6"/>
        <v>0.21901990455127476</v>
      </c>
    </row>
    <row r="123" spans="1:13" x14ac:dyDescent="0.25">
      <c r="A123" t="s">
        <v>9</v>
      </c>
      <c r="B123" t="s">
        <v>63</v>
      </c>
      <c r="C123" t="s">
        <v>21</v>
      </c>
      <c r="D123" t="s">
        <v>72</v>
      </c>
      <c r="E123" t="s">
        <v>77</v>
      </c>
      <c r="F123" t="s">
        <v>82</v>
      </c>
      <c r="G123">
        <v>3966</v>
      </c>
      <c r="H123">
        <v>4.5267010695947997E-3</v>
      </c>
      <c r="I123">
        <v>0.6</v>
      </c>
      <c r="J123">
        <v>0.03</v>
      </c>
      <c r="K123">
        <f t="shared" si="4"/>
        <v>0.32315213595623354</v>
      </c>
      <c r="L123" t="s">
        <v>68</v>
      </c>
      <c r="M123">
        <f t="shared" si="6"/>
        <v>0.32315213595623354</v>
      </c>
    </row>
    <row r="124" spans="1:13" x14ac:dyDescent="0.25">
      <c r="A124" t="s">
        <v>9</v>
      </c>
      <c r="B124" t="s">
        <v>63</v>
      </c>
      <c r="C124" t="s">
        <v>21</v>
      </c>
      <c r="D124" t="s">
        <v>69</v>
      </c>
      <c r="E124" t="s">
        <v>77</v>
      </c>
      <c r="F124" t="s">
        <v>82</v>
      </c>
      <c r="G124">
        <v>2103</v>
      </c>
      <c r="H124">
        <v>4.5267010695947997E-3</v>
      </c>
      <c r="I124">
        <v>0.6</v>
      </c>
      <c r="J124">
        <v>0.03</v>
      </c>
      <c r="K124">
        <f t="shared" si="4"/>
        <v>0.17135374228844152</v>
      </c>
      <c r="L124" t="s">
        <v>68</v>
      </c>
      <c r="M124">
        <f t="shared" si="6"/>
        <v>0.17135374228844152</v>
      </c>
    </row>
    <row r="125" spans="1:13" x14ac:dyDescent="0.25">
      <c r="A125" t="s">
        <v>9</v>
      </c>
      <c r="B125" t="s">
        <v>63</v>
      </c>
      <c r="C125" t="s">
        <v>21</v>
      </c>
      <c r="D125" t="s">
        <v>125</v>
      </c>
      <c r="E125" t="s">
        <v>77</v>
      </c>
      <c r="F125" t="s">
        <v>82</v>
      </c>
      <c r="G125">
        <v>1526</v>
      </c>
      <c r="H125">
        <v>4.5267010695947997E-3</v>
      </c>
      <c r="I125">
        <v>0.6</v>
      </c>
      <c r="J125">
        <v>0.03</v>
      </c>
      <c r="K125">
        <f t="shared" si="4"/>
        <v>0.12433942497962996</v>
      </c>
      <c r="L125" t="s">
        <v>68</v>
      </c>
      <c r="M125">
        <f t="shared" si="6"/>
        <v>0.12433942497962996</v>
      </c>
    </row>
    <row r="126" spans="1:13" x14ac:dyDescent="0.25">
      <c r="A126" t="s">
        <v>9</v>
      </c>
      <c r="B126" t="s">
        <v>63</v>
      </c>
      <c r="C126" t="s">
        <v>21</v>
      </c>
      <c r="D126" t="s">
        <v>126</v>
      </c>
      <c r="E126" t="s">
        <v>77</v>
      </c>
      <c r="F126" t="s">
        <v>82</v>
      </c>
      <c r="G126">
        <v>3863</v>
      </c>
      <c r="H126">
        <v>4.5267010695947997E-3</v>
      </c>
      <c r="I126">
        <v>0.6</v>
      </c>
      <c r="J126">
        <v>0.03</v>
      </c>
      <c r="K126">
        <f t="shared" si="4"/>
        <v>0.3147596321732048</v>
      </c>
      <c r="L126" t="s">
        <v>68</v>
      </c>
      <c r="M126">
        <f t="shared" si="6"/>
        <v>0.3147596321732048</v>
      </c>
    </row>
    <row r="127" spans="1:13" x14ac:dyDescent="0.25">
      <c r="A127" t="s">
        <v>9</v>
      </c>
      <c r="B127" t="s">
        <v>63</v>
      </c>
      <c r="C127" t="s">
        <v>21</v>
      </c>
      <c r="D127" t="s">
        <v>127</v>
      </c>
      <c r="E127" t="s">
        <v>77</v>
      </c>
      <c r="F127" t="s">
        <v>82</v>
      </c>
      <c r="G127">
        <v>329</v>
      </c>
      <c r="H127">
        <v>4.5267010695947997E-3</v>
      </c>
      <c r="I127">
        <v>0.6</v>
      </c>
      <c r="J127">
        <v>0.03</v>
      </c>
      <c r="K127">
        <f t="shared" si="4"/>
        <v>2.68071237341404E-2</v>
      </c>
      <c r="L127" t="s">
        <v>68</v>
      </c>
      <c r="M127">
        <f t="shared" si="6"/>
        <v>2.68071237341404E-2</v>
      </c>
    </row>
    <row r="128" spans="1:13" x14ac:dyDescent="0.25">
      <c r="A128" t="s">
        <v>9</v>
      </c>
      <c r="B128" t="s">
        <v>63</v>
      </c>
      <c r="C128" t="s">
        <v>21</v>
      </c>
      <c r="D128" t="s">
        <v>107</v>
      </c>
      <c r="E128" t="s">
        <v>77</v>
      </c>
      <c r="F128" t="s">
        <v>82</v>
      </c>
      <c r="G128">
        <v>67</v>
      </c>
      <c r="H128">
        <v>4.5267010695947997E-3</v>
      </c>
      <c r="I128">
        <v>0.6</v>
      </c>
      <c r="J128">
        <v>0.03</v>
      </c>
      <c r="K128">
        <f t="shared" si="4"/>
        <v>5.4592014899313276E-3</v>
      </c>
      <c r="L128" t="s">
        <v>68</v>
      </c>
      <c r="M128">
        <f t="shared" si="6"/>
        <v>5.4592014899313276E-3</v>
      </c>
    </row>
    <row r="129" spans="1:13" x14ac:dyDescent="0.25">
      <c r="A129" t="s">
        <v>9</v>
      </c>
      <c r="B129" t="s">
        <v>63</v>
      </c>
      <c r="C129" t="s">
        <v>21</v>
      </c>
      <c r="D129" t="s">
        <v>108</v>
      </c>
      <c r="E129" t="s">
        <v>77</v>
      </c>
      <c r="F129" t="s">
        <v>82</v>
      </c>
      <c r="G129">
        <v>23</v>
      </c>
      <c r="H129">
        <v>4.5267010695947997E-3</v>
      </c>
      <c r="I129">
        <v>0.6</v>
      </c>
      <c r="J129">
        <v>0.03</v>
      </c>
      <c r="K129">
        <f t="shared" si="4"/>
        <v>1.8740542428122469E-3</v>
      </c>
      <c r="L129" t="s">
        <v>68</v>
      </c>
      <c r="M129">
        <f t="shared" si="6"/>
        <v>1.8740542428122469E-3</v>
      </c>
    </row>
    <row r="130" spans="1:13" x14ac:dyDescent="0.25">
      <c r="A130" t="s">
        <v>9</v>
      </c>
      <c r="B130" t="s">
        <v>63</v>
      </c>
      <c r="C130" t="s">
        <v>21</v>
      </c>
      <c r="D130" t="s">
        <v>109</v>
      </c>
      <c r="E130" t="s">
        <v>77</v>
      </c>
      <c r="F130" t="s">
        <v>82</v>
      </c>
      <c r="G130">
        <v>112</v>
      </c>
      <c r="H130">
        <v>4.5267010695947997E-3</v>
      </c>
      <c r="I130">
        <v>0.6</v>
      </c>
      <c r="J130">
        <v>0.03</v>
      </c>
      <c r="K130">
        <f t="shared" ref="K130:K193" si="7">G130*H130*I130*J130</f>
        <v>9.1258293563031157E-3</v>
      </c>
      <c r="L130" t="s">
        <v>68</v>
      </c>
      <c r="M130">
        <f t="shared" si="6"/>
        <v>9.1258293563031157E-3</v>
      </c>
    </row>
    <row r="131" spans="1:13" x14ac:dyDescent="0.25">
      <c r="A131" t="s">
        <v>9</v>
      </c>
      <c r="B131" t="s">
        <v>63</v>
      </c>
      <c r="C131" t="s">
        <v>21</v>
      </c>
      <c r="D131" t="s">
        <v>138</v>
      </c>
      <c r="E131" t="s">
        <v>77</v>
      </c>
      <c r="F131" t="s">
        <v>82</v>
      </c>
      <c r="G131">
        <v>442</v>
      </c>
      <c r="H131">
        <v>4.5267010695947997E-3</v>
      </c>
      <c r="I131">
        <v>0.6</v>
      </c>
      <c r="J131">
        <v>0.03</v>
      </c>
      <c r="K131">
        <f t="shared" si="7"/>
        <v>3.6014433709696217E-2</v>
      </c>
      <c r="L131" t="s">
        <v>68</v>
      </c>
      <c r="M131">
        <f t="shared" si="6"/>
        <v>3.6014433709696217E-2</v>
      </c>
    </row>
    <row r="132" spans="1:13" x14ac:dyDescent="0.25">
      <c r="A132" t="s">
        <v>9</v>
      </c>
      <c r="B132" t="s">
        <v>63</v>
      </c>
      <c r="C132" t="s">
        <v>21</v>
      </c>
      <c r="D132" t="s">
        <v>111</v>
      </c>
      <c r="E132" t="s">
        <v>77</v>
      </c>
      <c r="F132" t="s">
        <v>82</v>
      </c>
      <c r="G132">
        <v>46</v>
      </c>
      <c r="H132">
        <v>4.5267010695947997E-3</v>
      </c>
      <c r="I132">
        <v>0.6</v>
      </c>
      <c r="J132">
        <v>0.03</v>
      </c>
      <c r="K132">
        <f t="shared" si="7"/>
        <v>3.7481084856244937E-3</v>
      </c>
      <c r="L132" t="s">
        <v>68</v>
      </c>
      <c r="M132">
        <f t="shared" si="6"/>
        <v>3.7481084856244937E-3</v>
      </c>
    </row>
    <row r="133" spans="1:13" x14ac:dyDescent="0.25">
      <c r="A133" t="s">
        <v>9</v>
      </c>
      <c r="B133" t="s">
        <v>63</v>
      </c>
      <c r="C133" t="s">
        <v>21</v>
      </c>
      <c r="D133" t="s">
        <v>139</v>
      </c>
      <c r="E133" t="s">
        <v>77</v>
      </c>
      <c r="F133" t="s">
        <v>82</v>
      </c>
      <c r="G133">
        <v>18</v>
      </c>
      <c r="H133">
        <v>4.5267010695947997E-3</v>
      </c>
      <c r="I133">
        <v>0.6</v>
      </c>
      <c r="J133">
        <v>0.03</v>
      </c>
      <c r="K133">
        <f t="shared" si="7"/>
        <v>1.4666511465487148E-3</v>
      </c>
      <c r="L133" t="s">
        <v>68</v>
      </c>
      <c r="M133">
        <f t="shared" si="6"/>
        <v>1.4666511465487148E-3</v>
      </c>
    </row>
    <row r="134" spans="1:13" x14ac:dyDescent="0.25">
      <c r="A134" t="s">
        <v>9</v>
      </c>
      <c r="B134" t="s">
        <v>63</v>
      </c>
      <c r="C134" t="s">
        <v>21</v>
      </c>
      <c r="D134" t="s">
        <v>113</v>
      </c>
      <c r="E134" t="s">
        <v>77</v>
      </c>
      <c r="F134" t="s">
        <v>82</v>
      </c>
      <c r="G134">
        <v>6</v>
      </c>
      <c r="H134">
        <v>4.5267010695947997E-3</v>
      </c>
      <c r="I134">
        <v>0.6</v>
      </c>
      <c r="J134">
        <v>0.03</v>
      </c>
      <c r="K134">
        <f t="shared" si="7"/>
        <v>4.8888371551623834E-4</v>
      </c>
      <c r="L134" t="s">
        <v>68</v>
      </c>
      <c r="M134">
        <f t="shared" si="6"/>
        <v>4.8888371551623834E-4</v>
      </c>
    </row>
    <row r="135" spans="1:13" x14ac:dyDescent="0.25">
      <c r="A135" t="s">
        <v>9</v>
      </c>
      <c r="B135" t="s">
        <v>63</v>
      </c>
      <c r="C135" t="s">
        <v>21</v>
      </c>
      <c r="D135" t="s">
        <v>74</v>
      </c>
      <c r="E135" t="s">
        <v>77</v>
      </c>
      <c r="F135" t="s">
        <v>82</v>
      </c>
      <c r="G135">
        <v>41</v>
      </c>
      <c r="H135">
        <v>4.5267010695947997E-3</v>
      </c>
      <c r="I135">
        <v>0.6</v>
      </c>
      <c r="J135">
        <v>0.03</v>
      </c>
      <c r="K135">
        <f t="shared" si="7"/>
        <v>3.3407053893609617E-3</v>
      </c>
      <c r="L135" t="s">
        <v>68</v>
      </c>
      <c r="M135">
        <f t="shared" si="6"/>
        <v>3.3407053893609617E-3</v>
      </c>
    </row>
    <row r="136" spans="1:13" x14ac:dyDescent="0.25">
      <c r="A136" t="s">
        <v>9</v>
      </c>
      <c r="B136" t="s">
        <v>63</v>
      </c>
      <c r="C136" t="s">
        <v>21</v>
      </c>
      <c r="D136" t="s">
        <v>73</v>
      </c>
      <c r="E136" t="s">
        <v>77</v>
      </c>
      <c r="F136" t="s">
        <v>82</v>
      </c>
      <c r="G136">
        <v>8892</v>
      </c>
      <c r="H136">
        <v>4.5267010695947997E-3</v>
      </c>
      <c r="I136">
        <v>0.6</v>
      </c>
      <c r="J136">
        <v>0.03</v>
      </c>
      <c r="K136">
        <f t="shared" si="7"/>
        <v>0.72452566639506522</v>
      </c>
      <c r="L136" t="s">
        <v>68</v>
      </c>
      <c r="M136">
        <f>IF(L136="Y",0,K136)</f>
        <v>0.72452566639506522</v>
      </c>
    </row>
    <row r="137" spans="1:13" x14ac:dyDescent="0.25">
      <c r="A137" t="s">
        <v>9</v>
      </c>
      <c r="B137" t="s">
        <v>63</v>
      </c>
      <c r="C137" t="s">
        <v>21</v>
      </c>
      <c r="D137" t="s">
        <v>116</v>
      </c>
      <c r="E137" t="s">
        <v>77</v>
      </c>
      <c r="F137" t="s">
        <v>82</v>
      </c>
      <c r="G137">
        <v>695.5</v>
      </c>
      <c r="H137">
        <v>4.5267010695947997E-3</v>
      </c>
      <c r="I137">
        <v>0.6</v>
      </c>
      <c r="J137">
        <v>0.03</v>
      </c>
      <c r="K137">
        <f t="shared" si="7"/>
        <v>5.666977069025729E-2</v>
      </c>
      <c r="L137" t="s">
        <v>68</v>
      </c>
      <c r="M137">
        <f t="shared" ref="M137:M142" si="8">IF(L137="Y",0,K137)</f>
        <v>5.666977069025729E-2</v>
      </c>
    </row>
    <row r="138" spans="1:13" x14ac:dyDescent="0.25">
      <c r="A138" t="s">
        <v>9</v>
      </c>
      <c r="B138" t="s">
        <v>63</v>
      </c>
      <c r="C138" t="s">
        <v>21</v>
      </c>
      <c r="D138" t="s">
        <v>119</v>
      </c>
      <c r="E138" t="s">
        <v>77</v>
      </c>
      <c r="F138" t="s">
        <v>82</v>
      </c>
      <c r="G138">
        <v>372.7</v>
      </c>
      <c r="H138">
        <v>4.5267010695947997E-3</v>
      </c>
      <c r="I138">
        <v>0.6</v>
      </c>
      <c r="J138">
        <v>0.03</v>
      </c>
      <c r="K138">
        <f t="shared" si="7"/>
        <v>3.0367826795483669E-2</v>
      </c>
      <c r="L138" t="s">
        <v>68</v>
      </c>
      <c r="M138">
        <f t="shared" si="8"/>
        <v>3.0367826795483669E-2</v>
      </c>
    </row>
    <row r="139" spans="1:13" x14ac:dyDescent="0.25">
      <c r="A139" t="s">
        <v>9</v>
      </c>
      <c r="B139" t="s">
        <v>63</v>
      </c>
      <c r="C139" t="s">
        <v>21</v>
      </c>
      <c r="D139" t="s">
        <v>118</v>
      </c>
      <c r="E139" t="s">
        <v>77</v>
      </c>
      <c r="F139" t="s">
        <v>82</v>
      </c>
      <c r="G139">
        <v>0.5</v>
      </c>
      <c r="H139">
        <v>4.5267010695947997E-3</v>
      </c>
      <c r="I139">
        <v>0.6</v>
      </c>
      <c r="J139">
        <v>0.03</v>
      </c>
      <c r="K139">
        <f t="shared" si="7"/>
        <v>4.0740309626353195E-5</v>
      </c>
      <c r="L139" t="s">
        <v>68</v>
      </c>
      <c r="M139">
        <f t="shared" si="8"/>
        <v>4.0740309626353195E-5</v>
      </c>
    </row>
    <row r="140" spans="1:13" x14ac:dyDescent="0.25">
      <c r="A140" t="s">
        <v>9</v>
      </c>
      <c r="B140" t="s">
        <v>63</v>
      </c>
      <c r="C140" t="s">
        <v>21</v>
      </c>
      <c r="D140" t="s">
        <v>114</v>
      </c>
      <c r="E140" t="s">
        <v>77</v>
      </c>
      <c r="F140" t="s">
        <v>82</v>
      </c>
      <c r="G140">
        <v>2136</v>
      </c>
      <c r="H140">
        <v>4.5267010695947997E-3</v>
      </c>
      <c r="I140">
        <v>0.6</v>
      </c>
      <c r="J140">
        <v>0.03</v>
      </c>
      <c r="K140">
        <f t="shared" si="7"/>
        <v>0.17404260272378083</v>
      </c>
      <c r="L140" t="s">
        <v>68</v>
      </c>
      <c r="M140">
        <f t="shared" si="8"/>
        <v>0.17404260272378083</v>
      </c>
    </row>
    <row r="141" spans="1:13" x14ac:dyDescent="0.25">
      <c r="A141" t="s">
        <v>9</v>
      </c>
      <c r="B141" t="s">
        <v>63</v>
      </c>
      <c r="C141" t="s">
        <v>21</v>
      </c>
      <c r="D141" t="s">
        <v>75</v>
      </c>
      <c r="E141" t="s">
        <v>77</v>
      </c>
      <c r="F141" t="s">
        <v>82</v>
      </c>
      <c r="G141">
        <v>421.5</v>
      </c>
      <c r="H141">
        <v>4.5267010695947997E-3</v>
      </c>
      <c r="I141">
        <v>0.6</v>
      </c>
      <c r="J141">
        <v>0.03</v>
      </c>
      <c r="K141">
        <f t="shared" si="7"/>
        <v>3.4344081015015744E-2</v>
      </c>
      <c r="L141" t="s">
        <v>68</v>
      </c>
      <c r="M141">
        <f t="shared" si="8"/>
        <v>3.4344081015015744E-2</v>
      </c>
    </row>
    <row r="142" spans="1:13" x14ac:dyDescent="0.25">
      <c r="A142" t="s">
        <v>9</v>
      </c>
      <c r="B142" t="s">
        <v>63</v>
      </c>
      <c r="C142" t="s">
        <v>21</v>
      </c>
      <c r="D142" t="s">
        <v>128</v>
      </c>
      <c r="E142" t="s">
        <v>77</v>
      </c>
      <c r="F142" t="s">
        <v>82</v>
      </c>
      <c r="G142">
        <v>16</v>
      </c>
      <c r="H142">
        <v>4.5267010695947997E-3</v>
      </c>
      <c r="I142">
        <v>0.6</v>
      </c>
      <c r="J142">
        <v>0.03</v>
      </c>
      <c r="K142">
        <f t="shared" si="7"/>
        <v>1.3036899080433022E-3</v>
      </c>
      <c r="L142" t="s">
        <v>68</v>
      </c>
      <c r="M142">
        <f t="shared" si="8"/>
        <v>1.3036899080433022E-3</v>
      </c>
    </row>
    <row r="143" spans="1:13" x14ac:dyDescent="0.25">
      <c r="A143" t="s">
        <v>9</v>
      </c>
      <c r="B143" t="s">
        <v>63</v>
      </c>
      <c r="C143" t="s">
        <v>22</v>
      </c>
      <c r="D143" t="s">
        <v>76</v>
      </c>
      <c r="E143" t="s">
        <v>77</v>
      </c>
      <c r="F143" t="s">
        <v>82</v>
      </c>
      <c r="G143">
        <v>2435</v>
      </c>
      <c r="H143">
        <v>1.2631651556107399E-3</v>
      </c>
      <c r="I143">
        <v>0.6</v>
      </c>
      <c r="J143">
        <v>0.03</v>
      </c>
      <c r="K143">
        <f t="shared" si="7"/>
        <v>5.5364528770418725E-2</v>
      </c>
      <c r="L143" t="s">
        <v>68</v>
      </c>
      <c r="M143">
        <f>IF(L143="Y",0,K143)</f>
        <v>5.5364528770418725E-2</v>
      </c>
    </row>
    <row r="144" spans="1:13" x14ac:dyDescent="0.25">
      <c r="A144" t="s">
        <v>9</v>
      </c>
      <c r="B144" t="s">
        <v>63</v>
      </c>
      <c r="C144" t="s">
        <v>22</v>
      </c>
      <c r="D144" t="s">
        <v>130</v>
      </c>
      <c r="E144" t="s">
        <v>77</v>
      </c>
      <c r="F144" t="s">
        <v>82</v>
      </c>
      <c r="G144">
        <v>123</v>
      </c>
      <c r="H144">
        <v>1.2631651556107399E-3</v>
      </c>
      <c r="I144">
        <v>0.6</v>
      </c>
      <c r="J144">
        <v>0.03</v>
      </c>
      <c r="K144">
        <f t="shared" si="7"/>
        <v>2.796647654522178E-3</v>
      </c>
      <c r="L144" t="s">
        <v>68</v>
      </c>
      <c r="M144">
        <f t="shared" ref="M144:M182" si="9">IF(L144="Y",0,K144)</f>
        <v>2.796647654522178E-3</v>
      </c>
    </row>
    <row r="145" spans="1:13" x14ac:dyDescent="0.25">
      <c r="A145" t="s">
        <v>9</v>
      </c>
      <c r="B145" t="s">
        <v>63</v>
      </c>
      <c r="C145" t="s">
        <v>22</v>
      </c>
      <c r="D145" t="s">
        <v>84</v>
      </c>
      <c r="E145" t="s">
        <v>77</v>
      </c>
      <c r="F145" t="s">
        <v>82</v>
      </c>
      <c r="G145">
        <v>3</v>
      </c>
      <c r="H145">
        <v>1.2631651556107399E-3</v>
      </c>
      <c r="I145">
        <v>0.6</v>
      </c>
      <c r="J145">
        <v>0.03</v>
      </c>
      <c r="K145">
        <f t="shared" si="7"/>
        <v>6.8210918402979953E-5</v>
      </c>
      <c r="L145" t="s">
        <v>68</v>
      </c>
      <c r="M145">
        <f t="shared" si="9"/>
        <v>6.8210918402979953E-5</v>
      </c>
    </row>
    <row r="146" spans="1:13" x14ac:dyDescent="0.25">
      <c r="A146" t="s">
        <v>9</v>
      </c>
      <c r="B146" t="s">
        <v>63</v>
      </c>
      <c r="C146" t="s">
        <v>22</v>
      </c>
      <c r="D146" t="s">
        <v>131</v>
      </c>
      <c r="E146" t="s">
        <v>77</v>
      </c>
      <c r="F146" t="s">
        <v>82</v>
      </c>
      <c r="G146">
        <v>82</v>
      </c>
      <c r="H146">
        <v>1.2631651556107399E-3</v>
      </c>
      <c r="I146">
        <v>0.6</v>
      </c>
      <c r="J146">
        <v>0.03</v>
      </c>
      <c r="K146">
        <f t="shared" si="7"/>
        <v>1.864431769681452E-3</v>
      </c>
      <c r="L146" t="s">
        <v>68</v>
      </c>
      <c r="M146">
        <f t="shared" si="9"/>
        <v>1.864431769681452E-3</v>
      </c>
    </row>
    <row r="147" spans="1:13" x14ac:dyDescent="0.25">
      <c r="A147" t="s">
        <v>9</v>
      </c>
      <c r="B147" t="s">
        <v>63</v>
      </c>
      <c r="C147" t="s">
        <v>22</v>
      </c>
      <c r="D147" t="s">
        <v>87</v>
      </c>
      <c r="E147" t="s">
        <v>77</v>
      </c>
      <c r="F147" t="s">
        <v>82</v>
      </c>
      <c r="G147">
        <v>1</v>
      </c>
      <c r="H147">
        <v>1.2631651556107399E-3</v>
      </c>
      <c r="I147">
        <v>0.6</v>
      </c>
      <c r="J147">
        <v>0.03</v>
      </c>
      <c r="K147">
        <f t="shared" si="7"/>
        <v>2.2736972800993318E-5</v>
      </c>
      <c r="L147" t="s">
        <v>68</v>
      </c>
      <c r="M147">
        <f t="shared" si="9"/>
        <v>2.2736972800993318E-5</v>
      </c>
    </row>
    <row r="148" spans="1:13" x14ac:dyDescent="0.25">
      <c r="A148" t="s">
        <v>9</v>
      </c>
      <c r="B148" t="s">
        <v>63</v>
      </c>
      <c r="C148" t="s">
        <v>22</v>
      </c>
      <c r="D148" t="s">
        <v>122</v>
      </c>
      <c r="E148" t="s">
        <v>77</v>
      </c>
      <c r="F148" t="s">
        <v>82</v>
      </c>
      <c r="G148">
        <v>1</v>
      </c>
      <c r="H148">
        <v>1.2631651556107399E-3</v>
      </c>
      <c r="I148">
        <v>0.6</v>
      </c>
      <c r="J148">
        <v>0.03</v>
      </c>
      <c r="K148">
        <f t="shared" si="7"/>
        <v>2.2736972800993318E-5</v>
      </c>
      <c r="L148" t="s">
        <v>68</v>
      </c>
      <c r="M148">
        <f t="shared" si="9"/>
        <v>2.2736972800993318E-5</v>
      </c>
    </row>
    <row r="149" spans="1:13" x14ac:dyDescent="0.25">
      <c r="A149" t="s">
        <v>9</v>
      </c>
      <c r="B149" t="s">
        <v>63</v>
      </c>
      <c r="C149" t="s">
        <v>22</v>
      </c>
      <c r="D149" t="s">
        <v>89</v>
      </c>
      <c r="E149" t="s">
        <v>77</v>
      </c>
      <c r="F149" t="s">
        <v>82</v>
      </c>
      <c r="G149">
        <v>10</v>
      </c>
      <c r="H149">
        <v>1.2631651556107399E-3</v>
      </c>
      <c r="I149">
        <v>0.6</v>
      </c>
      <c r="J149">
        <v>0.03</v>
      </c>
      <c r="K149">
        <f t="shared" si="7"/>
        <v>2.2736972800993315E-4</v>
      </c>
      <c r="L149" t="s">
        <v>68</v>
      </c>
      <c r="M149">
        <f t="shared" si="9"/>
        <v>2.2736972800993315E-4</v>
      </c>
    </row>
    <row r="150" spans="1:13" x14ac:dyDescent="0.25">
      <c r="A150" t="s">
        <v>9</v>
      </c>
      <c r="B150" t="s">
        <v>63</v>
      </c>
      <c r="C150" t="s">
        <v>22</v>
      </c>
      <c r="D150" t="s">
        <v>132</v>
      </c>
      <c r="E150" t="s">
        <v>77</v>
      </c>
      <c r="F150" t="s">
        <v>82</v>
      </c>
      <c r="G150">
        <v>85</v>
      </c>
      <c r="H150">
        <v>1.2631651556107399E-3</v>
      </c>
      <c r="I150">
        <v>0.6</v>
      </c>
      <c r="J150">
        <v>0.03</v>
      </c>
      <c r="K150">
        <f t="shared" si="7"/>
        <v>1.9326426880844319E-3</v>
      </c>
      <c r="L150" t="s">
        <v>68</v>
      </c>
      <c r="M150">
        <f t="shared" si="9"/>
        <v>1.9326426880844319E-3</v>
      </c>
    </row>
    <row r="151" spans="1:13" x14ac:dyDescent="0.25">
      <c r="A151" t="s">
        <v>9</v>
      </c>
      <c r="B151" t="s">
        <v>63</v>
      </c>
      <c r="C151" t="s">
        <v>22</v>
      </c>
      <c r="D151" t="s">
        <v>133</v>
      </c>
      <c r="E151" t="s">
        <v>77</v>
      </c>
      <c r="F151" t="s">
        <v>82</v>
      </c>
      <c r="G151">
        <v>6</v>
      </c>
      <c r="H151">
        <v>1.2631651556107399E-3</v>
      </c>
      <c r="I151">
        <v>0.6</v>
      </c>
      <c r="J151">
        <v>0.03</v>
      </c>
      <c r="K151">
        <f t="shared" si="7"/>
        <v>1.3642183680595991E-4</v>
      </c>
      <c r="L151" t="s">
        <v>68</v>
      </c>
      <c r="M151">
        <f t="shared" si="9"/>
        <v>1.3642183680595991E-4</v>
      </c>
    </row>
    <row r="152" spans="1:13" x14ac:dyDescent="0.25">
      <c r="A152" t="s">
        <v>9</v>
      </c>
      <c r="B152" t="s">
        <v>63</v>
      </c>
      <c r="C152" t="s">
        <v>22</v>
      </c>
      <c r="D152" t="s">
        <v>134</v>
      </c>
      <c r="E152" t="s">
        <v>77</v>
      </c>
      <c r="F152" t="s">
        <v>82</v>
      </c>
      <c r="G152">
        <v>6</v>
      </c>
      <c r="H152">
        <v>1.2631651556107399E-3</v>
      </c>
      <c r="I152">
        <v>0.6</v>
      </c>
      <c r="J152">
        <v>0.03</v>
      </c>
      <c r="K152">
        <f t="shared" si="7"/>
        <v>1.3642183680595991E-4</v>
      </c>
      <c r="L152" t="s">
        <v>68</v>
      </c>
      <c r="M152">
        <f t="shared" si="9"/>
        <v>1.3642183680595991E-4</v>
      </c>
    </row>
    <row r="153" spans="1:13" x14ac:dyDescent="0.25">
      <c r="A153" t="s">
        <v>9</v>
      </c>
      <c r="B153" t="s">
        <v>63</v>
      </c>
      <c r="C153" t="s">
        <v>22</v>
      </c>
      <c r="D153" t="s">
        <v>91</v>
      </c>
      <c r="E153" t="s">
        <v>77</v>
      </c>
      <c r="F153" t="s">
        <v>82</v>
      </c>
      <c r="G153">
        <v>1</v>
      </c>
      <c r="H153">
        <v>1.2631651556107399E-3</v>
      </c>
      <c r="I153">
        <v>0.6</v>
      </c>
      <c r="J153">
        <v>0.03</v>
      </c>
      <c r="K153">
        <f t="shared" si="7"/>
        <v>2.2736972800993318E-5</v>
      </c>
      <c r="L153" t="s">
        <v>68</v>
      </c>
      <c r="M153">
        <f t="shared" si="9"/>
        <v>2.2736972800993318E-5</v>
      </c>
    </row>
    <row r="154" spans="1:13" x14ac:dyDescent="0.25">
      <c r="A154" t="s">
        <v>9</v>
      </c>
      <c r="B154" t="s">
        <v>63</v>
      </c>
      <c r="C154" t="s">
        <v>22</v>
      </c>
      <c r="D154" t="s">
        <v>135</v>
      </c>
      <c r="E154" t="s">
        <v>77</v>
      </c>
      <c r="F154" t="s">
        <v>82</v>
      </c>
      <c r="G154">
        <v>0</v>
      </c>
      <c r="H154">
        <v>1.2631651556107399E-3</v>
      </c>
      <c r="I154">
        <v>0.6</v>
      </c>
      <c r="J154">
        <v>0.03</v>
      </c>
      <c r="K154">
        <f t="shared" si="7"/>
        <v>0</v>
      </c>
      <c r="L154" t="s">
        <v>68</v>
      </c>
      <c r="M154">
        <f t="shared" si="9"/>
        <v>0</v>
      </c>
    </row>
    <row r="155" spans="1:13" x14ac:dyDescent="0.25">
      <c r="A155" t="s">
        <v>9</v>
      </c>
      <c r="B155" t="s">
        <v>63</v>
      </c>
      <c r="C155" t="s">
        <v>22</v>
      </c>
      <c r="D155" t="s">
        <v>93</v>
      </c>
      <c r="E155" t="s">
        <v>77</v>
      </c>
      <c r="F155" t="s">
        <v>82</v>
      </c>
      <c r="G155">
        <v>10</v>
      </c>
      <c r="H155">
        <v>1.2631651556107399E-3</v>
      </c>
      <c r="I155">
        <v>0.6</v>
      </c>
      <c r="J155">
        <v>0.03</v>
      </c>
      <c r="K155">
        <f t="shared" si="7"/>
        <v>2.2736972800993315E-4</v>
      </c>
      <c r="L155" t="s">
        <v>68</v>
      </c>
      <c r="M155">
        <f t="shared" si="9"/>
        <v>2.2736972800993315E-4</v>
      </c>
    </row>
    <row r="156" spans="1:13" x14ac:dyDescent="0.25">
      <c r="A156" t="s">
        <v>9</v>
      </c>
      <c r="B156" t="s">
        <v>63</v>
      </c>
      <c r="C156" t="s">
        <v>22</v>
      </c>
      <c r="D156" t="s">
        <v>95</v>
      </c>
      <c r="E156" t="s">
        <v>77</v>
      </c>
      <c r="F156" t="s">
        <v>82</v>
      </c>
      <c r="G156">
        <v>26</v>
      </c>
      <c r="H156">
        <v>1.2631651556107399E-3</v>
      </c>
      <c r="I156">
        <v>0.6</v>
      </c>
      <c r="J156">
        <v>0.03</v>
      </c>
      <c r="K156">
        <f t="shared" si="7"/>
        <v>5.9116129282582618E-4</v>
      </c>
      <c r="L156" t="s">
        <v>68</v>
      </c>
      <c r="M156">
        <f t="shared" si="9"/>
        <v>5.9116129282582618E-4</v>
      </c>
    </row>
    <row r="157" spans="1:13" x14ac:dyDescent="0.25">
      <c r="A157" t="s">
        <v>9</v>
      </c>
      <c r="B157" t="s">
        <v>63</v>
      </c>
      <c r="C157" t="s">
        <v>22</v>
      </c>
      <c r="D157" t="s">
        <v>96</v>
      </c>
      <c r="E157" t="s">
        <v>77</v>
      </c>
      <c r="F157" t="s">
        <v>82</v>
      </c>
      <c r="G157">
        <v>18</v>
      </c>
      <c r="H157">
        <v>1.2631651556107399E-3</v>
      </c>
      <c r="I157">
        <v>0.6</v>
      </c>
      <c r="J157">
        <v>0.03</v>
      </c>
      <c r="K157">
        <f t="shared" si="7"/>
        <v>4.0926551041787969E-4</v>
      </c>
      <c r="L157" t="s">
        <v>68</v>
      </c>
      <c r="M157">
        <f t="shared" si="9"/>
        <v>4.0926551041787969E-4</v>
      </c>
    </row>
    <row r="158" spans="1:13" x14ac:dyDescent="0.25">
      <c r="A158" t="s">
        <v>9</v>
      </c>
      <c r="B158" t="s">
        <v>63</v>
      </c>
      <c r="C158" t="s">
        <v>22</v>
      </c>
      <c r="D158" t="s">
        <v>124</v>
      </c>
      <c r="E158" t="s">
        <v>77</v>
      </c>
      <c r="F158" t="s">
        <v>82</v>
      </c>
      <c r="G158">
        <v>0</v>
      </c>
      <c r="H158">
        <v>1.2631651556107399E-3</v>
      </c>
      <c r="I158">
        <v>0.6</v>
      </c>
      <c r="J158">
        <v>0.03</v>
      </c>
      <c r="K158">
        <f t="shared" si="7"/>
        <v>0</v>
      </c>
      <c r="L158" t="s">
        <v>68</v>
      </c>
      <c r="M158">
        <f t="shared" si="9"/>
        <v>0</v>
      </c>
    </row>
    <row r="159" spans="1:13" x14ac:dyDescent="0.25">
      <c r="A159" t="s">
        <v>9</v>
      </c>
      <c r="B159" t="s">
        <v>63</v>
      </c>
      <c r="C159" t="s">
        <v>22</v>
      </c>
      <c r="D159" t="s">
        <v>97</v>
      </c>
      <c r="E159" t="s">
        <v>77</v>
      </c>
      <c r="F159" t="s">
        <v>82</v>
      </c>
      <c r="G159">
        <v>35</v>
      </c>
      <c r="H159">
        <v>1.2631651556107399E-3</v>
      </c>
      <c r="I159">
        <v>0.6</v>
      </c>
      <c r="J159">
        <v>0.03</v>
      </c>
      <c r="K159">
        <f t="shared" si="7"/>
        <v>7.9579404803476622E-4</v>
      </c>
      <c r="L159" t="s">
        <v>68</v>
      </c>
      <c r="M159">
        <f t="shared" si="9"/>
        <v>7.9579404803476622E-4</v>
      </c>
    </row>
    <row r="160" spans="1:13" x14ac:dyDescent="0.25">
      <c r="A160" t="s">
        <v>9</v>
      </c>
      <c r="B160" t="s">
        <v>63</v>
      </c>
      <c r="C160" t="s">
        <v>22</v>
      </c>
      <c r="D160" t="s">
        <v>136</v>
      </c>
      <c r="E160" t="s">
        <v>77</v>
      </c>
      <c r="F160" t="s">
        <v>82</v>
      </c>
      <c r="G160">
        <v>32</v>
      </c>
      <c r="H160">
        <v>1.2631651556107399E-3</v>
      </c>
      <c r="I160">
        <v>0.6</v>
      </c>
      <c r="J160">
        <v>0.03</v>
      </c>
      <c r="K160">
        <f t="shared" si="7"/>
        <v>7.2758312963178617E-4</v>
      </c>
      <c r="L160" t="s">
        <v>68</v>
      </c>
      <c r="M160">
        <f t="shared" si="9"/>
        <v>7.2758312963178617E-4</v>
      </c>
    </row>
    <row r="161" spans="1:13" x14ac:dyDescent="0.25">
      <c r="A161" t="s">
        <v>9</v>
      </c>
      <c r="B161" t="s">
        <v>63</v>
      </c>
      <c r="C161" t="s">
        <v>22</v>
      </c>
      <c r="D161" t="s">
        <v>88</v>
      </c>
      <c r="E161" t="s">
        <v>77</v>
      </c>
      <c r="F161" t="s">
        <v>82</v>
      </c>
      <c r="G161">
        <v>1257</v>
      </c>
      <c r="H161">
        <v>1.2631651556107399E-3</v>
      </c>
      <c r="I161">
        <v>0.6</v>
      </c>
      <c r="J161">
        <v>0.03</v>
      </c>
      <c r="K161">
        <f t="shared" si="7"/>
        <v>2.8580374810848599E-2</v>
      </c>
      <c r="L161" t="s">
        <v>68</v>
      </c>
      <c r="M161">
        <f t="shared" si="9"/>
        <v>2.8580374810848599E-2</v>
      </c>
    </row>
    <row r="162" spans="1:13" x14ac:dyDescent="0.25">
      <c r="A162" t="s">
        <v>9</v>
      </c>
      <c r="B162" t="s">
        <v>63</v>
      </c>
      <c r="C162" t="s">
        <v>22</v>
      </c>
      <c r="D162" t="s">
        <v>100</v>
      </c>
      <c r="E162" t="s">
        <v>77</v>
      </c>
      <c r="F162" t="s">
        <v>82</v>
      </c>
      <c r="G162">
        <v>2039</v>
      </c>
      <c r="H162">
        <v>1.2631651556107399E-3</v>
      </c>
      <c r="I162">
        <v>0.6</v>
      </c>
      <c r="J162">
        <v>0.03</v>
      </c>
      <c r="K162">
        <f t="shared" si="7"/>
        <v>4.6360687541225368E-2</v>
      </c>
      <c r="L162" t="s">
        <v>68</v>
      </c>
      <c r="M162">
        <f t="shared" si="9"/>
        <v>4.6360687541225368E-2</v>
      </c>
    </row>
    <row r="163" spans="1:13" x14ac:dyDescent="0.25">
      <c r="A163" t="s">
        <v>9</v>
      </c>
      <c r="B163" t="s">
        <v>63</v>
      </c>
      <c r="C163" t="s">
        <v>22</v>
      </c>
      <c r="D163" t="s">
        <v>92</v>
      </c>
      <c r="E163" t="s">
        <v>77</v>
      </c>
      <c r="F163" t="s">
        <v>82</v>
      </c>
      <c r="G163">
        <v>656</v>
      </c>
      <c r="H163">
        <v>1.2631651556107399E-3</v>
      </c>
      <c r="I163">
        <v>0.6</v>
      </c>
      <c r="J163">
        <v>0.03</v>
      </c>
      <c r="K163">
        <f t="shared" si="7"/>
        <v>1.4915454157451616E-2</v>
      </c>
      <c r="L163" t="s">
        <v>68</v>
      </c>
      <c r="M163">
        <f t="shared" si="9"/>
        <v>1.4915454157451616E-2</v>
      </c>
    </row>
    <row r="164" spans="1:13" x14ac:dyDescent="0.25">
      <c r="A164" t="s">
        <v>9</v>
      </c>
      <c r="B164" t="s">
        <v>63</v>
      </c>
      <c r="C164" t="s">
        <v>22</v>
      </c>
      <c r="D164" t="s">
        <v>101</v>
      </c>
      <c r="E164" t="s">
        <v>77</v>
      </c>
      <c r="F164" t="s">
        <v>82</v>
      </c>
      <c r="G164">
        <v>71</v>
      </c>
      <c r="H164">
        <v>1.2631651556107399E-3</v>
      </c>
      <c r="I164">
        <v>0.6</v>
      </c>
      <c r="J164">
        <v>0.03</v>
      </c>
      <c r="K164">
        <f t="shared" si="7"/>
        <v>1.6143250688705254E-3</v>
      </c>
      <c r="L164" t="s">
        <v>68</v>
      </c>
      <c r="M164">
        <f t="shared" si="9"/>
        <v>1.6143250688705254E-3</v>
      </c>
    </row>
    <row r="165" spans="1:13" x14ac:dyDescent="0.25">
      <c r="A165" t="s">
        <v>9</v>
      </c>
      <c r="B165" t="s">
        <v>63</v>
      </c>
      <c r="C165" t="s">
        <v>22</v>
      </c>
      <c r="D165" t="s">
        <v>98</v>
      </c>
      <c r="E165" t="s">
        <v>77</v>
      </c>
      <c r="F165" t="s">
        <v>82</v>
      </c>
      <c r="G165">
        <v>295</v>
      </c>
      <c r="H165">
        <v>1.2631651556107399E-3</v>
      </c>
      <c r="I165">
        <v>0.6</v>
      </c>
      <c r="J165">
        <v>0.03</v>
      </c>
      <c r="K165">
        <f t="shared" si="7"/>
        <v>6.707406976293029E-3</v>
      </c>
      <c r="L165" t="s">
        <v>68</v>
      </c>
      <c r="M165">
        <f t="shared" si="9"/>
        <v>6.707406976293029E-3</v>
      </c>
    </row>
    <row r="166" spans="1:13" x14ac:dyDescent="0.25">
      <c r="A166" t="s">
        <v>9</v>
      </c>
      <c r="B166" t="s">
        <v>63</v>
      </c>
      <c r="C166" t="s">
        <v>22</v>
      </c>
      <c r="D166" t="s">
        <v>99</v>
      </c>
      <c r="E166" t="s">
        <v>77</v>
      </c>
      <c r="F166" t="s">
        <v>82</v>
      </c>
      <c r="G166">
        <v>743</v>
      </c>
      <c r="H166">
        <v>1.2631651556107399E-3</v>
      </c>
      <c r="I166">
        <v>0.6</v>
      </c>
      <c r="J166">
        <v>0.03</v>
      </c>
      <c r="K166">
        <f t="shared" si="7"/>
        <v>1.6893570791138034E-2</v>
      </c>
      <c r="L166" t="s">
        <v>68</v>
      </c>
      <c r="M166">
        <f t="shared" si="9"/>
        <v>1.6893570791138034E-2</v>
      </c>
    </row>
    <row r="167" spans="1:13" x14ac:dyDescent="0.25">
      <c r="A167" t="s">
        <v>9</v>
      </c>
      <c r="B167" t="s">
        <v>63</v>
      </c>
      <c r="C167" t="s">
        <v>22</v>
      </c>
      <c r="D167" t="s">
        <v>102</v>
      </c>
      <c r="E167" t="s">
        <v>77</v>
      </c>
      <c r="F167" t="s">
        <v>82</v>
      </c>
      <c r="G167">
        <v>273</v>
      </c>
      <c r="H167">
        <v>1.2631651556107399E-3</v>
      </c>
      <c r="I167">
        <v>0.6</v>
      </c>
      <c r="J167">
        <v>0.03</v>
      </c>
      <c r="K167">
        <f t="shared" si="7"/>
        <v>6.2071935746711758E-3</v>
      </c>
      <c r="L167" t="s">
        <v>68</v>
      </c>
      <c r="M167">
        <f t="shared" si="9"/>
        <v>6.2071935746711758E-3</v>
      </c>
    </row>
    <row r="168" spans="1:13" x14ac:dyDescent="0.25">
      <c r="A168" t="s">
        <v>9</v>
      </c>
      <c r="B168" t="s">
        <v>63</v>
      </c>
      <c r="C168" t="s">
        <v>22</v>
      </c>
      <c r="D168" t="s">
        <v>137</v>
      </c>
      <c r="E168" t="s">
        <v>77</v>
      </c>
      <c r="F168" t="s">
        <v>82</v>
      </c>
      <c r="G168">
        <v>307</v>
      </c>
      <c r="H168">
        <v>1.2631651556107399E-3</v>
      </c>
      <c r="I168">
        <v>0.6</v>
      </c>
      <c r="J168">
        <v>0.03</v>
      </c>
      <c r="K168">
        <f t="shared" si="7"/>
        <v>6.9802506499049479E-3</v>
      </c>
      <c r="L168" t="s">
        <v>68</v>
      </c>
      <c r="M168">
        <f t="shared" si="9"/>
        <v>6.9802506499049479E-3</v>
      </c>
    </row>
    <row r="169" spans="1:13" x14ac:dyDescent="0.25">
      <c r="A169" t="s">
        <v>9</v>
      </c>
      <c r="B169" t="s">
        <v>63</v>
      </c>
      <c r="C169" t="s">
        <v>22</v>
      </c>
      <c r="D169" t="s">
        <v>64</v>
      </c>
      <c r="E169" t="s">
        <v>77</v>
      </c>
      <c r="F169" t="s">
        <v>82</v>
      </c>
      <c r="G169">
        <v>2688</v>
      </c>
      <c r="H169">
        <v>1.2631651556107399E-3</v>
      </c>
      <c r="I169">
        <v>0.6</v>
      </c>
      <c r="J169">
        <v>0.03</v>
      </c>
      <c r="K169">
        <f t="shared" si="7"/>
        <v>6.1116982889070033E-2</v>
      </c>
      <c r="L169" t="s">
        <v>68</v>
      </c>
      <c r="M169">
        <f t="shared" si="9"/>
        <v>6.1116982889070033E-2</v>
      </c>
    </row>
    <row r="170" spans="1:13" x14ac:dyDescent="0.25">
      <c r="A170" t="s">
        <v>9</v>
      </c>
      <c r="B170" t="s">
        <v>63</v>
      </c>
      <c r="C170" t="s">
        <v>22</v>
      </c>
      <c r="D170" t="s">
        <v>72</v>
      </c>
      <c r="E170" t="s">
        <v>77</v>
      </c>
      <c r="F170" t="s">
        <v>82</v>
      </c>
      <c r="G170">
        <v>3966</v>
      </c>
      <c r="H170">
        <v>1.2631651556107399E-3</v>
      </c>
      <c r="I170">
        <v>0.6</v>
      </c>
      <c r="J170">
        <v>0.03</v>
      </c>
      <c r="K170">
        <f t="shared" si="7"/>
        <v>9.0174834128739501E-2</v>
      </c>
      <c r="L170" t="s">
        <v>68</v>
      </c>
      <c r="M170">
        <f t="shared" si="9"/>
        <v>9.0174834128739501E-2</v>
      </c>
    </row>
    <row r="171" spans="1:13" x14ac:dyDescent="0.25">
      <c r="A171" t="s">
        <v>9</v>
      </c>
      <c r="B171" t="s">
        <v>63</v>
      </c>
      <c r="C171" t="s">
        <v>22</v>
      </c>
      <c r="D171" t="s">
        <v>69</v>
      </c>
      <c r="E171" t="s">
        <v>77</v>
      </c>
      <c r="F171" t="s">
        <v>82</v>
      </c>
      <c r="G171">
        <v>2103</v>
      </c>
      <c r="H171">
        <v>1.2631651556107399E-3</v>
      </c>
      <c r="I171">
        <v>0.6</v>
      </c>
      <c r="J171">
        <v>0.03</v>
      </c>
      <c r="K171">
        <f t="shared" si="7"/>
        <v>4.7815853800488944E-2</v>
      </c>
      <c r="L171" t="s">
        <v>68</v>
      </c>
      <c r="M171">
        <f t="shared" si="9"/>
        <v>4.7815853800488944E-2</v>
      </c>
    </row>
    <row r="172" spans="1:13" x14ac:dyDescent="0.25">
      <c r="A172" t="s">
        <v>9</v>
      </c>
      <c r="B172" t="s">
        <v>63</v>
      </c>
      <c r="C172" t="s">
        <v>22</v>
      </c>
      <c r="D172" t="s">
        <v>125</v>
      </c>
      <c r="E172" t="s">
        <v>77</v>
      </c>
      <c r="F172" t="s">
        <v>82</v>
      </c>
      <c r="G172">
        <v>1526</v>
      </c>
      <c r="H172">
        <v>1.2631651556107399E-3</v>
      </c>
      <c r="I172">
        <v>0.6</v>
      </c>
      <c r="J172">
        <v>0.03</v>
      </c>
      <c r="K172">
        <f t="shared" si="7"/>
        <v>3.4696620494315801E-2</v>
      </c>
      <c r="L172" t="s">
        <v>68</v>
      </c>
      <c r="M172">
        <f t="shared" si="9"/>
        <v>3.4696620494315801E-2</v>
      </c>
    </row>
    <row r="173" spans="1:13" x14ac:dyDescent="0.25">
      <c r="A173" t="s">
        <v>9</v>
      </c>
      <c r="B173" t="s">
        <v>63</v>
      </c>
      <c r="C173" t="s">
        <v>22</v>
      </c>
      <c r="D173" t="s">
        <v>126</v>
      </c>
      <c r="E173" t="s">
        <v>77</v>
      </c>
      <c r="F173" t="s">
        <v>82</v>
      </c>
      <c r="G173">
        <v>3863</v>
      </c>
      <c r="H173">
        <v>1.2631651556107399E-3</v>
      </c>
      <c r="I173">
        <v>0.6</v>
      </c>
      <c r="J173">
        <v>0.03</v>
      </c>
      <c r="K173">
        <f t="shared" si="7"/>
        <v>8.7832925930237171E-2</v>
      </c>
      <c r="L173" t="s">
        <v>68</v>
      </c>
      <c r="M173">
        <f t="shared" si="9"/>
        <v>8.7832925930237171E-2</v>
      </c>
    </row>
    <row r="174" spans="1:13" x14ac:dyDescent="0.25">
      <c r="A174" t="s">
        <v>9</v>
      </c>
      <c r="B174" t="s">
        <v>63</v>
      </c>
      <c r="C174" t="s">
        <v>22</v>
      </c>
      <c r="D174" t="s">
        <v>127</v>
      </c>
      <c r="E174" t="s">
        <v>77</v>
      </c>
      <c r="F174" t="s">
        <v>82</v>
      </c>
      <c r="G174">
        <v>329</v>
      </c>
      <c r="H174">
        <v>1.2631651556107399E-3</v>
      </c>
      <c r="I174">
        <v>0.6</v>
      </c>
      <c r="J174">
        <v>0.03</v>
      </c>
      <c r="K174">
        <f t="shared" si="7"/>
        <v>7.4804640515268002E-3</v>
      </c>
      <c r="L174" t="s">
        <v>68</v>
      </c>
      <c r="M174">
        <f t="shared" si="9"/>
        <v>7.4804640515268002E-3</v>
      </c>
    </row>
    <row r="175" spans="1:13" x14ac:dyDescent="0.25">
      <c r="A175" t="s">
        <v>9</v>
      </c>
      <c r="B175" t="s">
        <v>63</v>
      </c>
      <c r="C175" t="s">
        <v>22</v>
      </c>
      <c r="D175" t="s">
        <v>107</v>
      </c>
      <c r="E175" t="s">
        <v>77</v>
      </c>
      <c r="F175" t="s">
        <v>82</v>
      </c>
      <c r="G175">
        <v>67</v>
      </c>
      <c r="H175">
        <v>1.2631651556107399E-3</v>
      </c>
      <c r="I175">
        <v>0.6</v>
      </c>
      <c r="J175">
        <v>0.03</v>
      </c>
      <c r="K175">
        <f t="shared" si="7"/>
        <v>1.5233771776665523E-3</v>
      </c>
      <c r="L175" t="s">
        <v>68</v>
      </c>
      <c r="M175">
        <f t="shared" si="9"/>
        <v>1.5233771776665523E-3</v>
      </c>
    </row>
    <row r="176" spans="1:13" x14ac:dyDescent="0.25">
      <c r="A176" t="s">
        <v>9</v>
      </c>
      <c r="B176" t="s">
        <v>63</v>
      </c>
      <c r="C176" t="s">
        <v>22</v>
      </c>
      <c r="D176" t="s">
        <v>108</v>
      </c>
      <c r="E176" t="s">
        <v>77</v>
      </c>
      <c r="F176" t="s">
        <v>82</v>
      </c>
      <c r="G176">
        <v>23</v>
      </c>
      <c r="H176">
        <v>1.2631651556107399E-3</v>
      </c>
      <c r="I176">
        <v>0.6</v>
      </c>
      <c r="J176">
        <v>0.03</v>
      </c>
      <c r="K176">
        <f t="shared" si="7"/>
        <v>5.2295037442284635E-4</v>
      </c>
      <c r="L176" t="s">
        <v>68</v>
      </c>
      <c r="M176">
        <f t="shared" si="9"/>
        <v>5.2295037442284635E-4</v>
      </c>
    </row>
    <row r="177" spans="1:13" x14ac:dyDescent="0.25">
      <c r="A177" t="s">
        <v>9</v>
      </c>
      <c r="B177" t="s">
        <v>63</v>
      </c>
      <c r="C177" t="s">
        <v>22</v>
      </c>
      <c r="D177" t="s">
        <v>109</v>
      </c>
      <c r="E177" t="s">
        <v>77</v>
      </c>
      <c r="F177" t="s">
        <v>82</v>
      </c>
      <c r="G177">
        <v>112</v>
      </c>
      <c r="H177">
        <v>1.2631651556107399E-3</v>
      </c>
      <c r="I177">
        <v>0.6</v>
      </c>
      <c r="J177">
        <v>0.03</v>
      </c>
      <c r="K177">
        <f t="shared" si="7"/>
        <v>2.5465409537112514E-3</v>
      </c>
      <c r="L177" t="s">
        <v>68</v>
      </c>
      <c r="M177">
        <f t="shared" si="9"/>
        <v>2.5465409537112514E-3</v>
      </c>
    </row>
    <row r="178" spans="1:13" x14ac:dyDescent="0.25">
      <c r="A178" t="s">
        <v>9</v>
      </c>
      <c r="B178" t="s">
        <v>63</v>
      </c>
      <c r="C178" t="s">
        <v>22</v>
      </c>
      <c r="D178" t="s">
        <v>138</v>
      </c>
      <c r="E178" t="s">
        <v>77</v>
      </c>
      <c r="F178" t="s">
        <v>82</v>
      </c>
      <c r="G178">
        <v>442</v>
      </c>
      <c r="H178">
        <v>1.2631651556107399E-3</v>
      </c>
      <c r="I178">
        <v>0.6</v>
      </c>
      <c r="J178">
        <v>0.03</v>
      </c>
      <c r="K178">
        <f t="shared" si="7"/>
        <v>1.0049741978039047E-2</v>
      </c>
      <c r="L178" t="s">
        <v>68</v>
      </c>
      <c r="M178">
        <f t="shared" si="9"/>
        <v>1.0049741978039047E-2</v>
      </c>
    </row>
    <row r="179" spans="1:13" x14ac:dyDescent="0.25">
      <c r="A179" t="s">
        <v>9</v>
      </c>
      <c r="B179" t="s">
        <v>63</v>
      </c>
      <c r="C179" t="s">
        <v>22</v>
      </c>
      <c r="D179" t="s">
        <v>111</v>
      </c>
      <c r="E179" t="s">
        <v>77</v>
      </c>
      <c r="F179" t="s">
        <v>82</v>
      </c>
      <c r="G179">
        <v>46</v>
      </c>
      <c r="H179">
        <v>1.2631651556107399E-3</v>
      </c>
      <c r="I179">
        <v>0.6</v>
      </c>
      <c r="J179">
        <v>0.03</v>
      </c>
      <c r="K179">
        <f t="shared" si="7"/>
        <v>1.0459007488456927E-3</v>
      </c>
      <c r="L179" t="s">
        <v>68</v>
      </c>
      <c r="M179">
        <f t="shared" si="9"/>
        <v>1.0459007488456927E-3</v>
      </c>
    </row>
    <row r="180" spans="1:13" x14ac:dyDescent="0.25">
      <c r="A180" t="s">
        <v>9</v>
      </c>
      <c r="B180" t="s">
        <v>63</v>
      </c>
      <c r="C180" t="s">
        <v>22</v>
      </c>
      <c r="D180" t="s">
        <v>139</v>
      </c>
      <c r="E180" t="s">
        <v>77</v>
      </c>
      <c r="F180" t="s">
        <v>82</v>
      </c>
      <c r="G180">
        <v>18</v>
      </c>
      <c r="H180">
        <v>1.2631651556107399E-3</v>
      </c>
      <c r="I180">
        <v>0.6</v>
      </c>
      <c r="J180">
        <v>0.03</v>
      </c>
      <c r="K180">
        <f t="shared" si="7"/>
        <v>4.0926551041787969E-4</v>
      </c>
      <c r="L180" t="s">
        <v>68</v>
      </c>
      <c r="M180">
        <f t="shared" si="9"/>
        <v>4.0926551041787969E-4</v>
      </c>
    </row>
    <row r="181" spans="1:13" x14ac:dyDescent="0.25">
      <c r="A181" t="s">
        <v>9</v>
      </c>
      <c r="B181" t="s">
        <v>63</v>
      </c>
      <c r="C181" t="s">
        <v>22</v>
      </c>
      <c r="D181" t="s">
        <v>113</v>
      </c>
      <c r="E181" t="s">
        <v>77</v>
      </c>
      <c r="F181" t="s">
        <v>82</v>
      </c>
      <c r="G181">
        <v>6</v>
      </c>
      <c r="H181">
        <v>1.2631651556107399E-3</v>
      </c>
      <c r="I181">
        <v>0.6</v>
      </c>
      <c r="J181">
        <v>0.03</v>
      </c>
      <c r="K181">
        <f t="shared" si="7"/>
        <v>1.3642183680595991E-4</v>
      </c>
      <c r="L181" t="s">
        <v>68</v>
      </c>
      <c r="M181">
        <f t="shared" si="9"/>
        <v>1.3642183680595991E-4</v>
      </c>
    </row>
    <row r="182" spans="1:13" x14ac:dyDescent="0.25">
      <c r="A182" t="s">
        <v>9</v>
      </c>
      <c r="B182" t="s">
        <v>63</v>
      </c>
      <c r="C182" t="s">
        <v>22</v>
      </c>
      <c r="D182" t="s">
        <v>74</v>
      </c>
      <c r="E182" t="s">
        <v>77</v>
      </c>
      <c r="F182" t="s">
        <v>82</v>
      </c>
      <c r="G182">
        <v>41</v>
      </c>
      <c r="H182">
        <v>1.2631651556107399E-3</v>
      </c>
      <c r="I182">
        <v>0.6</v>
      </c>
      <c r="J182">
        <v>0.03</v>
      </c>
      <c r="K182">
        <f t="shared" si="7"/>
        <v>9.3221588484072599E-4</v>
      </c>
      <c r="L182" t="s">
        <v>68</v>
      </c>
      <c r="M182">
        <f t="shared" si="9"/>
        <v>9.3221588484072599E-4</v>
      </c>
    </row>
    <row r="183" spans="1:13" x14ac:dyDescent="0.25">
      <c r="A183" t="s">
        <v>9</v>
      </c>
      <c r="B183" t="s">
        <v>63</v>
      </c>
      <c r="C183" t="s">
        <v>22</v>
      </c>
      <c r="D183" t="s">
        <v>73</v>
      </c>
      <c r="E183" t="s">
        <v>77</v>
      </c>
      <c r="F183" t="s">
        <v>82</v>
      </c>
      <c r="G183">
        <v>8892</v>
      </c>
      <c r="H183">
        <v>1.2631651556107399E-3</v>
      </c>
      <c r="I183">
        <v>0.6</v>
      </c>
      <c r="J183">
        <v>0.03</v>
      </c>
      <c r="K183">
        <f t="shared" si="7"/>
        <v>0.20217716214643255</v>
      </c>
      <c r="L183" t="s">
        <v>68</v>
      </c>
      <c r="M183">
        <f>IF(L183="Y",0,K183)</f>
        <v>0.20217716214643255</v>
      </c>
    </row>
    <row r="184" spans="1:13" x14ac:dyDescent="0.25">
      <c r="A184" t="s">
        <v>9</v>
      </c>
      <c r="B184" t="s">
        <v>63</v>
      </c>
      <c r="C184" t="s">
        <v>22</v>
      </c>
      <c r="D184" t="s">
        <v>116</v>
      </c>
      <c r="E184" t="s">
        <v>77</v>
      </c>
      <c r="F184" t="s">
        <v>82</v>
      </c>
      <c r="G184">
        <v>695.5</v>
      </c>
      <c r="H184">
        <v>1.2631651556107399E-3</v>
      </c>
      <c r="I184">
        <v>0.6</v>
      </c>
      <c r="J184">
        <v>0.03</v>
      </c>
      <c r="K184">
        <f t="shared" si="7"/>
        <v>1.5813564583090852E-2</v>
      </c>
      <c r="L184" t="s">
        <v>68</v>
      </c>
      <c r="M184">
        <f t="shared" ref="M184:M189" si="10">IF(L184="Y",0,K184)</f>
        <v>1.5813564583090852E-2</v>
      </c>
    </row>
    <row r="185" spans="1:13" x14ac:dyDescent="0.25">
      <c r="A185" t="s">
        <v>9</v>
      </c>
      <c r="B185" t="s">
        <v>63</v>
      </c>
      <c r="C185" t="s">
        <v>22</v>
      </c>
      <c r="D185" t="s">
        <v>119</v>
      </c>
      <c r="E185" t="s">
        <v>77</v>
      </c>
      <c r="F185" t="s">
        <v>82</v>
      </c>
      <c r="G185">
        <v>372.7</v>
      </c>
      <c r="H185">
        <v>1.2631651556107399E-3</v>
      </c>
      <c r="I185">
        <v>0.6</v>
      </c>
      <c r="J185">
        <v>0.03</v>
      </c>
      <c r="K185">
        <f t="shared" si="7"/>
        <v>8.4740697629302093E-3</v>
      </c>
      <c r="L185" t="s">
        <v>68</v>
      </c>
      <c r="M185">
        <f t="shared" si="10"/>
        <v>8.4740697629302093E-3</v>
      </c>
    </row>
    <row r="186" spans="1:13" x14ac:dyDescent="0.25">
      <c r="A186" t="s">
        <v>9</v>
      </c>
      <c r="B186" t="s">
        <v>63</v>
      </c>
      <c r="C186" t="s">
        <v>22</v>
      </c>
      <c r="D186" t="s">
        <v>118</v>
      </c>
      <c r="E186" t="s">
        <v>77</v>
      </c>
      <c r="F186" t="s">
        <v>82</v>
      </c>
      <c r="G186">
        <v>0.5</v>
      </c>
      <c r="H186">
        <v>1.2631651556107399E-3</v>
      </c>
      <c r="I186">
        <v>0.6</v>
      </c>
      <c r="J186">
        <v>0.03</v>
      </c>
      <c r="K186">
        <f t="shared" si="7"/>
        <v>1.1368486400496659E-5</v>
      </c>
      <c r="L186" t="s">
        <v>68</v>
      </c>
      <c r="M186">
        <f t="shared" si="10"/>
        <v>1.1368486400496659E-5</v>
      </c>
    </row>
    <row r="187" spans="1:13" x14ac:dyDescent="0.25">
      <c r="A187" t="s">
        <v>9</v>
      </c>
      <c r="B187" t="s">
        <v>63</v>
      </c>
      <c r="C187" t="s">
        <v>22</v>
      </c>
      <c r="D187" t="s">
        <v>114</v>
      </c>
      <c r="E187" t="s">
        <v>77</v>
      </c>
      <c r="F187" t="s">
        <v>82</v>
      </c>
      <c r="G187">
        <v>2136</v>
      </c>
      <c r="H187">
        <v>1.2631651556107399E-3</v>
      </c>
      <c r="I187">
        <v>0.6</v>
      </c>
      <c r="J187">
        <v>0.03</v>
      </c>
      <c r="K187">
        <f t="shared" si="7"/>
        <v>4.8566173902921728E-2</v>
      </c>
      <c r="L187" t="s">
        <v>68</v>
      </c>
      <c r="M187">
        <f t="shared" si="10"/>
        <v>4.8566173902921728E-2</v>
      </c>
    </row>
    <row r="188" spans="1:13" x14ac:dyDescent="0.25">
      <c r="A188" t="s">
        <v>9</v>
      </c>
      <c r="B188" t="s">
        <v>63</v>
      </c>
      <c r="C188" t="s">
        <v>22</v>
      </c>
      <c r="D188" t="s">
        <v>75</v>
      </c>
      <c r="E188" t="s">
        <v>77</v>
      </c>
      <c r="F188" t="s">
        <v>82</v>
      </c>
      <c r="G188">
        <v>421.5</v>
      </c>
      <c r="H188">
        <v>1.2631651556107399E-3</v>
      </c>
      <c r="I188">
        <v>0.6</v>
      </c>
      <c r="J188">
        <v>0.03</v>
      </c>
      <c r="K188">
        <f t="shared" si="7"/>
        <v>9.5836340356186822E-3</v>
      </c>
      <c r="L188" t="s">
        <v>68</v>
      </c>
      <c r="M188">
        <f t="shared" si="10"/>
        <v>9.5836340356186822E-3</v>
      </c>
    </row>
    <row r="189" spans="1:13" x14ac:dyDescent="0.25">
      <c r="A189" t="s">
        <v>9</v>
      </c>
      <c r="B189" t="s">
        <v>63</v>
      </c>
      <c r="C189" t="s">
        <v>22</v>
      </c>
      <c r="D189" t="s">
        <v>128</v>
      </c>
      <c r="E189" t="s">
        <v>77</v>
      </c>
      <c r="F189" t="s">
        <v>82</v>
      </c>
      <c r="G189">
        <v>16</v>
      </c>
      <c r="H189">
        <v>1.2631651556107399E-3</v>
      </c>
      <c r="I189">
        <v>0.6</v>
      </c>
      <c r="J189">
        <v>0.03</v>
      </c>
      <c r="K189">
        <f t="shared" si="7"/>
        <v>3.6379156481589309E-4</v>
      </c>
      <c r="L189" t="s">
        <v>68</v>
      </c>
      <c r="M189">
        <f t="shared" si="10"/>
        <v>3.6379156481589309E-4</v>
      </c>
    </row>
    <row r="190" spans="1:13" x14ac:dyDescent="0.25">
      <c r="A190" t="s">
        <v>9</v>
      </c>
      <c r="B190" t="s">
        <v>63</v>
      </c>
      <c r="C190" t="s">
        <v>14</v>
      </c>
      <c r="D190" t="s">
        <v>76</v>
      </c>
      <c r="E190" t="s">
        <v>77</v>
      </c>
      <c r="F190" t="s">
        <v>82</v>
      </c>
      <c r="G190">
        <v>2435</v>
      </c>
      <c r="H190">
        <v>5.3216760002931601E-2</v>
      </c>
      <c r="I190">
        <v>0.6</v>
      </c>
      <c r="J190">
        <v>0.03</v>
      </c>
      <c r="K190">
        <f t="shared" si="7"/>
        <v>2.3324905909284919</v>
      </c>
      <c r="L190" t="s">
        <v>68</v>
      </c>
      <c r="M190">
        <f>IF(L190="Y",0,K190)</f>
        <v>2.3324905909284919</v>
      </c>
    </row>
    <row r="191" spans="1:13" x14ac:dyDescent="0.25">
      <c r="A191" t="s">
        <v>9</v>
      </c>
      <c r="B191" t="s">
        <v>63</v>
      </c>
      <c r="C191" t="s">
        <v>14</v>
      </c>
      <c r="D191" t="s">
        <v>130</v>
      </c>
      <c r="E191" t="s">
        <v>77</v>
      </c>
      <c r="F191" t="s">
        <v>82</v>
      </c>
      <c r="G191">
        <v>123</v>
      </c>
      <c r="H191">
        <v>5.3216760002931601E-2</v>
      </c>
      <c r="I191">
        <v>0.6</v>
      </c>
      <c r="J191">
        <v>0.03</v>
      </c>
      <c r="K191">
        <f t="shared" si="7"/>
        <v>0.11782190664649056</v>
      </c>
      <c r="L191" t="s">
        <v>68</v>
      </c>
      <c r="M191">
        <f t="shared" ref="M191:M229" si="11">IF(L191="Y",0,K191)</f>
        <v>0.11782190664649056</v>
      </c>
    </row>
    <row r="192" spans="1:13" x14ac:dyDescent="0.25">
      <c r="A192" t="s">
        <v>9</v>
      </c>
      <c r="B192" t="s">
        <v>63</v>
      </c>
      <c r="C192" t="s">
        <v>14</v>
      </c>
      <c r="D192" t="s">
        <v>84</v>
      </c>
      <c r="E192" t="s">
        <v>77</v>
      </c>
      <c r="F192" t="s">
        <v>82</v>
      </c>
      <c r="G192">
        <v>3</v>
      </c>
      <c r="H192">
        <v>5.3216760002931601E-2</v>
      </c>
      <c r="I192">
        <v>0.6</v>
      </c>
      <c r="J192">
        <v>0.03</v>
      </c>
      <c r="K192">
        <f t="shared" si="7"/>
        <v>2.8737050401583066E-3</v>
      </c>
      <c r="L192" t="s">
        <v>68</v>
      </c>
      <c r="M192">
        <f t="shared" si="11"/>
        <v>2.8737050401583066E-3</v>
      </c>
    </row>
    <row r="193" spans="1:13" x14ac:dyDescent="0.25">
      <c r="A193" t="s">
        <v>9</v>
      </c>
      <c r="B193" t="s">
        <v>63</v>
      </c>
      <c r="C193" t="s">
        <v>14</v>
      </c>
      <c r="D193" t="s">
        <v>131</v>
      </c>
      <c r="E193" t="s">
        <v>77</v>
      </c>
      <c r="F193" t="s">
        <v>82</v>
      </c>
      <c r="G193">
        <v>82</v>
      </c>
      <c r="H193">
        <v>5.3216760002931601E-2</v>
      </c>
      <c r="I193">
        <v>0.6</v>
      </c>
      <c r="J193">
        <v>0.03</v>
      </c>
      <c r="K193">
        <f t="shared" si="7"/>
        <v>7.854793776432703E-2</v>
      </c>
      <c r="L193" t="s">
        <v>68</v>
      </c>
      <c r="M193">
        <f t="shared" si="11"/>
        <v>7.854793776432703E-2</v>
      </c>
    </row>
    <row r="194" spans="1:13" x14ac:dyDescent="0.25">
      <c r="A194" t="s">
        <v>9</v>
      </c>
      <c r="B194" t="s">
        <v>63</v>
      </c>
      <c r="C194" t="s">
        <v>14</v>
      </c>
      <c r="D194" t="s">
        <v>87</v>
      </c>
      <c r="E194" t="s">
        <v>77</v>
      </c>
      <c r="F194" t="s">
        <v>82</v>
      </c>
      <c r="G194">
        <v>1</v>
      </c>
      <c r="H194">
        <v>5.3216760002931601E-2</v>
      </c>
      <c r="I194">
        <v>0.6</v>
      </c>
      <c r="J194">
        <v>0.03</v>
      </c>
      <c r="K194">
        <f t="shared" ref="K194:K257" si="12">G194*H194*I194*J194</f>
        <v>9.579016800527687E-4</v>
      </c>
      <c r="L194" t="s">
        <v>68</v>
      </c>
      <c r="M194">
        <f t="shared" si="11"/>
        <v>9.579016800527687E-4</v>
      </c>
    </row>
    <row r="195" spans="1:13" x14ac:dyDescent="0.25">
      <c r="A195" t="s">
        <v>9</v>
      </c>
      <c r="B195" t="s">
        <v>63</v>
      </c>
      <c r="C195" t="s">
        <v>14</v>
      </c>
      <c r="D195" t="s">
        <v>122</v>
      </c>
      <c r="E195" t="s">
        <v>77</v>
      </c>
      <c r="F195" t="s">
        <v>82</v>
      </c>
      <c r="G195">
        <v>1</v>
      </c>
      <c r="H195">
        <v>5.3216760002931601E-2</v>
      </c>
      <c r="I195">
        <v>0.6</v>
      </c>
      <c r="J195">
        <v>0.03</v>
      </c>
      <c r="K195">
        <f t="shared" si="12"/>
        <v>9.579016800527687E-4</v>
      </c>
      <c r="L195" t="s">
        <v>68</v>
      </c>
      <c r="M195">
        <f t="shared" si="11"/>
        <v>9.579016800527687E-4</v>
      </c>
    </row>
    <row r="196" spans="1:13" x14ac:dyDescent="0.25">
      <c r="A196" t="s">
        <v>9</v>
      </c>
      <c r="B196" t="s">
        <v>63</v>
      </c>
      <c r="C196" t="s">
        <v>14</v>
      </c>
      <c r="D196" t="s">
        <v>89</v>
      </c>
      <c r="E196" t="s">
        <v>77</v>
      </c>
      <c r="F196" t="s">
        <v>82</v>
      </c>
      <c r="G196">
        <v>10</v>
      </c>
      <c r="H196">
        <v>5.3216760002931601E-2</v>
      </c>
      <c r="I196">
        <v>0.6</v>
      </c>
      <c r="J196">
        <v>0.03</v>
      </c>
      <c r="K196">
        <f t="shared" si="12"/>
        <v>9.5790168005276885E-3</v>
      </c>
      <c r="L196" t="s">
        <v>68</v>
      </c>
      <c r="M196">
        <f t="shared" si="11"/>
        <v>9.5790168005276885E-3</v>
      </c>
    </row>
    <row r="197" spans="1:13" x14ac:dyDescent="0.25">
      <c r="A197" t="s">
        <v>9</v>
      </c>
      <c r="B197" t="s">
        <v>63</v>
      </c>
      <c r="C197" t="s">
        <v>14</v>
      </c>
      <c r="D197" t="s">
        <v>132</v>
      </c>
      <c r="E197" t="s">
        <v>77</v>
      </c>
      <c r="F197" t="s">
        <v>82</v>
      </c>
      <c r="G197">
        <v>85</v>
      </c>
      <c r="H197">
        <v>5.3216760002931601E-2</v>
      </c>
      <c r="I197">
        <v>0.6</v>
      </c>
      <c r="J197">
        <v>0.03</v>
      </c>
      <c r="K197">
        <f t="shared" si="12"/>
        <v>8.1421642804485342E-2</v>
      </c>
      <c r="L197" t="s">
        <v>68</v>
      </c>
      <c r="M197">
        <f t="shared" si="11"/>
        <v>8.1421642804485342E-2</v>
      </c>
    </row>
    <row r="198" spans="1:13" x14ac:dyDescent="0.25">
      <c r="A198" t="s">
        <v>9</v>
      </c>
      <c r="B198" t="s">
        <v>63</v>
      </c>
      <c r="C198" t="s">
        <v>14</v>
      </c>
      <c r="D198" t="s">
        <v>133</v>
      </c>
      <c r="E198" t="s">
        <v>77</v>
      </c>
      <c r="F198" t="s">
        <v>82</v>
      </c>
      <c r="G198">
        <v>6</v>
      </c>
      <c r="H198">
        <v>5.3216760002931601E-2</v>
      </c>
      <c r="I198">
        <v>0.6</v>
      </c>
      <c r="J198">
        <v>0.03</v>
      </c>
      <c r="K198">
        <f t="shared" si="12"/>
        <v>5.7474100803166133E-3</v>
      </c>
      <c r="L198" t="s">
        <v>68</v>
      </c>
      <c r="M198">
        <f t="shared" si="11"/>
        <v>5.7474100803166133E-3</v>
      </c>
    </row>
    <row r="199" spans="1:13" x14ac:dyDescent="0.25">
      <c r="A199" t="s">
        <v>9</v>
      </c>
      <c r="B199" t="s">
        <v>63</v>
      </c>
      <c r="C199" t="s">
        <v>14</v>
      </c>
      <c r="D199" t="s">
        <v>134</v>
      </c>
      <c r="E199" t="s">
        <v>77</v>
      </c>
      <c r="F199" t="s">
        <v>82</v>
      </c>
      <c r="G199">
        <v>6</v>
      </c>
      <c r="H199">
        <v>5.3216760002931601E-2</v>
      </c>
      <c r="I199">
        <v>0.6</v>
      </c>
      <c r="J199">
        <v>0.03</v>
      </c>
      <c r="K199">
        <f t="shared" si="12"/>
        <v>5.7474100803166133E-3</v>
      </c>
      <c r="L199" t="s">
        <v>68</v>
      </c>
      <c r="M199">
        <f t="shared" si="11"/>
        <v>5.7474100803166133E-3</v>
      </c>
    </row>
    <row r="200" spans="1:13" x14ac:dyDescent="0.25">
      <c r="A200" t="s">
        <v>9</v>
      </c>
      <c r="B200" t="s">
        <v>63</v>
      </c>
      <c r="C200" t="s">
        <v>14</v>
      </c>
      <c r="D200" t="s">
        <v>91</v>
      </c>
      <c r="E200" t="s">
        <v>77</v>
      </c>
      <c r="F200" t="s">
        <v>82</v>
      </c>
      <c r="G200">
        <v>1</v>
      </c>
      <c r="H200">
        <v>5.3216760002931601E-2</v>
      </c>
      <c r="I200">
        <v>0.6</v>
      </c>
      <c r="J200">
        <v>0.03</v>
      </c>
      <c r="K200">
        <f t="shared" si="12"/>
        <v>9.579016800527687E-4</v>
      </c>
      <c r="L200" t="s">
        <v>68</v>
      </c>
      <c r="M200">
        <f t="shared" si="11"/>
        <v>9.579016800527687E-4</v>
      </c>
    </row>
    <row r="201" spans="1:13" x14ac:dyDescent="0.25">
      <c r="A201" t="s">
        <v>9</v>
      </c>
      <c r="B201" t="s">
        <v>63</v>
      </c>
      <c r="C201" t="s">
        <v>14</v>
      </c>
      <c r="D201" t="s">
        <v>135</v>
      </c>
      <c r="E201" t="s">
        <v>77</v>
      </c>
      <c r="F201" t="s">
        <v>82</v>
      </c>
      <c r="G201">
        <v>0</v>
      </c>
      <c r="H201">
        <v>5.3216760002931601E-2</v>
      </c>
      <c r="I201">
        <v>0.6</v>
      </c>
      <c r="J201">
        <v>0.03</v>
      </c>
      <c r="K201">
        <f t="shared" si="12"/>
        <v>0</v>
      </c>
      <c r="L201" t="s">
        <v>68</v>
      </c>
      <c r="M201">
        <f t="shared" si="11"/>
        <v>0</v>
      </c>
    </row>
    <row r="202" spans="1:13" x14ac:dyDescent="0.25">
      <c r="A202" t="s">
        <v>9</v>
      </c>
      <c r="B202" t="s">
        <v>63</v>
      </c>
      <c r="C202" t="s">
        <v>14</v>
      </c>
      <c r="D202" t="s">
        <v>93</v>
      </c>
      <c r="E202" t="s">
        <v>77</v>
      </c>
      <c r="F202" t="s">
        <v>82</v>
      </c>
      <c r="G202">
        <v>10</v>
      </c>
      <c r="H202">
        <v>5.3216760002931601E-2</v>
      </c>
      <c r="I202">
        <v>0.6</v>
      </c>
      <c r="J202">
        <v>0.03</v>
      </c>
      <c r="K202">
        <f t="shared" si="12"/>
        <v>9.5790168005276885E-3</v>
      </c>
      <c r="L202" t="s">
        <v>68</v>
      </c>
      <c r="M202">
        <f t="shared" si="11"/>
        <v>9.5790168005276885E-3</v>
      </c>
    </row>
    <row r="203" spans="1:13" x14ac:dyDescent="0.25">
      <c r="A203" t="s">
        <v>9</v>
      </c>
      <c r="B203" t="s">
        <v>63</v>
      </c>
      <c r="C203" t="s">
        <v>14</v>
      </c>
      <c r="D203" t="s">
        <v>95</v>
      </c>
      <c r="E203" t="s">
        <v>77</v>
      </c>
      <c r="F203" t="s">
        <v>82</v>
      </c>
      <c r="G203">
        <v>26</v>
      </c>
      <c r="H203">
        <v>5.3216760002931601E-2</v>
      </c>
      <c r="I203">
        <v>0.6</v>
      </c>
      <c r="J203">
        <v>0.03</v>
      </c>
      <c r="K203">
        <f t="shared" si="12"/>
        <v>2.4905443681371989E-2</v>
      </c>
      <c r="L203" t="s">
        <v>68</v>
      </c>
      <c r="M203">
        <f t="shared" si="11"/>
        <v>2.4905443681371989E-2</v>
      </c>
    </row>
    <row r="204" spans="1:13" x14ac:dyDescent="0.25">
      <c r="A204" t="s">
        <v>9</v>
      </c>
      <c r="B204" t="s">
        <v>63</v>
      </c>
      <c r="C204" t="s">
        <v>14</v>
      </c>
      <c r="D204" t="s">
        <v>96</v>
      </c>
      <c r="E204" t="s">
        <v>77</v>
      </c>
      <c r="F204" t="s">
        <v>82</v>
      </c>
      <c r="G204">
        <v>18</v>
      </c>
      <c r="H204">
        <v>5.3216760002931601E-2</v>
      </c>
      <c r="I204">
        <v>0.6</v>
      </c>
      <c r="J204">
        <v>0.03</v>
      </c>
      <c r="K204">
        <f t="shared" si="12"/>
        <v>1.7242230240949837E-2</v>
      </c>
      <c r="L204" t="s">
        <v>68</v>
      </c>
      <c r="M204">
        <f t="shared" si="11"/>
        <v>1.7242230240949837E-2</v>
      </c>
    </row>
    <row r="205" spans="1:13" x14ac:dyDescent="0.25">
      <c r="A205" t="s">
        <v>9</v>
      </c>
      <c r="B205" t="s">
        <v>63</v>
      </c>
      <c r="C205" t="s">
        <v>14</v>
      </c>
      <c r="D205" t="s">
        <v>124</v>
      </c>
      <c r="E205" t="s">
        <v>77</v>
      </c>
      <c r="F205" t="s">
        <v>82</v>
      </c>
      <c r="G205">
        <v>0</v>
      </c>
      <c r="H205">
        <v>5.3216760002931601E-2</v>
      </c>
      <c r="I205">
        <v>0.6</v>
      </c>
      <c r="J205">
        <v>0.03</v>
      </c>
      <c r="K205">
        <f t="shared" si="12"/>
        <v>0</v>
      </c>
      <c r="L205" t="s">
        <v>68</v>
      </c>
      <c r="M205">
        <f t="shared" si="11"/>
        <v>0</v>
      </c>
    </row>
    <row r="206" spans="1:13" x14ac:dyDescent="0.25">
      <c r="A206" t="s">
        <v>9</v>
      </c>
      <c r="B206" t="s">
        <v>63</v>
      </c>
      <c r="C206" t="s">
        <v>14</v>
      </c>
      <c r="D206" t="s">
        <v>97</v>
      </c>
      <c r="E206" t="s">
        <v>77</v>
      </c>
      <c r="F206" t="s">
        <v>82</v>
      </c>
      <c r="G206">
        <v>35</v>
      </c>
      <c r="H206">
        <v>5.3216760002931601E-2</v>
      </c>
      <c r="I206">
        <v>0.6</v>
      </c>
      <c r="J206">
        <v>0.03</v>
      </c>
      <c r="K206">
        <f t="shared" si="12"/>
        <v>3.3526558801846906E-2</v>
      </c>
      <c r="L206" t="s">
        <v>68</v>
      </c>
      <c r="M206">
        <f t="shared" si="11"/>
        <v>3.3526558801846906E-2</v>
      </c>
    </row>
    <row r="207" spans="1:13" x14ac:dyDescent="0.25">
      <c r="A207" t="s">
        <v>9</v>
      </c>
      <c r="B207" t="s">
        <v>63</v>
      </c>
      <c r="C207" t="s">
        <v>14</v>
      </c>
      <c r="D207" t="s">
        <v>136</v>
      </c>
      <c r="E207" t="s">
        <v>77</v>
      </c>
      <c r="F207" t="s">
        <v>82</v>
      </c>
      <c r="G207">
        <v>32</v>
      </c>
      <c r="H207">
        <v>5.3216760002931601E-2</v>
      </c>
      <c r="I207">
        <v>0.6</v>
      </c>
      <c r="J207">
        <v>0.03</v>
      </c>
      <c r="K207">
        <f t="shared" si="12"/>
        <v>3.0652853761688598E-2</v>
      </c>
      <c r="L207" t="s">
        <v>68</v>
      </c>
      <c r="M207">
        <f t="shared" si="11"/>
        <v>3.0652853761688598E-2</v>
      </c>
    </row>
    <row r="208" spans="1:13" x14ac:dyDescent="0.25">
      <c r="A208" t="s">
        <v>9</v>
      </c>
      <c r="B208" t="s">
        <v>63</v>
      </c>
      <c r="C208" t="s">
        <v>14</v>
      </c>
      <c r="D208" t="s">
        <v>88</v>
      </c>
      <c r="E208" t="s">
        <v>77</v>
      </c>
      <c r="F208" t="s">
        <v>82</v>
      </c>
      <c r="G208">
        <v>1257</v>
      </c>
      <c r="H208">
        <v>5.3216760002931601E-2</v>
      </c>
      <c r="I208">
        <v>0.6</v>
      </c>
      <c r="J208">
        <v>0.03</v>
      </c>
      <c r="K208">
        <f t="shared" si="12"/>
        <v>1.2040824118263302</v>
      </c>
      <c r="L208" t="s">
        <v>68</v>
      </c>
      <c r="M208">
        <f t="shared" si="11"/>
        <v>1.2040824118263302</v>
      </c>
    </row>
    <row r="209" spans="1:13" x14ac:dyDescent="0.25">
      <c r="A209" t="s">
        <v>9</v>
      </c>
      <c r="B209" t="s">
        <v>63</v>
      </c>
      <c r="C209" t="s">
        <v>14</v>
      </c>
      <c r="D209" t="s">
        <v>100</v>
      </c>
      <c r="E209" t="s">
        <v>77</v>
      </c>
      <c r="F209" t="s">
        <v>82</v>
      </c>
      <c r="G209">
        <v>2039</v>
      </c>
      <c r="H209">
        <v>5.3216760002931601E-2</v>
      </c>
      <c r="I209">
        <v>0.6</v>
      </c>
      <c r="J209">
        <v>0.03</v>
      </c>
      <c r="K209">
        <f t="shared" si="12"/>
        <v>1.9531615256275956</v>
      </c>
      <c r="L209" t="s">
        <v>68</v>
      </c>
      <c r="M209">
        <f t="shared" si="11"/>
        <v>1.9531615256275956</v>
      </c>
    </row>
    <row r="210" spans="1:13" x14ac:dyDescent="0.25">
      <c r="A210" t="s">
        <v>9</v>
      </c>
      <c r="B210" t="s">
        <v>63</v>
      </c>
      <c r="C210" t="s">
        <v>14</v>
      </c>
      <c r="D210" t="s">
        <v>92</v>
      </c>
      <c r="E210" t="s">
        <v>77</v>
      </c>
      <c r="F210" t="s">
        <v>82</v>
      </c>
      <c r="G210">
        <v>656</v>
      </c>
      <c r="H210">
        <v>5.3216760002931601E-2</v>
      </c>
      <c r="I210">
        <v>0.6</v>
      </c>
      <c r="J210">
        <v>0.03</v>
      </c>
      <c r="K210">
        <f t="shared" si="12"/>
        <v>0.62838350211461624</v>
      </c>
      <c r="L210" t="s">
        <v>68</v>
      </c>
      <c r="M210">
        <f t="shared" si="11"/>
        <v>0.62838350211461624</v>
      </c>
    </row>
    <row r="211" spans="1:13" x14ac:dyDescent="0.25">
      <c r="A211" t="s">
        <v>9</v>
      </c>
      <c r="B211" t="s">
        <v>63</v>
      </c>
      <c r="C211" t="s">
        <v>14</v>
      </c>
      <c r="D211" t="s">
        <v>101</v>
      </c>
      <c r="E211" t="s">
        <v>77</v>
      </c>
      <c r="F211" t="s">
        <v>82</v>
      </c>
      <c r="G211">
        <v>71</v>
      </c>
      <c r="H211">
        <v>5.3216760002931601E-2</v>
      </c>
      <c r="I211">
        <v>0.6</v>
      </c>
      <c r="J211">
        <v>0.03</v>
      </c>
      <c r="K211">
        <f t="shared" si="12"/>
        <v>6.8011019283746588E-2</v>
      </c>
      <c r="L211" t="s">
        <v>68</v>
      </c>
      <c r="M211">
        <f t="shared" si="11"/>
        <v>6.8011019283746588E-2</v>
      </c>
    </row>
    <row r="212" spans="1:13" x14ac:dyDescent="0.25">
      <c r="A212" t="s">
        <v>9</v>
      </c>
      <c r="B212" t="s">
        <v>63</v>
      </c>
      <c r="C212" t="s">
        <v>14</v>
      </c>
      <c r="D212" t="s">
        <v>98</v>
      </c>
      <c r="E212" t="s">
        <v>77</v>
      </c>
      <c r="F212" t="s">
        <v>82</v>
      </c>
      <c r="G212">
        <v>295</v>
      </c>
      <c r="H212">
        <v>5.3216760002931601E-2</v>
      </c>
      <c r="I212">
        <v>0.6</v>
      </c>
      <c r="J212">
        <v>0.03</v>
      </c>
      <c r="K212">
        <f t="shared" si="12"/>
        <v>0.28258099561556682</v>
      </c>
      <c r="L212" t="s">
        <v>68</v>
      </c>
      <c r="M212">
        <f t="shared" si="11"/>
        <v>0.28258099561556682</v>
      </c>
    </row>
    <row r="213" spans="1:13" x14ac:dyDescent="0.25">
      <c r="A213" t="s">
        <v>9</v>
      </c>
      <c r="B213" t="s">
        <v>63</v>
      </c>
      <c r="C213" t="s">
        <v>14</v>
      </c>
      <c r="D213" t="s">
        <v>99</v>
      </c>
      <c r="E213" t="s">
        <v>77</v>
      </c>
      <c r="F213" t="s">
        <v>82</v>
      </c>
      <c r="G213">
        <v>743</v>
      </c>
      <c r="H213">
        <v>5.3216760002931601E-2</v>
      </c>
      <c r="I213">
        <v>0.6</v>
      </c>
      <c r="J213">
        <v>0.03</v>
      </c>
      <c r="K213">
        <f t="shared" si="12"/>
        <v>0.71172094827920718</v>
      </c>
      <c r="L213" t="s">
        <v>68</v>
      </c>
      <c r="M213">
        <f t="shared" si="11"/>
        <v>0.71172094827920718</v>
      </c>
    </row>
    <row r="214" spans="1:13" x14ac:dyDescent="0.25">
      <c r="A214" t="s">
        <v>9</v>
      </c>
      <c r="B214" t="s">
        <v>63</v>
      </c>
      <c r="C214" t="s">
        <v>14</v>
      </c>
      <c r="D214" t="s">
        <v>102</v>
      </c>
      <c r="E214" t="s">
        <v>77</v>
      </c>
      <c r="F214" t="s">
        <v>82</v>
      </c>
      <c r="G214">
        <v>273</v>
      </c>
      <c r="H214">
        <v>5.3216760002931601E-2</v>
      </c>
      <c r="I214">
        <v>0.6</v>
      </c>
      <c r="J214">
        <v>0.03</v>
      </c>
      <c r="K214">
        <f t="shared" si="12"/>
        <v>0.26150715865440582</v>
      </c>
      <c r="L214" t="s">
        <v>68</v>
      </c>
      <c r="M214">
        <f t="shared" si="11"/>
        <v>0.26150715865440582</v>
      </c>
    </row>
    <row r="215" spans="1:13" x14ac:dyDescent="0.25">
      <c r="A215" t="s">
        <v>9</v>
      </c>
      <c r="B215" t="s">
        <v>63</v>
      </c>
      <c r="C215" t="s">
        <v>14</v>
      </c>
      <c r="D215" t="s">
        <v>137</v>
      </c>
      <c r="E215" t="s">
        <v>77</v>
      </c>
      <c r="F215" t="s">
        <v>82</v>
      </c>
      <c r="G215">
        <v>307</v>
      </c>
      <c r="H215">
        <v>5.3216760002931601E-2</v>
      </c>
      <c r="I215">
        <v>0.6</v>
      </c>
      <c r="J215">
        <v>0.03</v>
      </c>
      <c r="K215">
        <f t="shared" si="12"/>
        <v>0.29407581577620001</v>
      </c>
      <c r="L215" t="s">
        <v>68</v>
      </c>
      <c r="M215">
        <f t="shared" si="11"/>
        <v>0.29407581577620001</v>
      </c>
    </row>
    <row r="216" spans="1:13" x14ac:dyDescent="0.25">
      <c r="A216" t="s">
        <v>9</v>
      </c>
      <c r="B216" t="s">
        <v>63</v>
      </c>
      <c r="C216" t="s">
        <v>14</v>
      </c>
      <c r="D216" t="s">
        <v>64</v>
      </c>
      <c r="E216" t="s">
        <v>77</v>
      </c>
      <c r="F216" t="s">
        <v>82</v>
      </c>
      <c r="G216">
        <v>2688</v>
      </c>
      <c r="H216">
        <v>5.3216760002931601E-2</v>
      </c>
      <c r="I216">
        <v>0.6</v>
      </c>
      <c r="J216">
        <v>0.03</v>
      </c>
      <c r="K216">
        <f t="shared" si="12"/>
        <v>2.5748397159818421</v>
      </c>
      <c r="L216" t="s">
        <v>68</v>
      </c>
      <c r="M216">
        <f t="shared" si="11"/>
        <v>2.5748397159818421</v>
      </c>
    </row>
    <row r="217" spans="1:13" x14ac:dyDescent="0.25">
      <c r="A217" t="s">
        <v>9</v>
      </c>
      <c r="B217" t="s">
        <v>63</v>
      </c>
      <c r="C217" t="s">
        <v>14</v>
      </c>
      <c r="D217" t="s">
        <v>72</v>
      </c>
      <c r="E217" t="s">
        <v>77</v>
      </c>
      <c r="F217" t="s">
        <v>82</v>
      </c>
      <c r="G217">
        <v>3966</v>
      </c>
      <c r="H217">
        <v>5.3216760002931601E-2</v>
      </c>
      <c r="I217">
        <v>0.6</v>
      </c>
      <c r="J217">
        <v>0.03</v>
      </c>
      <c r="K217">
        <f t="shared" si="12"/>
        <v>3.7990380630892808</v>
      </c>
      <c r="L217" t="s">
        <v>68</v>
      </c>
      <c r="M217">
        <f t="shared" si="11"/>
        <v>3.7990380630892808</v>
      </c>
    </row>
    <row r="218" spans="1:13" x14ac:dyDescent="0.25">
      <c r="A218" t="s">
        <v>9</v>
      </c>
      <c r="B218" t="s">
        <v>63</v>
      </c>
      <c r="C218" t="s">
        <v>14</v>
      </c>
      <c r="D218" t="s">
        <v>69</v>
      </c>
      <c r="E218" t="s">
        <v>77</v>
      </c>
      <c r="F218" t="s">
        <v>82</v>
      </c>
      <c r="G218">
        <v>2103</v>
      </c>
      <c r="H218">
        <v>5.3216760002931601E-2</v>
      </c>
      <c r="I218">
        <v>0.6</v>
      </c>
      <c r="J218">
        <v>0.03</v>
      </c>
      <c r="K218">
        <f t="shared" si="12"/>
        <v>2.0144672331509725</v>
      </c>
      <c r="L218" t="s">
        <v>68</v>
      </c>
      <c r="M218">
        <f t="shared" si="11"/>
        <v>2.0144672331509725</v>
      </c>
    </row>
    <row r="219" spans="1:13" x14ac:dyDescent="0.25">
      <c r="A219" t="s">
        <v>9</v>
      </c>
      <c r="B219" t="s">
        <v>63</v>
      </c>
      <c r="C219" t="s">
        <v>14</v>
      </c>
      <c r="D219" t="s">
        <v>125</v>
      </c>
      <c r="E219" t="s">
        <v>77</v>
      </c>
      <c r="F219" t="s">
        <v>82</v>
      </c>
      <c r="G219">
        <v>1526</v>
      </c>
      <c r="H219">
        <v>5.3216760002931601E-2</v>
      </c>
      <c r="I219">
        <v>0.6</v>
      </c>
      <c r="J219">
        <v>0.03</v>
      </c>
      <c r="K219">
        <f t="shared" si="12"/>
        <v>1.4617579637605254</v>
      </c>
      <c r="L219" t="s">
        <v>68</v>
      </c>
      <c r="M219">
        <f t="shared" si="11"/>
        <v>1.4617579637605254</v>
      </c>
    </row>
    <row r="220" spans="1:13" x14ac:dyDescent="0.25">
      <c r="A220" t="s">
        <v>9</v>
      </c>
      <c r="B220" t="s">
        <v>63</v>
      </c>
      <c r="C220" t="s">
        <v>14</v>
      </c>
      <c r="D220" t="s">
        <v>126</v>
      </c>
      <c r="E220" t="s">
        <v>77</v>
      </c>
      <c r="F220" t="s">
        <v>82</v>
      </c>
      <c r="G220">
        <v>3863</v>
      </c>
      <c r="H220">
        <v>5.3216760002931601E-2</v>
      </c>
      <c r="I220">
        <v>0.6</v>
      </c>
      <c r="J220">
        <v>0.03</v>
      </c>
      <c r="K220">
        <f t="shared" si="12"/>
        <v>3.7003741900438456</v>
      </c>
      <c r="L220" t="s">
        <v>68</v>
      </c>
      <c r="M220">
        <f t="shared" si="11"/>
        <v>3.7003741900438456</v>
      </c>
    </row>
    <row r="221" spans="1:13" x14ac:dyDescent="0.25">
      <c r="A221" t="s">
        <v>9</v>
      </c>
      <c r="B221" t="s">
        <v>63</v>
      </c>
      <c r="C221" t="s">
        <v>14</v>
      </c>
      <c r="D221" t="s">
        <v>127</v>
      </c>
      <c r="E221" t="s">
        <v>77</v>
      </c>
      <c r="F221" t="s">
        <v>82</v>
      </c>
      <c r="G221">
        <v>329</v>
      </c>
      <c r="H221">
        <v>5.3216760002931601E-2</v>
      </c>
      <c r="I221">
        <v>0.6</v>
      </c>
      <c r="J221">
        <v>0.03</v>
      </c>
      <c r="K221">
        <f t="shared" si="12"/>
        <v>0.3151496527373609</v>
      </c>
      <c r="L221" t="s">
        <v>68</v>
      </c>
      <c r="M221">
        <f t="shared" si="11"/>
        <v>0.3151496527373609</v>
      </c>
    </row>
    <row r="222" spans="1:13" x14ac:dyDescent="0.25">
      <c r="A222" t="s">
        <v>9</v>
      </c>
      <c r="B222" t="s">
        <v>63</v>
      </c>
      <c r="C222" t="s">
        <v>14</v>
      </c>
      <c r="D222" t="s">
        <v>107</v>
      </c>
      <c r="E222" t="s">
        <v>77</v>
      </c>
      <c r="F222" t="s">
        <v>82</v>
      </c>
      <c r="G222">
        <v>67</v>
      </c>
      <c r="H222">
        <v>5.3216760002931601E-2</v>
      </c>
      <c r="I222">
        <v>0.6</v>
      </c>
      <c r="J222">
        <v>0.03</v>
      </c>
      <c r="K222">
        <f t="shared" si="12"/>
        <v>6.4179412563535501E-2</v>
      </c>
      <c r="L222" t="s">
        <v>68</v>
      </c>
      <c r="M222">
        <f t="shared" si="11"/>
        <v>6.4179412563535501E-2</v>
      </c>
    </row>
    <row r="223" spans="1:13" x14ac:dyDescent="0.25">
      <c r="A223" t="s">
        <v>9</v>
      </c>
      <c r="B223" t="s">
        <v>63</v>
      </c>
      <c r="C223" t="s">
        <v>14</v>
      </c>
      <c r="D223" t="s">
        <v>108</v>
      </c>
      <c r="E223" t="s">
        <v>77</v>
      </c>
      <c r="F223" t="s">
        <v>82</v>
      </c>
      <c r="G223">
        <v>23</v>
      </c>
      <c r="H223">
        <v>5.3216760002931601E-2</v>
      </c>
      <c r="I223">
        <v>0.6</v>
      </c>
      <c r="J223">
        <v>0.03</v>
      </c>
      <c r="K223">
        <f t="shared" si="12"/>
        <v>2.2031738641213681E-2</v>
      </c>
      <c r="L223" t="s">
        <v>68</v>
      </c>
      <c r="M223">
        <f t="shared" si="11"/>
        <v>2.2031738641213681E-2</v>
      </c>
    </row>
    <row r="224" spans="1:13" x14ac:dyDescent="0.25">
      <c r="A224" t="s">
        <v>9</v>
      </c>
      <c r="B224" t="s">
        <v>63</v>
      </c>
      <c r="C224" t="s">
        <v>14</v>
      </c>
      <c r="D224" t="s">
        <v>109</v>
      </c>
      <c r="E224" t="s">
        <v>77</v>
      </c>
      <c r="F224" t="s">
        <v>82</v>
      </c>
      <c r="G224">
        <v>112</v>
      </c>
      <c r="H224">
        <v>5.3216760002931601E-2</v>
      </c>
      <c r="I224">
        <v>0.6</v>
      </c>
      <c r="J224">
        <v>0.03</v>
      </c>
      <c r="K224">
        <f t="shared" si="12"/>
        <v>0.1072849881659101</v>
      </c>
      <c r="L224" t="s">
        <v>68</v>
      </c>
      <c r="M224">
        <f t="shared" si="11"/>
        <v>0.1072849881659101</v>
      </c>
    </row>
    <row r="225" spans="1:13" x14ac:dyDescent="0.25">
      <c r="A225" t="s">
        <v>9</v>
      </c>
      <c r="B225" t="s">
        <v>63</v>
      </c>
      <c r="C225" t="s">
        <v>14</v>
      </c>
      <c r="D225" t="s">
        <v>138</v>
      </c>
      <c r="E225" t="s">
        <v>77</v>
      </c>
      <c r="F225" t="s">
        <v>82</v>
      </c>
      <c r="G225">
        <v>442</v>
      </c>
      <c r="H225">
        <v>5.3216760002931601E-2</v>
      </c>
      <c r="I225">
        <v>0.6</v>
      </c>
      <c r="J225">
        <v>0.03</v>
      </c>
      <c r="K225">
        <f t="shared" si="12"/>
        <v>0.42339254258332382</v>
      </c>
      <c r="L225" t="s">
        <v>68</v>
      </c>
      <c r="M225">
        <f t="shared" si="11"/>
        <v>0.42339254258332382</v>
      </c>
    </row>
    <row r="226" spans="1:13" x14ac:dyDescent="0.25">
      <c r="A226" t="s">
        <v>9</v>
      </c>
      <c r="B226" t="s">
        <v>63</v>
      </c>
      <c r="C226" t="s">
        <v>14</v>
      </c>
      <c r="D226" t="s">
        <v>111</v>
      </c>
      <c r="E226" t="s">
        <v>77</v>
      </c>
      <c r="F226" t="s">
        <v>82</v>
      </c>
      <c r="G226">
        <v>46</v>
      </c>
      <c r="H226">
        <v>5.3216760002931601E-2</v>
      </c>
      <c r="I226">
        <v>0.6</v>
      </c>
      <c r="J226">
        <v>0.03</v>
      </c>
      <c r="K226">
        <f t="shared" si="12"/>
        <v>4.4063477282427363E-2</v>
      </c>
      <c r="L226" t="s">
        <v>68</v>
      </c>
      <c r="M226">
        <f t="shared" si="11"/>
        <v>4.4063477282427363E-2</v>
      </c>
    </row>
    <row r="227" spans="1:13" x14ac:dyDescent="0.25">
      <c r="A227" t="s">
        <v>9</v>
      </c>
      <c r="B227" t="s">
        <v>63</v>
      </c>
      <c r="C227" t="s">
        <v>14</v>
      </c>
      <c r="D227" t="s">
        <v>139</v>
      </c>
      <c r="E227" t="s">
        <v>77</v>
      </c>
      <c r="F227" t="s">
        <v>82</v>
      </c>
      <c r="G227">
        <v>18</v>
      </c>
      <c r="H227">
        <v>5.3216760002931601E-2</v>
      </c>
      <c r="I227">
        <v>0.6</v>
      </c>
      <c r="J227">
        <v>0.03</v>
      </c>
      <c r="K227">
        <f t="shared" si="12"/>
        <v>1.7242230240949837E-2</v>
      </c>
      <c r="L227" t="s">
        <v>68</v>
      </c>
      <c r="M227">
        <f t="shared" si="11"/>
        <v>1.7242230240949837E-2</v>
      </c>
    </row>
    <row r="228" spans="1:13" x14ac:dyDescent="0.25">
      <c r="A228" t="s">
        <v>9</v>
      </c>
      <c r="B228" t="s">
        <v>63</v>
      </c>
      <c r="C228" t="s">
        <v>14</v>
      </c>
      <c r="D228" t="s">
        <v>113</v>
      </c>
      <c r="E228" t="s">
        <v>77</v>
      </c>
      <c r="F228" t="s">
        <v>82</v>
      </c>
      <c r="G228">
        <v>6</v>
      </c>
      <c r="H228">
        <v>5.3216760002931601E-2</v>
      </c>
      <c r="I228">
        <v>0.6</v>
      </c>
      <c r="J228">
        <v>0.03</v>
      </c>
      <c r="K228">
        <f t="shared" si="12"/>
        <v>5.7474100803166133E-3</v>
      </c>
      <c r="L228" t="s">
        <v>68</v>
      </c>
      <c r="M228">
        <f t="shared" si="11"/>
        <v>5.7474100803166133E-3</v>
      </c>
    </row>
    <row r="229" spans="1:13" x14ac:dyDescent="0.25">
      <c r="A229" t="s">
        <v>9</v>
      </c>
      <c r="B229" t="s">
        <v>63</v>
      </c>
      <c r="C229" t="s">
        <v>14</v>
      </c>
      <c r="D229" t="s">
        <v>74</v>
      </c>
      <c r="E229" t="s">
        <v>77</v>
      </c>
      <c r="F229" t="s">
        <v>82</v>
      </c>
      <c r="G229">
        <v>41</v>
      </c>
      <c r="H229">
        <v>5.3216760002931601E-2</v>
      </c>
      <c r="I229">
        <v>0.6</v>
      </c>
      <c r="J229">
        <v>0.03</v>
      </c>
      <c r="K229">
        <f t="shared" si="12"/>
        <v>3.9273968882163515E-2</v>
      </c>
      <c r="L229" t="s">
        <v>68</v>
      </c>
      <c r="M229">
        <f t="shared" si="11"/>
        <v>3.9273968882163515E-2</v>
      </c>
    </row>
    <row r="230" spans="1:13" x14ac:dyDescent="0.25">
      <c r="A230" t="s">
        <v>9</v>
      </c>
      <c r="B230" t="s">
        <v>63</v>
      </c>
      <c r="C230" t="s">
        <v>14</v>
      </c>
      <c r="D230" t="s">
        <v>73</v>
      </c>
      <c r="E230" t="s">
        <v>77</v>
      </c>
      <c r="F230" t="s">
        <v>82</v>
      </c>
      <c r="G230">
        <v>8892</v>
      </c>
      <c r="H230">
        <v>5.3216760002931601E-2</v>
      </c>
      <c r="I230">
        <v>0.6</v>
      </c>
      <c r="J230">
        <v>0.03</v>
      </c>
      <c r="K230">
        <f t="shared" si="12"/>
        <v>8.5176617390292204</v>
      </c>
      <c r="L230" t="s">
        <v>68</v>
      </c>
      <c r="M230">
        <f>IF(L230="Y",0,K230)</f>
        <v>8.5176617390292204</v>
      </c>
    </row>
    <row r="231" spans="1:13" x14ac:dyDescent="0.25">
      <c r="A231" t="s">
        <v>9</v>
      </c>
      <c r="B231" t="s">
        <v>63</v>
      </c>
      <c r="C231" t="s">
        <v>14</v>
      </c>
      <c r="D231" t="s">
        <v>116</v>
      </c>
      <c r="E231" t="s">
        <v>77</v>
      </c>
      <c r="F231" t="s">
        <v>82</v>
      </c>
      <c r="G231">
        <v>695.5</v>
      </c>
      <c r="H231">
        <v>5.3216760002931601E-2</v>
      </c>
      <c r="I231">
        <v>0.6</v>
      </c>
      <c r="J231">
        <v>0.03</v>
      </c>
      <c r="K231">
        <f t="shared" si="12"/>
        <v>0.66622061847670067</v>
      </c>
      <c r="L231" t="s">
        <v>68</v>
      </c>
      <c r="M231">
        <f t="shared" ref="M231:M236" si="13">IF(L231="Y",0,K231)</f>
        <v>0.66622061847670067</v>
      </c>
    </row>
    <row r="232" spans="1:13" x14ac:dyDescent="0.25">
      <c r="A232" t="s">
        <v>9</v>
      </c>
      <c r="B232" t="s">
        <v>63</v>
      </c>
      <c r="C232" t="s">
        <v>14</v>
      </c>
      <c r="D232" t="s">
        <v>119</v>
      </c>
      <c r="E232" t="s">
        <v>77</v>
      </c>
      <c r="F232" t="s">
        <v>82</v>
      </c>
      <c r="G232">
        <v>372.7</v>
      </c>
      <c r="H232">
        <v>5.3216760002931601E-2</v>
      </c>
      <c r="I232">
        <v>0.6</v>
      </c>
      <c r="J232">
        <v>0.03</v>
      </c>
      <c r="K232">
        <f t="shared" si="12"/>
        <v>0.35700995615566689</v>
      </c>
      <c r="L232" t="s">
        <v>68</v>
      </c>
      <c r="M232">
        <f t="shared" si="13"/>
        <v>0.35700995615566689</v>
      </c>
    </row>
    <row r="233" spans="1:13" x14ac:dyDescent="0.25">
      <c r="A233" t="s">
        <v>9</v>
      </c>
      <c r="B233" t="s">
        <v>63</v>
      </c>
      <c r="C233" t="s">
        <v>14</v>
      </c>
      <c r="D233" t="s">
        <v>118</v>
      </c>
      <c r="E233" t="s">
        <v>77</v>
      </c>
      <c r="F233" t="s">
        <v>82</v>
      </c>
      <c r="G233">
        <v>0.5</v>
      </c>
      <c r="H233">
        <v>5.3216760002931601E-2</v>
      </c>
      <c r="I233">
        <v>0.6</v>
      </c>
      <c r="J233">
        <v>0.03</v>
      </c>
      <c r="K233">
        <f t="shared" si="12"/>
        <v>4.7895084002638435E-4</v>
      </c>
      <c r="L233" t="s">
        <v>68</v>
      </c>
      <c r="M233">
        <f t="shared" si="13"/>
        <v>4.7895084002638435E-4</v>
      </c>
    </row>
    <row r="234" spans="1:13" x14ac:dyDescent="0.25">
      <c r="A234" t="s">
        <v>9</v>
      </c>
      <c r="B234" t="s">
        <v>63</v>
      </c>
      <c r="C234" t="s">
        <v>14</v>
      </c>
      <c r="D234" t="s">
        <v>114</v>
      </c>
      <c r="E234" t="s">
        <v>77</v>
      </c>
      <c r="F234" t="s">
        <v>82</v>
      </c>
      <c r="G234">
        <v>2136</v>
      </c>
      <c r="H234">
        <v>5.3216760002931601E-2</v>
      </c>
      <c r="I234">
        <v>0.6</v>
      </c>
      <c r="J234">
        <v>0.03</v>
      </c>
      <c r="K234">
        <f t="shared" si="12"/>
        <v>2.0460779885927138</v>
      </c>
      <c r="L234" t="s">
        <v>68</v>
      </c>
      <c r="M234">
        <f t="shared" si="13"/>
        <v>2.0460779885927138</v>
      </c>
    </row>
    <row r="235" spans="1:13" x14ac:dyDescent="0.25">
      <c r="A235" t="s">
        <v>9</v>
      </c>
      <c r="B235" t="s">
        <v>63</v>
      </c>
      <c r="C235" t="s">
        <v>14</v>
      </c>
      <c r="D235" t="s">
        <v>75</v>
      </c>
      <c r="E235" t="s">
        <v>77</v>
      </c>
      <c r="F235" t="s">
        <v>82</v>
      </c>
      <c r="G235">
        <v>421.5</v>
      </c>
      <c r="H235">
        <v>5.3216760002931601E-2</v>
      </c>
      <c r="I235">
        <v>0.6</v>
      </c>
      <c r="J235">
        <v>0.03</v>
      </c>
      <c r="K235">
        <f t="shared" si="12"/>
        <v>0.40375555814224201</v>
      </c>
      <c r="L235" t="s">
        <v>68</v>
      </c>
      <c r="M235">
        <f t="shared" si="13"/>
        <v>0.40375555814224201</v>
      </c>
    </row>
    <row r="236" spans="1:13" x14ac:dyDescent="0.25">
      <c r="A236" t="s">
        <v>9</v>
      </c>
      <c r="B236" t="s">
        <v>63</v>
      </c>
      <c r="C236" t="s">
        <v>14</v>
      </c>
      <c r="D236" t="s">
        <v>128</v>
      </c>
      <c r="E236" t="s">
        <v>77</v>
      </c>
      <c r="F236" t="s">
        <v>82</v>
      </c>
      <c r="G236">
        <v>16</v>
      </c>
      <c r="H236">
        <v>5.3216760002931601E-2</v>
      </c>
      <c r="I236">
        <v>0.6</v>
      </c>
      <c r="J236">
        <v>0.03</v>
      </c>
      <c r="K236">
        <f t="shared" si="12"/>
        <v>1.5326426880844299E-2</v>
      </c>
      <c r="L236" t="s">
        <v>68</v>
      </c>
      <c r="M236">
        <f t="shared" si="13"/>
        <v>1.5326426880844299E-2</v>
      </c>
    </row>
    <row r="237" spans="1:13" x14ac:dyDescent="0.25">
      <c r="A237" t="s">
        <v>9</v>
      </c>
      <c r="B237" t="s">
        <v>63</v>
      </c>
      <c r="C237" t="s">
        <v>17</v>
      </c>
      <c r="D237" t="s">
        <v>76</v>
      </c>
      <c r="E237" t="s">
        <v>77</v>
      </c>
      <c r="F237" t="s">
        <v>82</v>
      </c>
      <c r="G237">
        <v>2435</v>
      </c>
      <c r="H237">
        <v>0.17228193156490201</v>
      </c>
      <c r="I237">
        <v>0.6</v>
      </c>
      <c r="J237">
        <v>0.03</v>
      </c>
      <c r="K237">
        <f t="shared" si="12"/>
        <v>7.5511170604896547</v>
      </c>
      <c r="L237" t="s">
        <v>68</v>
      </c>
      <c r="M237">
        <f>IF(L237="Y",0,K237)</f>
        <v>7.5511170604896547</v>
      </c>
    </row>
    <row r="238" spans="1:13" x14ac:dyDescent="0.25">
      <c r="A238" t="s">
        <v>9</v>
      </c>
      <c r="B238" t="s">
        <v>63</v>
      </c>
      <c r="C238" t="s">
        <v>17</v>
      </c>
      <c r="D238" t="s">
        <v>130</v>
      </c>
      <c r="E238" t="s">
        <v>77</v>
      </c>
      <c r="F238" t="s">
        <v>82</v>
      </c>
      <c r="G238">
        <v>123</v>
      </c>
      <c r="H238">
        <v>0.17228193156490201</v>
      </c>
      <c r="I238">
        <v>0.6</v>
      </c>
      <c r="J238">
        <v>0.03</v>
      </c>
      <c r="K238">
        <f t="shared" si="12"/>
        <v>0.38143219648469301</v>
      </c>
      <c r="L238" t="s">
        <v>68</v>
      </c>
      <c r="M238">
        <f t="shared" ref="M238:M276" si="14">IF(L238="Y",0,K238)</f>
        <v>0.38143219648469301</v>
      </c>
    </row>
    <row r="239" spans="1:13" x14ac:dyDescent="0.25">
      <c r="A239" t="s">
        <v>9</v>
      </c>
      <c r="B239" t="s">
        <v>63</v>
      </c>
      <c r="C239" t="s">
        <v>17</v>
      </c>
      <c r="D239" t="s">
        <v>84</v>
      </c>
      <c r="E239" t="s">
        <v>77</v>
      </c>
      <c r="F239" t="s">
        <v>82</v>
      </c>
      <c r="G239">
        <v>3</v>
      </c>
      <c r="H239">
        <v>0.17228193156490201</v>
      </c>
      <c r="I239">
        <v>0.6</v>
      </c>
      <c r="J239">
        <v>0.03</v>
      </c>
      <c r="K239">
        <f t="shared" si="12"/>
        <v>9.3032243045047085E-3</v>
      </c>
      <c r="L239" t="s">
        <v>68</v>
      </c>
      <c r="M239">
        <f t="shared" si="14"/>
        <v>9.3032243045047085E-3</v>
      </c>
    </row>
    <row r="240" spans="1:13" x14ac:dyDescent="0.25">
      <c r="A240" t="s">
        <v>9</v>
      </c>
      <c r="B240" t="s">
        <v>63</v>
      </c>
      <c r="C240" t="s">
        <v>17</v>
      </c>
      <c r="D240" t="s">
        <v>131</v>
      </c>
      <c r="E240" t="s">
        <v>77</v>
      </c>
      <c r="F240" t="s">
        <v>82</v>
      </c>
      <c r="G240">
        <v>82</v>
      </c>
      <c r="H240">
        <v>0.17228193156490201</v>
      </c>
      <c r="I240">
        <v>0.6</v>
      </c>
      <c r="J240">
        <v>0.03</v>
      </c>
      <c r="K240">
        <f t="shared" si="12"/>
        <v>0.25428813098979536</v>
      </c>
      <c r="L240" t="s">
        <v>68</v>
      </c>
      <c r="M240">
        <f t="shared" si="14"/>
        <v>0.25428813098979536</v>
      </c>
    </row>
    <row r="241" spans="1:13" x14ac:dyDescent="0.25">
      <c r="A241" t="s">
        <v>9</v>
      </c>
      <c r="B241" t="s">
        <v>63</v>
      </c>
      <c r="C241" t="s">
        <v>17</v>
      </c>
      <c r="D241" t="s">
        <v>87</v>
      </c>
      <c r="E241" t="s">
        <v>77</v>
      </c>
      <c r="F241" t="s">
        <v>82</v>
      </c>
      <c r="G241">
        <v>1</v>
      </c>
      <c r="H241">
        <v>0.17228193156490201</v>
      </c>
      <c r="I241">
        <v>0.6</v>
      </c>
      <c r="J241">
        <v>0.03</v>
      </c>
      <c r="K241">
        <f t="shared" si="12"/>
        <v>3.1010747681682362E-3</v>
      </c>
      <c r="L241" t="s">
        <v>68</v>
      </c>
      <c r="M241">
        <f t="shared" si="14"/>
        <v>3.1010747681682362E-3</v>
      </c>
    </row>
    <row r="242" spans="1:13" x14ac:dyDescent="0.25">
      <c r="A242" t="s">
        <v>9</v>
      </c>
      <c r="B242" t="s">
        <v>63</v>
      </c>
      <c r="C242" t="s">
        <v>17</v>
      </c>
      <c r="D242" t="s">
        <v>122</v>
      </c>
      <c r="E242" t="s">
        <v>77</v>
      </c>
      <c r="F242" t="s">
        <v>82</v>
      </c>
      <c r="G242">
        <v>1</v>
      </c>
      <c r="H242">
        <v>0.17228193156490201</v>
      </c>
      <c r="I242">
        <v>0.6</v>
      </c>
      <c r="J242">
        <v>0.03</v>
      </c>
      <c r="K242">
        <f t="shared" si="12"/>
        <v>3.1010747681682362E-3</v>
      </c>
      <c r="L242" t="s">
        <v>68</v>
      </c>
      <c r="M242">
        <f t="shared" si="14"/>
        <v>3.1010747681682362E-3</v>
      </c>
    </row>
    <row r="243" spans="1:13" x14ac:dyDescent="0.25">
      <c r="A243" t="s">
        <v>9</v>
      </c>
      <c r="B243" t="s">
        <v>63</v>
      </c>
      <c r="C243" t="s">
        <v>17</v>
      </c>
      <c r="D243" t="s">
        <v>89</v>
      </c>
      <c r="E243" t="s">
        <v>77</v>
      </c>
      <c r="F243" t="s">
        <v>82</v>
      </c>
      <c r="G243">
        <v>10</v>
      </c>
      <c r="H243">
        <v>0.17228193156490201</v>
      </c>
      <c r="I243">
        <v>0.6</v>
      </c>
      <c r="J243">
        <v>0.03</v>
      </c>
      <c r="K243">
        <f t="shared" si="12"/>
        <v>3.1010747681682362E-2</v>
      </c>
      <c r="L243" t="s">
        <v>68</v>
      </c>
      <c r="M243">
        <f t="shared" si="14"/>
        <v>3.1010747681682362E-2</v>
      </c>
    </row>
    <row r="244" spans="1:13" x14ac:dyDescent="0.25">
      <c r="A244" t="s">
        <v>9</v>
      </c>
      <c r="B244" t="s">
        <v>63</v>
      </c>
      <c r="C244" t="s">
        <v>17</v>
      </c>
      <c r="D244" t="s">
        <v>132</v>
      </c>
      <c r="E244" t="s">
        <v>77</v>
      </c>
      <c r="F244" t="s">
        <v>82</v>
      </c>
      <c r="G244">
        <v>85</v>
      </c>
      <c r="H244">
        <v>0.17228193156490201</v>
      </c>
      <c r="I244">
        <v>0.6</v>
      </c>
      <c r="J244">
        <v>0.03</v>
      </c>
      <c r="K244">
        <f t="shared" si="12"/>
        <v>0.26359135529430006</v>
      </c>
      <c r="L244" t="s">
        <v>68</v>
      </c>
      <c r="M244">
        <f t="shared" si="14"/>
        <v>0.26359135529430006</v>
      </c>
    </row>
    <row r="245" spans="1:13" x14ac:dyDescent="0.25">
      <c r="A245" t="s">
        <v>9</v>
      </c>
      <c r="B245" t="s">
        <v>63</v>
      </c>
      <c r="C245" t="s">
        <v>17</v>
      </c>
      <c r="D245" t="s">
        <v>133</v>
      </c>
      <c r="E245" t="s">
        <v>77</v>
      </c>
      <c r="F245" t="s">
        <v>82</v>
      </c>
      <c r="G245">
        <v>6</v>
      </c>
      <c r="H245">
        <v>0.17228193156490201</v>
      </c>
      <c r="I245">
        <v>0.6</v>
      </c>
      <c r="J245">
        <v>0.03</v>
      </c>
      <c r="K245">
        <f t="shared" si="12"/>
        <v>1.8606448609009417E-2</v>
      </c>
      <c r="L245" t="s">
        <v>68</v>
      </c>
      <c r="M245">
        <f t="shared" si="14"/>
        <v>1.8606448609009417E-2</v>
      </c>
    </row>
    <row r="246" spans="1:13" x14ac:dyDescent="0.25">
      <c r="A246" t="s">
        <v>9</v>
      </c>
      <c r="B246" t="s">
        <v>63</v>
      </c>
      <c r="C246" t="s">
        <v>17</v>
      </c>
      <c r="D246" t="s">
        <v>134</v>
      </c>
      <c r="E246" t="s">
        <v>77</v>
      </c>
      <c r="F246" t="s">
        <v>82</v>
      </c>
      <c r="G246">
        <v>6</v>
      </c>
      <c r="H246">
        <v>0.17228193156490201</v>
      </c>
      <c r="I246">
        <v>0.6</v>
      </c>
      <c r="J246">
        <v>0.03</v>
      </c>
      <c r="K246">
        <f t="shared" si="12"/>
        <v>1.8606448609009417E-2</v>
      </c>
      <c r="L246" t="s">
        <v>68</v>
      </c>
      <c r="M246">
        <f t="shared" si="14"/>
        <v>1.8606448609009417E-2</v>
      </c>
    </row>
    <row r="247" spans="1:13" x14ac:dyDescent="0.25">
      <c r="A247" t="s">
        <v>9</v>
      </c>
      <c r="B247" t="s">
        <v>63</v>
      </c>
      <c r="C247" t="s">
        <v>17</v>
      </c>
      <c r="D247" t="s">
        <v>91</v>
      </c>
      <c r="E247" t="s">
        <v>77</v>
      </c>
      <c r="F247" t="s">
        <v>82</v>
      </c>
      <c r="G247">
        <v>1</v>
      </c>
      <c r="H247">
        <v>0.17228193156490201</v>
      </c>
      <c r="I247">
        <v>0.6</v>
      </c>
      <c r="J247">
        <v>0.03</v>
      </c>
      <c r="K247">
        <f t="shared" si="12"/>
        <v>3.1010747681682362E-3</v>
      </c>
      <c r="L247" t="s">
        <v>68</v>
      </c>
      <c r="M247">
        <f t="shared" si="14"/>
        <v>3.1010747681682362E-3</v>
      </c>
    </row>
    <row r="248" spans="1:13" x14ac:dyDescent="0.25">
      <c r="A248" t="s">
        <v>9</v>
      </c>
      <c r="B248" t="s">
        <v>63</v>
      </c>
      <c r="C248" t="s">
        <v>17</v>
      </c>
      <c r="D248" t="s">
        <v>135</v>
      </c>
      <c r="E248" t="s">
        <v>77</v>
      </c>
      <c r="F248" t="s">
        <v>82</v>
      </c>
      <c r="G248">
        <v>0</v>
      </c>
      <c r="H248">
        <v>0.17228193156490201</v>
      </c>
      <c r="I248">
        <v>0.6</v>
      </c>
      <c r="J248">
        <v>0.03</v>
      </c>
      <c r="K248">
        <f t="shared" si="12"/>
        <v>0</v>
      </c>
      <c r="L248" t="s">
        <v>68</v>
      </c>
      <c r="M248">
        <f t="shared" si="14"/>
        <v>0</v>
      </c>
    </row>
    <row r="249" spans="1:13" x14ac:dyDescent="0.25">
      <c r="A249" t="s">
        <v>9</v>
      </c>
      <c r="B249" t="s">
        <v>63</v>
      </c>
      <c r="C249" t="s">
        <v>17</v>
      </c>
      <c r="D249" t="s">
        <v>93</v>
      </c>
      <c r="E249" t="s">
        <v>77</v>
      </c>
      <c r="F249" t="s">
        <v>82</v>
      </c>
      <c r="G249">
        <v>10</v>
      </c>
      <c r="H249">
        <v>0.17228193156490201</v>
      </c>
      <c r="I249">
        <v>0.6</v>
      </c>
      <c r="J249">
        <v>0.03</v>
      </c>
      <c r="K249">
        <f t="shared" si="12"/>
        <v>3.1010747681682362E-2</v>
      </c>
      <c r="L249" t="s">
        <v>68</v>
      </c>
      <c r="M249">
        <f t="shared" si="14"/>
        <v>3.1010747681682362E-2</v>
      </c>
    </row>
    <row r="250" spans="1:13" x14ac:dyDescent="0.25">
      <c r="A250" t="s">
        <v>9</v>
      </c>
      <c r="B250" t="s">
        <v>63</v>
      </c>
      <c r="C250" t="s">
        <v>17</v>
      </c>
      <c r="D250" t="s">
        <v>95</v>
      </c>
      <c r="E250" t="s">
        <v>77</v>
      </c>
      <c r="F250" t="s">
        <v>82</v>
      </c>
      <c r="G250">
        <v>26</v>
      </c>
      <c r="H250">
        <v>0.17228193156490201</v>
      </c>
      <c r="I250">
        <v>0.6</v>
      </c>
      <c r="J250">
        <v>0.03</v>
      </c>
      <c r="K250">
        <f t="shared" si="12"/>
        <v>8.0627943972374133E-2</v>
      </c>
      <c r="L250" t="s">
        <v>68</v>
      </c>
      <c r="M250">
        <f t="shared" si="14"/>
        <v>8.0627943972374133E-2</v>
      </c>
    </row>
    <row r="251" spans="1:13" x14ac:dyDescent="0.25">
      <c r="A251" t="s">
        <v>9</v>
      </c>
      <c r="B251" t="s">
        <v>63</v>
      </c>
      <c r="C251" t="s">
        <v>17</v>
      </c>
      <c r="D251" t="s">
        <v>96</v>
      </c>
      <c r="E251" t="s">
        <v>77</v>
      </c>
      <c r="F251" t="s">
        <v>82</v>
      </c>
      <c r="G251">
        <v>18</v>
      </c>
      <c r="H251">
        <v>0.17228193156490201</v>
      </c>
      <c r="I251">
        <v>0.6</v>
      </c>
      <c r="J251">
        <v>0.03</v>
      </c>
      <c r="K251">
        <f t="shared" si="12"/>
        <v>5.5819345827028244E-2</v>
      </c>
      <c r="L251" t="s">
        <v>68</v>
      </c>
      <c r="M251">
        <f t="shared" si="14"/>
        <v>5.5819345827028244E-2</v>
      </c>
    </row>
    <row r="252" spans="1:13" x14ac:dyDescent="0.25">
      <c r="A252" t="s">
        <v>9</v>
      </c>
      <c r="B252" t="s">
        <v>63</v>
      </c>
      <c r="C252" t="s">
        <v>17</v>
      </c>
      <c r="D252" t="s">
        <v>124</v>
      </c>
      <c r="E252" t="s">
        <v>77</v>
      </c>
      <c r="F252" t="s">
        <v>82</v>
      </c>
      <c r="G252">
        <v>0</v>
      </c>
      <c r="H252">
        <v>0.17228193156490201</v>
      </c>
      <c r="I252">
        <v>0.6</v>
      </c>
      <c r="J252">
        <v>0.03</v>
      </c>
      <c r="K252">
        <f t="shared" si="12"/>
        <v>0</v>
      </c>
      <c r="L252" t="s">
        <v>68</v>
      </c>
      <c r="M252">
        <f t="shared" si="14"/>
        <v>0</v>
      </c>
    </row>
    <row r="253" spans="1:13" x14ac:dyDescent="0.25">
      <c r="A253" t="s">
        <v>9</v>
      </c>
      <c r="B253" t="s">
        <v>63</v>
      </c>
      <c r="C253" t="s">
        <v>17</v>
      </c>
      <c r="D253" t="s">
        <v>97</v>
      </c>
      <c r="E253" t="s">
        <v>77</v>
      </c>
      <c r="F253" t="s">
        <v>82</v>
      </c>
      <c r="G253">
        <v>35</v>
      </c>
      <c r="H253">
        <v>0.17228193156490201</v>
      </c>
      <c r="I253">
        <v>0.6</v>
      </c>
      <c r="J253">
        <v>0.03</v>
      </c>
      <c r="K253">
        <f t="shared" si="12"/>
        <v>0.10853761688588827</v>
      </c>
      <c r="L253" t="s">
        <v>68</v>
      </c>
      <c r="M253">
        <f t="shared" si="14"/>
        <v>0.10853761688588827</v>
      </c>
    </row>
    <row r="254" spans="1:13" x14ac:dyDescent="0.25">
      <c r="A254" t="s">
        <v>9</v>
      </c>
      <c r="B254" t="s">
        <v>63</v>
      </c>
      <c r="C254" t="s">
        <v>17</v>
      </c>
      <c r="D254" t="s">
        <v>136</v>
      </c>
      <c r="E254" t="s">
        <v>77</v>
      </c>
      <c r="F254" t="s">
        <v>82</v>
      </c>
      <c r="G254">
        <v>32</v>
      </c>
      <c r="H254">
        <v>0.17228193156490201</v>
      </c>
      <c r="I254">
        <v>0.6</v>
      </c>
      <c r="J254">
        <v>0.03</v>
      </c>
      <c r="K254">
        <f t="shared" si="12"/>
        <v>9.9234392581383557E-2</v>
      </c>
      <c r="L254" t="s">
        <v>68</v>
      </c>
      <c r="M254">
        <f t="shared" si="14"/>
        <v>9.9234392581383557E-2</v>
      </c>
    </row>
    <row r="255" spans="1:13" x14ac:dyDescent="0.25">
      <c r="A255" t="s">
        <v>9</v>
      </c>
      <c r="B255" t="s">
        <v>63</v>
      </c>
      <c r="C255" t="s">
        <v>17</v>
      </c>
      <c r="D255" t="s">
        <v>88</v>
      </c>
      <c r="E255" t="s">
        <v>77</v>
      </c>
      <c r="F255" t="s">
        <v>82</v>
      </c>
      <c r="G255">
        <v>1257</v>
      </c>
      <c r="H255">
        <v>0.17228193156490201</v>
      </c>
      <c r="I255">
        <v>0.6</v>
      </c>
      <c r="J255">
        <v>0.03</v>
      </c>
      <c r="K255">
        <f t="shared" si="12"/>
        <v>3.8980509835874724</v>
      </c>
      <c r="L255" t="s">
        <v>68</v>
      </c>
      <c r="M255">
        <f t="shared" si="14"/>
        <v>3.8980509835874724</v>
      </c>
    </row>
    <row r="256" spans="1:13" x14ac:dyDescent="0.25">
      <c r="A256" t="s">
        <v>9</v>
      </c>
      <c r="B256" t="s">
        <v>63</v>
      </c>
      <c r="C256" t="s">
        <v>17</v>
      </c>
      <c r="D256" t="s">
        <v>100</v>
      </c>
      <c r="E256" t="s">
        <v>77</v>
      </c>
      <c r="F256" t="s">
        <v>82</v>
      </c>
      <c r="G256">
        <v>2039</v>
      </c>
      <c r="H256">
        <v>0.17228193156490201</v>
      </c>
      <c r="I256">
        <v>0.6</v>
      </c>
      <c r="J256">
        <v>0.03</v>
      </c>
      <c r="K256">
        <f t="shared" si="12"/>
        <v>6.3230914522950332</v>
      </c>
      <c r="L256" t="s">
        <v>68</v>
      </c>
      <c r="M256">
        <f t="shared" si="14"/>
        <v>6.3230914522950332</v>
      </c>
    </row>
    <row r="257" spans="1:13" x14ac:dyDescent="0.25">
      <c r="A257" t="s">
        <v>9</v>
      </c>
      <c r="B257" t="s">
        <v>63</v>
      </c>
      <c r="C257" t="s">
        <v>17</v>
      </c>
      <c r="D257" t="s">
        <v>92</v>
      </c>
      <c r="E257" t="s">
        <v>77</v>
      </c>
      <c r="F257" t="s">
        <v>82</v>
      </c>
      <c r="G257">
        <v>656</v>
      </c>
      <c r="H257">
        <v>0.17228193156490201</v>
      </c>
      <c r="I257">
        <v>0.6</v>
      </c>
      <c r="J257">
        <v>0.03</v>
      </c>
      <c r="K257">
        <f t="shared" si="12"/>
        <v>2.0343050479183629</v>
      </c>
      <c r="L257" t="s">
        <v>68</v>
      </c>
      <c r="M257">
        <f t="shared" si="14"/>
        <v>2.0343050479183629</v>
      </c>
    </row>
    <row r="258" spans="1:13" x14ac:dyDescent="0.25">
      <c r="A258" t="s">
        <v>9</v>
      </c>
      <c r="B258" t="s">
        <v>63</v>
      </c>
      <c r="C258" t="s">
        <v>17</v>
      </c>
      <c r="D258" t="s">
        <v>101</v>
      </c>
      <c r="E258" t="s">
        <v>77</v>
      </c>
      <c r="F258" t="s">
        <v>82</v>
      </c>
      <c r="G258">
        <v>71</v>
      </c>
      <c r="H258">
        <v>0.17228193156490201</v>
      </c>
      <c r="I258">
        <v>0.6</v>
      </c>
      <c r="J258">
        <v>0.03</v>
      </c>
      <c r="K258">
        <f t="shared" ref="K258:K283" si="15">G258*H258*I258*J258</f>
        <v>0.22017630853994477</v>
      </c>
      <c r="L258" t="s">
        <v>68</v>
      </c>
      <c r="M258">
        <f t="shared" si="14"/>
        <v>0.22017630853994477</v>
      </c>
    </row>
    <row r="259" spans="1:13" x14ac:dyDescent="0.25">
      <c r="A259" t="s">
        <v>9</v>
      </c>
      <c r="B259" t="s">
        <v>63</v>
      </c>
      <c r="C259" t="s">
        <v>17</v>
      </c>
      <c r="D259" t="s">
        <v>98</v>
      </c>
      <c r="E259" t="s">
        <v>77</v>
      </c>
      <c r="F259" t="s">
        <v>82</v>
      </c>
      <c r="G259">
        <v>295</v>
      </c>
      <c r="H259">
        <v>0.17228193156490201</v>
      </c>
      <c r="I259">
        <v>0.6</v>
      </c>
      <c r="J259">
        <v>0.03</v>
      </c>
      <c r="K259">
        <f t="shared" si="15"/>
        <v>0.91481705660962964</v>
      </c>
      <c r="L259" t="s">
        <v>68</v>
      </c>
      <c r="M259">
        <f t="shared" si="14"/>
        <v>0.91481705660962964</v>
      </c>
    </row>
    <row r="260" spans="1:13" x14ac:dyDescent="0.25">
      <c r="A260" t="s">
        <v>9</v>
      </c>
      <c r="B260" t="s">
        <v>63</v>
      </c>
      <c r="C260" t="s">
        <v>17</v>
      </c>
      <c r="D260" t="s">
        <v>99</v>
      </c>
      <c r="E260" t="s">
        <v>77</v>
      </c>
      <c r="F260" t="s">
        <v>82</v>
      </c>
      <c r="G260">
        <v>743</v>
      </c>
      <c r="H260">
        <v>0.17228193156490201</v>
      </c>
      <c r="I260">
        <v>0.6</v>
      </c>
      <c r="J260">
        <v>0.03</v>
      </c>
      <c r="K260">
        <f t="shared" si="15"/>
        <v>2.3040985527489992</v>
      </c>
      <c r="L260" t="s">
        <v>68</v>
      </c>
      <c r="M260">
        <f t="shared" si="14"/>
        <v>2.3040985527489992</v>
      </c>
    </row>
    <row r="261" spans="1:13" x14ac:dyDescent="0.25">
      <c r="A261" t="s">
        <v>9</v>
      </c>
      <c r="B261" t="s">
        <v>63</v>
      </c>
      <c r="C261" t="s">
        <v>17</v>
      </c>
      <c r="D261" t="s">
        <v>102</v>
      </c>
      <c r="E261" t="s">
        <v>77</v>
      </c>
      <c r="F261" t="s">
        <v>82</v>
      </c>
      <c r="G261">
        <v>273</v>
      </c>
      <c r="H261">
        <v>0.17228193156490201</v>
      </c>
      <c r="I261">
        <v>0.6</v>
      </c>
      <c r="J261">
        <v>0.03</v>
      </c>
      <c r="K261">
        <f t="shared" si="15"/>
        <v>0.84659341170992841</v>
      </c>
      <c r="L261" t="s">
        <v>68</v>
      </c>
      <c r="M261">
        <f t="shared" si="14"/>
        <v>0.84659341170992841</v>
      </c>
    </row>
    <row r="262" spans="1:13" x14ac:dyDescent="0.25">
      <c r="A262" t="s">
        <v>9</v>
      </c>
      <c r="B262" t="s">
        <v>63</v>
      </c>
      <c r="C262" t="s">
        <v>17</v>
      </c>
      <c r="D262" t="s">
        <v>137</v>
      </c>
      <c r="E262" t="s">
        <v>77</v>
      </c>
      <c r="F262" t="s">
        <v>82</v>
      </c>
      <c r="G262">
        <v>307</v>
      </c>
      <c r="H262">
        <v>0.17228193156490201</v>
      </c>
      <c r="I262">
        <v>0.6</v>
      </c>
      <c r="J262">
        <v>0.03</v>
      </c>
      <c r="K262">
        <f t="shared" si="15"/>
        <v>0.95202995382764843</v>
      </c>
      <c r="L262" t="s">
        <v>68</v>
      </c>
      <c r="M262">
        <f t="shared" si="14"/>
        <v>0.95202995382764843</v>
      </c>
    </row>
    <row r="263" spans="1:13" x14ac:dyDescent="0.25">
      <c r="A263" t="s">
        <v>9</v>
      </c>
      <c r="B263" t="s">
        <v>63</v>
      </c>
      <c r="C263" t="s">
        <v>17</v>
      </c>
      <c r="D263" t="s">
        <v>64</v>
      </c>
      <c r="E263" t="s">
        <v>77</v>
      </c>
      <c r="F263" t="s">
        <v>82</v>
      </c>
      <c r="G263">
        <v>2688</v>
      </c>
      <c r="H263">
        <v>0.17228193156490201</v>
      </c>
      <c r="I263">
        <v>0.6</v>
      </c>
      <c r="J263">
        <v>0.03</v>
      </c>
      <c r="K263">
        <f t="shared" si="15"/>
        <v>8.3356889768362183</v>
      </c>
      <c r="L263" t="s">
        <v>68</v>
      </c>
      <c r="M263">
        <f t="shared" si="14"/>
        <v>8.3356889768362183</v>
      </c>
    </row>
    <row r="264" spans="1:13" x14ac:dyDescent="0.25">
      <c r="A264" t="s">
        <v>9</v>
      </c>
      <c r="B264" t="s">
        <v>63</v>
      </c>
      <c r="C264" t="s">
        <v>17</v>
      </c>
      <c r="D264" t="s">
        <v>72</v>
      </c>
      <c r="E264" t="s">
        <v>77</v>
      </c>
      <c r="F264" t="s">
        <v>82</v>
      </c>
      <c r="G264">
        <v>3966</v>
      </c>
      <c r="H264">
        <v>0.17228193156490201</v>
      </c>
      <c r="I264">
        <v>0.6</v>
      </c>
      <c r="J264">
        <v>0.03</v>
      </c>
      <c r="K264">
        <f t="shared" si="15"/>
        <v>12.298862530555224</v>
      </c>
      <c r="L264" t="s">
        <v>68</v>
      </c>
      <c r="M264">
        <f t="shared" si="14"/>
        <v>12.298862530555224</v>
      </c>
    </row>
    <row r="265" spans="1:13" x14ac:dyDescent="0.25">
      <c r="A265" t="s">
        <v>9</v>
      </c>
      <c r="B265" t="s">
        <v>63</v>
      </c>
      <c r="C265" t="s">
        <v>17</v>
      </c>
      <c r="D265" t="s">
        <v>69</v>
      </c>
      <c r="E265" t="s">
        <v>77</v>
      </c>
      <c r="F265" t="s">
        <v>82</v>
      </c>
      <c r="G265">
        <v>2103</v>
      </c>
      <c r="H265">
        <v>0.17228193156490201</v>
      </c>
      <c r="I265">
        <v>0.6</v>
      </c>
      <c r="J265">
        <v>0.03</v>
      </c>
      <c r="K265">
        <f t="shared" si="15"/>
        <v>6.521560237457801</v>
      </c>
      <c r="L265" t="s">
        <v>68</v>
      </c>
      <c r="M265">
        <f t="shared" si="14"/>
        <v>6.521560237457801</v>
      </c>
    </row>
    <row r="266" spans="1:13" x14ac:dyDescent="0.25">
      <c r="A266" t="s">
        <v>9</v>
      </c>
      <c r="B266" t="s">
        <v>63</v>
      </c>
      <c r="C266" t="s">
        <v>17</v>
      </c>
      <c r="D266" t="s">
        <v>125</v>
      </c>
      <c r="E266" t="s">
        <v>77</v>
      </c>
      <c r="F266" t="s">
        <v>82</v>
      </c>
      <c r="G266">
        <v>1526</v>
      </c>
      <c r="H266">
        <v>0.17228193156490201</v>
      </c>
      <c r="I266">
        <v>0.6</v>
      </c>
      <c r="J266">
        <v>0.03</v>
      </c>
      <c r="K266">
        <f t="shared" si="15"/>
        <v>4.7322400962247277</v>
      </c>
      <c r="L266" t="s">
        <v>68</v>
      </c>
      <c r="M266">
        <f t="shared" si="14"/>
        <v>4.7322400962247277</v>
      </c>
    </row>
    <row r="267" spans="1:13" x14ac:dyDescent="0.25">
      <c r="A267" t="s">
        <v>9</v>
      </c>
      <c r="B267" t="s">
        <v>63</v>
      </c>
      <c r="C267" t="s">
        <v>17</v>
      </c>
      <c r="D267" t="s">
        <v>126</v>
      </c>
      <c r="E267" t="s">
        <v>77</v>
      </c>
      <c r="F267" t="s">
        <v>82</v>
      </c>
      <c r="G267">
        <v>3863</v>
      </c>
      <c r="H267">
        <v>0.17228193156490201</v>
      </c>
      <c r="I267">
        <v>0.6</v>
      </c>
      <c r="J267">
        <v>0.03</v>
      </c>
      <c r="K267">
        <f t="shared" si="15"/>
        <v>11.979451829433895</v>
      </c>
      <c r="L267" t="s">
        <v>68</v>
      </c>
      <c r="M267">
        <f t="shared" si="14"/>
        <v>11.979451829433895</v>
      </c>
    </row>
    <row r="268" spans="1:13" x14ac:dyDescent="0.25">
      <c r="A268" t="s">
        <v>9</v>
      </c>
      <c r="B268" t="s">
        <v>63</v>
      </c>
      <c r="C268" t="s">
        <v>17</v>
      </c>
      <c r="D268" t="s">
        <v>127</v>
      </c>
      <c r="E268" t="s">
        <v>77</v>
      </c>
      <c r="F268" t="s">
        <v>82</v>
      </c>
      <c r="G268">
        <v>329</v>
      </c>
      <c r="H268">
        <v>0.17228193156490201</v>
      </c>
      <c r="I268">
        <v>0.6</v>
      </c>
      <c r="J268">
        <v>0.03</v>
      </c>
      <c r="K268">
        <f t="shared" si="15"/>
        <v>1.0202535987273496</v>
      </c>
      <c r="L268" t="s">
        <v>68</v>
      </c>
      <c r="M268">
        <f t="shared" si="14"/>
        <v>1.0202535987273496</v>
      </c>
    </row>
    <row r="269" spans="1:13" x14ac:dyDescent="0.25">
      <c r="A269" t="s">
        <v>9</v>
      </c>
      <c r="B269" t="s">
        <v>63</v>
      </c>
      <c r="C269" t="s">
        <v>17</v>
      </c>
      <c r="D269" t="s">
        <v>107</v>
      </c>
      <c r="E269" t="s">
        <v>77</v>
      </c>
      <c r="F269" t="s">
        <v>82</v>
      </c>
      <c r="G269">
        <v>67</v>
      </c>
      <c r="H269">
        <v>0.17228193156490201</v>
      </c>
      <c r="I269">
        <v>0.6</v>
      </c>
      <c r="J269">
        <v>0.03</v>
      </c>
      <c r="K269">
        <f t="shared" si="15"/>
        <v>0.20777200946727181</v>
      </c>
      <c r="L269" t="s">
        <v>68</v>
      </c>
      <c r="M269">
        <f t="shared" si="14"/>
        <v>0.20777200946727181</v>
      </c>
    </row>
    <row r="270" spans="1:13" x14ac:dyDescent="0.25">
      <c r="A270" t="s">
        <v>9</v>
      </c>
      <c r="B270" t="s">
        <v>63</v>
      </c>
      <c r="C270" t="s">
        <v>17</v>
      </c>
      <c r="D270" t="s">
        <v>108</v>
      </c>
      <c r="E270" t="s">
        <v>77</v>
      </c>
      <c r="F270" t="s">
        <v>82</v>
      </c>
      <c r="G270">
        <v>23</v>
      </c>
      <c r="H270">
        <v>0.17228193156490201</v>
      </c>
      <c r="I270">
        <v>0.6</v>
      </c>
      <c r="J270">
        <v>0.03</v>
      </c>
      <c r="K270">
        <f t="shared" si="15"/>
        <v>7.1324719667869435E-2</v>
      </c>
      <c r="L270" t="s">
        <v>68</v>
      </c>
      <c r="M270">
        <f t="shared" si="14"/>
        <v>7.1324719667869435E-2</v>
      </c>
    </row>
    <row r="271" spans="1:13" x14ac:dyDescent="0.25">
      <c r="A271" t="s">
        <v>9</v>
      </c>
      <c r="B271" t="s">
        <v>63</v>
      </c>
      <c r="C271" t="s">
        <v>17</v>
      </c>
      <c r="D271" t="s">
        <v>109</v>
      </c>
      <c r="E271" t="s">
        <v>77</v>
      </c>
      <c r="F271" t="s">
        <v>82</v>
      </c>
      <c r="G271">
        <v>112</v>
      </c>
      <c r="H271">
        <v>0.17228193156490201</v>
      </c>
      <c r="I271">
        <v>0.6</v>
      </c>
      <c r="J271">
        <v>0.03</v>
      </c>
      <c r="K271">
        <f t="shared" si="15"/>
        <v>0.34732037403484245</v>
      </c>
      <c r="L271" t="s">
        <v>68</v>
      </c>
      <c r="M271">
        <f t="shared" si="14"/>
        <v>0.34732037403484245</v>
      </c>
    </row>
    <row r="272" spans="1:13" x14ac:dyDescent="0.25">
      <c r="A272" t="s">
        <v>9</v>
      </c>
      <c r="B272" t="s">
        <v>63</v>
      </c>
      <c r="C272" t="s">
        <v>17</v>
      </c>
      <c r="D272" t="s">
        <v>138</v>
      </c>
      <c r="E272" t="s">
        <v>77</v>
      </c>
      <c r="F272" t="s">
        <v>82</v>
      </c>
      <c r="G272">
        <v>442</v>
      </c>
      <c r="H272">
        <v>0.17228193156490201</v>
      </c>
      <c r="I272">
        <v>0.6</v>
      </c>
      <c r="J272">
        <v>0.03</v>
      </c>
      <c r="K272">
        <f t="shared" si="15"/>
        <v>1.3706750475303604</v>
      </c>
      <c r="L272" t="s">
        <v>68</v>
      </c>
      <c r="M272">
        <f t="shared" si="14"/>
        <v>1.3706750475303604</v>
      </c>
    </row>
    <row r="273" spans="1:13" x14ac:dyDescent="0.25">
      <c r="A273" t="s">
        <v>9</v>
      </c>
      <c r="B273" t="s">
        <v>63</v>
      </c>
      <c r="C273" t="s">
        <v>17</v>
      </c>
      <c r="D273" t="s">
        <v>111</v>
      </c>
      <c r="E273" t="s">
        <v>77</v>
      </c>
      <c r="F273" t="s">
        <v>82</v>
      </c>
      <c r="G273">
        <v>46</v>
      </c>
      <c r="H273">
        <v>0.17228193156490201</v>
      </c>
      <c r="I273">
        <v>0.6</v>
      </c>
      <c r="J273">
        <v>0.03</v>
      </c>
      <c r="K273">
        <f t="shared" si="15"/>
        <v>0.14264943933573887</v>
      </c>
      <c r="L273" t="s">
        <v>68</v>
      </c>
      <c r="M273">
        <f t="shared" si="14"/>
        <v>0.14264943933573887</v>
      </c>
    </row>
    <row r="274" spans="1:13" x14ac:dyDescent="0.25">
      <c r="A274" t="s">
        <v>9</v>
      </c>
      <c r="B274" t="s">
        <v>63</v>
      </c>
      <c r="C274" t="s">
        <v>17</v>
      </c>
      <c r="D274" t="s">
        <v>139</v>
      </c>
      <c r="E274" t="s">
        <v>77</v>
      </c>
      <c r="F274" t="s">
        <v>82</v>
      </c>
      <c r="G274">
        <v>18</v>
      </c>
      <c r="H274">
        <v>0.17228193156490201</v>
      </c>
      <c r="I274">
        <v>0.6</v>
      </c>
      <c r="J274">
        <v>0.03</v>
      </c>
      <c r="K274">
        <f t="shared" si="15"/>
        <v>5.5819345827028244E-2</v>
      </c>
      <c r="L274" t="s">
        <v>68</v>
      </c>
      <c r="M274">
        <f t="shared" si="14"/>
        <v>5.5819345827028244E-2</v>
      </c>
    </row>
    <row r="275" spans="1:13" x14ac:dyDescent="0.25">
      <c r="A275" t="s">
        <v>9</v>
      </c>
      <c r="B275" t="s">
        <v>63</v>
      </c>
      <c r="C275" t="s">
        <v>17</v>
      </c>
      <c r="D275" t="s">
        <v>113</v>
      </c>
      <c r="E275" t="s">
        <v>77</v>
      </c>
      <c r="F275" t="s">
        <v>82</v>
      </c>
      <c r="G275">
        <v>6</v>
      </c>
      <c r="H275">
        <v>0.17228193156490201</v>
      </c>
      <c r="I275">
        <v>0.6</v>
      </c>
      <c r="J275">
        <v>0.03</v>
      </c>
      <c r="K275">
        <f t="shared" si="15"/>
        <v>1.8606448609009417E-2</v>
      </c>
      <c r="L275" t="s">
        <v>68</v>
      </c>
      <c r="M275">
        <f t="shared" si="14"/>
        <v>1.8606448609009417E-2</v>
      </c>
    </row>
    <row r="276" spans="1:13" x14ac:dyDescent="0.25">
      <c r="A276" t="s">
        <v>9</v>
      </c>
      <c r="B276" t="s">
        <v>63</v>
      </c>
      <c r="C276" t="s">
        <v>17</v>
      </c>
      <c r="D276" t="s">
        <v>74</v>
      </c>
      <c r="E276" t="s">
        <v>77</v>
      </c>
      <c r="F276" t="s">
        <v>82</v>
      </c>
      <c r="G276">
        <v>41</v>
      </c>
      <c r="H276">
        <v>0.17228193156490201</v>
      </c>
      <c r="I276">
        <v>0.6</v>
      </c>
      <c r="J276">
        <v>0.03</v>
      </c>
      <c r="K276">
        <f t="shared" si="15"/>
        <v>0.12714406549489768</v>
      </c>
      <c r="L276" t="s">
        <v>68</v>
      </c>
      <c r="M276">
        <f t="shared" si="14"/>
        <v>0.12714406549489768</v>
      </c>
    </row>
    <row r="277" spans="1:13" x14ac:dyDescent="0.25">
      <c r="A277" t="s">
        <v>9</v>
      </c>
      <c r="B277" t="s">
        <v>63</v>
      </c>
      <c r="C277" t="s">
        <v>17</v>
      </c>
      <c r="D277" t="s">
        <v>73</v>
      </c>
      <c r="E277" t="s">
        <v>77</v>
      </c>
      <c r="F277" t="s">
        <v>82</v>
      </c>
      <c r="G277">
        <v>8892</v>
      </c>
      <c r="H277">
        <v>0.17228193156490201</v>
      </c>
      <c r="I277">
        <v>0.6</v>
      </c>
      <c r="J277">
        <v>0.03</v>
      </c>
      <c r="K277">
        <f t="shared" si="15"/>
        <v>27.574756838551956</v>
      </c>
      <c r="L277" t="s">
        <v>68</v>
      </c>
      <c r="M277">
        <f>IF(L277="Y",0,K277)</f>
        <v>27.574756838551956</v>
      </c>
    </row>
    <row r="278" spans="1:13" x14ac:dyDescent="0.25">
      <c r="A278" t="s">
        <v>9</v>
      </c>
      <c r="B278" t="s">
        <v>63</v>
      </c>
      <c r="C278" t="s">
        <v>17</v>
      </c>
      <c r="D278" t="s">
        <v>116</v>
      </c>
      <c r="E278" t="s">
        <v>77</v>
      </c>
      <c r="F278" t="s">
        <v>82</v>
      </c>
      <c r="G278">
        <v>695.5</v>
      </c>
      <c r="H278">
        <v>0.17228193156490201</v>
      </c>
      <c r="I278">
        <v>0.6</v>
      </c>
      <c r="J278">
        <v>0.03</v>
      </c>
      <c r="K278">
        <f t="shared" si="15"/>
        <v>2.1567975012610083</v>
      </c>
      <c r="L278" t="s">
        <v>68</v>
      </c>
      <c r="M278">
        <f t="shared" ref="M278:M283" si="16">IF(L278="Y",0,K278)</f>
        <v>2.1567975012610083</v>
      </c>
    </row>
    <row r="279" spans="1:13" x14ac:dyDescent="0.25">
      <c r="A279" t="s">
        <v>9</v>
      </c>
      <c r="B279" t="s">
        <v>63</v>
      </c>
      <c r="C279" t="s">
        <v>17</v>
      </c>
      <c r="D279" t="s">
        <v>119</v>
      </c>
      <c r="E279" t="s">
        <v>77</v>
      </c>
      <c r="F279" t="s">
        <v>82</v>
      </c>
      <c r="G279">
        <v>372.7</v>
      </c>
      <c r="H279">
        <v>0.17228193156490201</v>
      </c>
      <c r="I279">
        <v>0.6</v>
      </c>
      <c r="J279">
        <v>0.03</v>
      </c>
      <c r="K279">
        <f t="shared" si="15"/>
        <v>1.1557705660963016</v>
      </c>
      <c r="L279" t="s">
        <v>68</v>
      </c>
      <c r="M279">
        <f t="shared" si="16"/>
        <v>1.1557705660963016</v>
      </c>
    </row>
    <row r="280" spans="1:13" x14ac:dyDescent="0.25">
      <c r="A280" t="s">
        <v>9</v>
      </c>
      <c r="B280" t="s">
        <v>63</v>
      </c>
      <c r="C280" t="s">
        <v>17</v>
      </c>
      <c r="D280" t="s">
        <v>118</v>
      </c>
      <c r="E280" t="s">
        <v>77</v>
      </c>
      <c r="F280" t="s">
        <v>82</v>
      </c>
      <c r="G280">
        <v>0.5</v>
      </c>
      <c r="H280">
        <v>0.17228193156490201</v>
      </c>
      <c r="I280">
        <v>0.6</v>
      </c>
      <c r="J280">
        <v>0.03</v>
      </c>
      <c r="K280">
        <f t="shared" si="15"/>
        <v>1.5505373840841181E-3</v>
      </c>
      <c r="L280" t="s">
        <v>68</v>
      </c>
      <c r="M280">
        <f t="shared" si="16"/>
        <v>1.5505373840841181E-3</v>
      </c>
    </row>
    <row r="281" spans="1:13" x14ac:dyDescent="0.25">
      <c r="A281" t="s">
        <v>9</v>
      </c>
      <c r="B281" t="s">
        <v>63</v>
      </c>
      <c r="C281" t="s">
        <v>17</v>
      </c>
      <c r="D281" t="s">
        <v>114</v>
      </c>
      <c r="E281" t="s">
        <v>77</v>
      </c>
      <c r="F281" t="s">
        <v>82</v>
      </c>
      <c r="G281">
        <v>2136</v>
      </c>
      <c r="H281">
        <v>0.17228193156490201</v>
      </c>
      <c r="I281">
        <v>0.6</v>
      </c>
      <c r="J281">
        <v>0.03</v>
      </c>
      <c r="K281">
        <f t="shared" si="15"/>
        <v>6.6238957048073521</v>
      </c>
      <c r="L281" t="s">
        <v>68</v>
      </c>
      <c r="M281">
        <f t="shared" si="16"/>
        <v>6.6238957048073521</v>
      </c>
    </row>
    <row r="282" spans="1:13" x14ac:dyDescent="0.25">
      <c r="A282" t="s">
        <v>9</v>
      </c>
      <c r="B282" t="s">
        <v>63</v>
      </c>
      <c r="C282" t="s">
        <v>17</v>
      </c>
      <c r="D282" t="s">
        <v>75</v>
      </c>
      <c r="E282" t="s">
        <v>77</v>
      </c>
      <c r="F282" t="s">
        <v>82</v>
      </c>
      <c r="G282">
        <v>421.5</v>
      </c>
      <c r="H282">
        <v>0.17228193156490201</v>
      </c>
      <c r="I282">
        <v>0.6</v>
      </c>
      <c r="J282">
        <v>0.03</v>
      </c>
      <c r="K282">
        <f t="shared" si="15"/>
        <v>1.3071030147829115</v>
      </c>
      <c r="L282" t="s">
        <v>68</v>
      </c>
      <c r="M282">
        <f t="shared" si="16"/>
        <v>1.3071030147829115</v>
      </c>
    </row>
    <row r="283" spans="1:13" x14ac:dyDescent="0.25">
      <c r="A283" t="s">
        <v>9</v>
      </c>
      <c r="B283" t="s">
        <v>63</v>
      </c>
      <c r="C283" t="s">
        <v>17</v>
      </c>
      <c r="D283" t="s">
        <v>128</v>
      </c>
      <c r="E283" t="s">
        <v>77</v>
      </c>
      <c r="F283" t="s">
        <v>82</v>
      </c>
      <c r="G283">
        <v>16</v>
      </c>
      <c r="H283">
        <v>0.17228193156490201</v>
      </c>
      <c r="I283">
        <v>0.6</v>
      </c>
      <c r="J283">
        <v>0.03</v>
      </c>
      <c r="K283">
        <f t="shared" si="15"/>
        <v>4.9617196290691779E-2</v>
      </c>
      <c r="L283" t="s">
        <v>68</v>
      </c>
      <c r="M283">
        <f t="shared" si="16"/>
        <v>4.9617196290691779E-2</v>
      </c>
    </row>
    <row r="285" spans="1:13" x14ac:dyDescent="0.25">
      <c r="M285">
        <f>SUM(M2:M283)</f>
        <v>279.78870763201797</v>
      </c>
    </row>
  </sheetData>
  <sheetProtection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39912-B109-4947-9ABB-64B8D20A6BB5}">
  <dimension ref="A1:R154"/>
  <sheetViews>
    <sheetView topLeftCell="G1" zoomScaleNormal="100" workbookViewId="0">
      <pane ySplit="1" topLeftCell="A2" activePane="bottomLeft" state="frozen"/>
      <selection pane="bottomLeft" activeCell="H2" sqref="H2:R2"/>
    </sheetView>
  </sheetViews>
  <sheetFormatPr defaultRowHeight="15" x14ac:dyDescent="0.25"/>
  <cols>
    <col min="3" max="3" width="28.5703125" customWidth="1"/>
    <col min="4" max="4" width="21.28515625" bestFit="1" customWidth="1"/>
    <col min="5" max="5" width="9.140625" customWidth="1"/>
    <col min="6" max="6" width="21.5703125" bestFit="1" customWidth="1"/>
    <col min="7" max="7" width="12.140625" bestFit="1" customWidth="1"/>
    <col min="8" max="8" width="20.7109375" customWidth="1"/>
    <col min="9" max="9" width="20.140625" customWidth="1"/>
    <col min="10" max="10" width="23.42578125" bestFit="1" customWidth="1"/>
    <col min="11" max="12" width="21.28515625" customWidth="1"/>
    <col min="13" max="13" width="17.140625" customWidth="1"/>
    <col min="14" max="14" width="14.7109375" customWidth="1"/>
    <col min="15" max="15" width="13.140625" bestFit="1" customWidth="1"/>
    <col min="16" max="16" width="23.42578125" bestFit="1" customWidth="1"/>
    <col min="17" max="17" width="17.5703125" customWidth="1"/>
    <col min="18" max="18" width="15.7109375" customWidth="1"/>
  </cols>
  <sheetData>
    <row r="1" spans="1:18" s="1" customFormat="1" ht="60" x14ac:dyDescent="0.2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51</v>
      </c>
      <c r="H1" s="2" t="s">
        <v>52</v>
      </c>
      <c r="I1" s="2" t="s">
        <v>53</v>
      </c>
      <c r="J1" s="2" t="s">
        <v>54</v>
      </c>
      <c r="K1" s="2" t="s">
        <v>55</v>
      </c>
      <c r="L1" s="2" t="s">
        <v>56</v>
      </c>
      <c r="M1" s="2" t="s">
        <v>57</v>
      </c>
      <c r="N1" s="2" t="s">
        <v>58</v>
      </c>
      <c r="O1" s="2" t="s">
        <v>59</v>
      </c>
      <c r="P1" s="2" t="s">
        <v>60</v>
      </c>
      <c r="Q1" s="2" t="s">
        <v>61</v>
      </c>
      <c r="R1" s="2" t="s">
        <v>62</v>
      </c>
    </row>
    <row r="2" spans="1:18" x14ac:dyDescent="0.25">
      <c r="A2" t="s">
        <v>140</v>
      </c>
      <c r="B2" t="s">
        <v>63</v>
      </c>
      <c r="C2" t="s">
        <v>6</v>
      </c>
      <c r="D2" t="s">
        <v>73</v>
      </c>
      <c r="E2" t="s">
        <v>65</v>
      </c>
      <c r="F2" t="s">
        <v>82</v>
      </c>
      <c r="G2" s="5">
        <v>1.3</v>
      </c>
      <c r="H2">
        <v>0.3</v>
      </c>
      <c r="I2">
        <v>0.02</v>
      </c>
      <c r="J2">
        <v>0.3</v>
      </c>
      <c r="K2">
        <v>0.03</v>
      </c>
      <c r="L2">
        <f t="shared" ref="L2:L47" si="0">J2/H2</f>
        <v>1</v>
      </c>
      <c r="M2">
        <f t="shared" ref="M2:M47" si="1">K2/I2</f>
        <v>1.5</v>
      </c>
      <c r="N2" t="s">
        <v>67</v>
      </c>
      <c r="O2">
        <f t="shared" ref="O2:O47" si="2">IF(N2="Y",0,0.1)</f>
        <v>0</v>
      </c>
      <c r="P2">
        <f t="shared" ref="P2:P47" si="3">((G2*L2)*M2)*(1-O2)</f>
        <v>1.9500000000000002</v>
      </c>
      <c r="Q2" t="s">
        <v>67</v>
      </c>
      <c r="R2">
        <f t="shared" ref="R2:R33" si="4">IF(Q2="Y",0,P2)</f>
        <v>0</v>
      </c>
    </row>
    <row r="3" spans="1:18" x14ac:dyDescent="0.25">
      <c r="A3" t="s">
        <v>140</v>
      </c>
      <c r="B3" t="s">
        <v>63</v>
      </c>
      <c r="C3" t="s">
        <v>6</v>
      </c>
      <c r="D3" t="s">
        <v>128</v>
      </c>
      <c r="E3" t="s">
        <v>65</v>
      </c>
      <c r="F3" t="s">
        <v>82</v>
      </c>
      <c r="G3" s="5">
        <v>0.18</v>
      </c>
      <c r="H3">
        <v>0.3</v>
      </c>
      <c r="I3">
        <v>0.02</v>
      </c>
      <c r="J3">
        <v>0.3</v>
      </c>
      <c r="K3">
        <v>0.03</v>
      </c>
      <c r="L3">
        <f t="shared" si="0"/>
        <v>1</v>
      </c>
      <c r="M3">
        <f t="shared" si="1"/>
        <v>1.5</v>
      </c>
      <c r="N3" t="s">
        <v>67</v>
      </c>
      <c r="O3">
        <f t="shared" si="2"/>
        <v>0</v>
      </c>
      <c r="P3">
        <f t="shared" si="3"/>
        <v>0.27</v>
      </c>
      <c r="Q3" t="s">
        <v>68</v>
      </c>
      <c r="R3">
        <f t="shared" si="4"/>
        <v>0.27</v>
      </c>
    </row>
    <row r="4" spans="1:18" x14ac:dyDescent="0.25">
      <c r="A4" t="s">
        <v>140</v>
      </c>
      <c r="B4" t="s">
        <v>63</v>
      </c>
      <c r="C4" t="s">
        <v>6</v>
      </c>
      <c r="D4" t="s">
        <v>74</v>
      </c>
      <c r="E4" t="s">
        <v>65</v>
      </c>
      <c r="F4" t="s">
        <v>82</v>
      </c>
      <c r="G4" s="5">
        <v>0.16799400000000003</v>
      </c>
      <c r="H4">
        <v>0.3</v>
      </c>
      <c r="I4">
        <v>0.02</v>
      </c>
      <c r="J4">
        <v>0.3</v>
      </c>
      <c r="K4">
        <v>0.03</v>
      </c>
      <c r="L4">
        <f t="shared" si="0"/>
        <v>1</v>
      </c>
      <c r="M4">
        <f t="shared" si="1"/>
        <v>1.5</v>
      </c>
      <c r="N4" t="s">
        <v>67</v>
      </c>
      <c r="O4">
        <f t="shared" si="2"/>
        <v>0</v>
      </c>
      <c r="P4">
        <f t="shared" si="3"/>
        <v>0.25199100000000008</v>
      </c>
      <c r="Q4" t="s">
        <v>67</v>
      </c>
      <c r="R4">
        <f t="shared" si="4"/>
        <v>0</v>
      </c>
    </row>
    <row r="5" spans="1:18" x14ac:dyDescent="0.25">
      <c r="A5" t="s">
        <v>140</v>
      </c>
      <c r="B5" t="s">
        <v>63</v>
      </c>
      <c r="C5" t="s">
        <v>6</v>
      </c>
      <c r="D5" t="s">
        <v>75</v>
      </c>
      <c r="E5" t="s">
        <v>65</v>
      </c>
      <c r="F5" t="s">
        <v>82</v>
      </c>
      <c r="G5" s="5">
        <v>7.734</v>
      </c>
      <c r="H5">
        <v>0.3</v>
      </c>
      <c r="I5">
        <v>0.02</v>
      </c>
      <c r="J5">
        <v>0.3</v>
      </c>
      <c r="K5">
        <v>0.03</v>
      </c>
      <c r="L5">
        <f t="shared" si="0"/>
        <v>1</v>
      </c>
      <c r="M5">
        <f t="shared" si="1"/>
        <v>1.5</v>
      </c>
      <c r="N5" t="s">
        <v>68</v>
      </c>
      <c r="O5">
        <f t="shared" si="2"/>
        <v>0.1</v>
      </c>
      <c r="P5">
        <f t="shared" si="3"/>
        <v>10.440899999999999</v>
      </c>
      <c r="Q5" t="s">
        <v>67</v>
      </c>
      <c r="R5">
        <f t="shared" si="4"/>
        <v>0</v>
      </c>
    </row>
    <row r="6" spans="1:18" x14ac:dyDescent="0.25">
      <c r="A6" t="s">
        <v>140</v>
      </c>
      <c r="B6" t="s">
        <v>63</v>
      </c>
      <c r="C6" t="s">
        <v>6</v>
      </c>
      <c r="D6" t="s">
        <v>114</v>
      </c>
      <c r="E6" t="s">
        <v>65</v>
      </c>
      <c r="F6" t="s">
        <v>82</v>
      </c>
      <c r="G6" s="5">
        <v>0.04</v>
      </c>
      <c r="H6">
        <v>0.3</v>
      </c>
      <c r="I6">
        <v>0.02</v>
      </c>
      <c r="J6">
        <v>0.3</v>
      </c>
      <c r="K6">
        <v>0.03</v>
      </c>
      <c r="L6">
        <f t="shared" si="0"/>
        <v>1</v>
      </c>
      <c r="M6">
        <f t="shared" si="1"/>
        <v>1.5</v>
      </c>
      <c r="N6" t="s">
        <v>67</v>
      </c>
      <c r="O6">
        <f t="shared" si="2"/>
        <v>0</v>
      </c>
      <c r="P6">
        <f t="shared" si="3"/>
        <v>0.06</v>
      </c>
      <c r="Q6" t="s">
        <v>67</v>
      </c>
      <c r="R6">
        <f t="shared" si="4"/>
        <v>0</v>
      </c>
    </row>
    <row r="7" spans="1:18" x14ac:dyDescent="0.25">
      <c r="A7" t="s">
        <v>140</v>
      </c>
      <c r="B7" t="s">
        <v>63</v>
      </c>
      <c r="C7" t="s">
        <v>24</v>
      </c>
      <c r="D7" t="s">
        <v>113</v>
      </c>
      <c r="E7" t="s">
        <v>65</v>
      </c>
      <c r="F7" t="s">
        <v>82</v>
      </c>
      <c r="G7">
        <v>7.5999999999999998E-2</v>
      </c>
      <c r="H7">
        <v>0.3</v>
      </c>
      <c r="I7">
        <v>0.02</v>
      </c>
      <c r="J7">
        <v>0.3</v>
      </c>
      <c r="K7">
        <v>0.03</v>
      </c>
      <c r="L7">
        <f t="shared" si="0"/>
        <v>1</v>
      </c>
      <c r="M7">
        <f t="shared" si="1"/>
        <v>1.5</v>
      </c>
      <c r="N7" t="s">
        <v>68</v>
      </c>
      <c r="O7">
        <f t="shared" si="2"/>
        <v>0.1</v>
      </c>
      <c r="P7">
        <f t="shared" si="3"/>
        <v>0.1026</v>
      </c>
      <c r="Q7" t="s">
        <v>68</v>
      </c>
      <c r="R7">
        <f t="shared" si="4"/>
        <v>0.1026</v>
      </c>
    </row>
    <row r="8" spans="1:18" x14ac:dyDescent="0.25">
      <c r="A8" t="s">
        <v>140</v>
      </c>
      <c r="B8" t="s">
        <v>63</v>
      </c>
      <c r="C8" t="s">
        <v>24</v>
      </c>
      <c r="D8" t="s">
        <v>75</v>
      </c>
      <c r="E8" t="s">
        <v>65</v>
      </c>
      <c r="F8" t="s">
        <v>82</v>
      </c>
      <c r="G8">
        <v>5.6000000000000001E-2</v>
      </c>
      <c r="H8">
        <v>0.3</v>
      </c>
      <c r="I8">
        <v>0.02</v>
      </c>
      <c r="J8">
        <v>0.3</v>
      </c>
      <c r="K8">
        <v>0.03</v>
      </c>
      <c r="L8">
        <f t="shared" si="0"/>
        <v>1</v>
      </c>
      <c r="M8">
        <f t="shared" si="1"/>
        <v>1.5</v>
      </c>
      <c r="N8" t="s">
        <v>68</v>
      </c>
      <c r="O8">
        <f t="shared" si="2"/>
        <v>0.1</v>
      </c>
      <c r="P8">
        <f t="shared" si="3"/>
        <v>7.5600000000000001E-2</v>
      </c>
      <c r="Q8" t="s">
        <v>68</v>
      </c>
      <c r="R8">
        <f t="shared" si="4"/>
        <v>7.5600000000000001E-2</v>
      </c>
    </row>
    <row r="9" spans="1:18" x14ac:dyDescent="0.25">
      <c r="A9" t="s">
        <v>140</v>
      </c>
      <c r="B9" t="s">
        <v>63</v>
      </c>
      <c r="C9" t="s">
        <v>24</v>
      </c>
      <c r="D9" t="s">
        <v>114</v>
      </c>
      <c r="E9" t="s">
        <v>65</v>
      </c>
      <c r="F9" t="s">
        <v>82</v>
      </c>
      <c r="G9">
        <v>0.7</v>
      </c>
      <c r="H9">
        <v>0.3</v>
      </c>
      <c r="I9">
        <v>0.02</v>
      </c>
      <c r="J9">
        <v>0.3</v>
      </c>
      <c r="K9">
        <v>0.03</v>
      </c>
      <c r="L9">
        <f t="shared" si="0"/>
        <v>1</v>
      </c>
      <c r="M9">
        <f t="shared" si="1"/>
        <v>1.5</v>
      </c>
      <c r="N9" t="s">
        <v>67</v>
      </c>
      <c r="O9">
        <f t="shared" si="2"/>
        <v>0</v>
      </c>
      <c r="P9">
        <f t="shared" si="3"/>
        <v>1.0499999999999998</v>
      </c>
      <c r="Q9" t="s">
        <v>68</v>
      </c>
      <c r="R9">
        <f t="shared" si="4"/>
        <v>1.0499999999999998</v>
      </c>
    </row>
    <row r="10" spans="1:18" x14ac:dyDescent="0.25">
      <c r="A10" t="s">
        <v>140</v>
      </c>
      <c r="B10" t="s">
        <v>63</v>
      </c>
      <c r="C10" t="s">
        <v>26</v>
      </c>
      <c r="D10" t="s">
        <v>75</v>
      </c>
      <c r="E10" t="s">
        <v>65</v>
      </c>
      <c r="F10" t="s">
        <v>82</v>
      </c>
      <c r="G10">
        <v>0.03</v>
      </c>
      <c r="H10">
        <v>0.3</v>
      </c>
      <c r="I10">
        <v>0.02</v>
      </c>
      <c r="J10">
        <v>0.3</v>
      </c>
      <c r="K10">
        <v>0.03</v>
      </c>
      <c r="L10">
        <f t="shared" si="0"/>
        <v>1</v>
      </c>
      <c r="M10">
        <f t="shared" si="1"/>
        <v>1.5</v>
      </c>
      <c r="N10" t="s">
        <v>68</v>
      </c>
      <c r="O10">
        <f t="shared" si="2"/>
        <v>0.1</v>
      </c>
      <c r="P10">
        <f t="shared" si="3"/>
        <v>4.0500000000000001E-2</v>
      </c>
      <c r="Q10" t="s">
        <v>68</v>
      </c>
      <c r="R10">
        <f t="shared" si="4"/>
        <v>4.0500000000000001E-2</v>
      </c>
    </row>
    <row r="11" spans="1:18" x14ac:dyDescent="0.25">
      <c r="A11" t="s">
        <v>140</v>
      </c>
      <c r="B11" t="s">
        <v>63</v>
      </c>
      <c r="C11" t="s">
        <v>26</v>
      </c>
      <c r="D11" t="s">
        <v>114</v>
      </c>
      <c r="E11" t="s">
        <v>65</v>
      </c>
      <c r="F11" t="s">
        <v>82</v>
      </c>
      <c r="G11">
        <v>0.02</v>
      </c>
      <c r="H11">
        <v>0.3</v>
      </c>
      <c r="I11">
        <v>0.02</v>
      </c>
      <c r="J11">
        <v>0.3</v>
      </c>
      <c r="K11">
        <v>0.03</v>
      </c>
      <c r="L11">
        <f t="shared" si="0"/>
        <v>1</v>
      </c>
      <c r="M11">
        <f t="shared" si="1"/>
        <v>1.5</v>
      </c>
      <c r="N11" t="s">
        <v>67</v>
      </c>
      <c r="O11">
        <f t="shared" si="2"/>
        <v>0</v>
      </c>
      <c r="P11">
        <f t="shared" si="3"/>
        <v>0.03</v>
      </c>
      <c r="Q11" t="s">
        <v>68</v>
      </c>
      <c r="R11">
        <f t="shared" si="4"/>
        <v>0.03</v>
      </c>
    </row>
    <row r="12" spans="1:18" x14ac:dyDescent="0.25">
      <c r="A12" t="s">
        <v>140</v>
      </c>
      <c r="B12" t="s">
        <v>63</v>
      </c>
      <c r="C12" t="s">
        <v>27</v>
      </c>
      <c r="D12" t="s">
        <v>76</v>
      </c>
      <c r="E12" t="s">
        <v>65</v>
      </c>
      <c r="F12" t="s">
        <v>82</v>
      </c>
      <c r="G12">
        <v>12</v>
      </c>
      <c r="H12">
        <v>0.3</v>
      </c>
      <c r="I12">
        <v>0.02</v>
      </c>
      <c r="J12">
        <v>0.3</v>
      </c>
      <c r="K12">
        <v>0.03</v>
      </c>
      <c r="L12">
        <f t="shared" si="0"/>
        <v>1</v>
      </c>
      <c r="M12">
        <f t="shared" si="1"/>
        <v>1.5</v>
      </c>
      <c r="N12" t="s">
        <v>67</v>
      </c>
      <c r="O12">
        <f t="shared" si="2"/>
        <v>0</v>
      </c>
      <c r="P12">
        <f t="shared" si="3"/>
        <v>18</v>
      </c>
      <c r="Q12" t="s">
        <v>68</v>
      </c>
      <c r="R12">
        <f t="shared" si="4"/>
        <v>18</v>
      </c>
    </row>
    <row r="13" spans="1:18" x14ac:dyDescent="0.25">
      <c r="A13" t="s">
        <v>140</v>
      </c>
      <c r="B13" t="s">
        <v>63</v>
      </c>
      <c r="C13" t="s">
        <v>27</v>
      </c>
      <c r="D13" t="s">
        <v>73</v>
      </c>
      <c r="E13" t="s">
        <v>65</v>
      </c>
      <c r="F13" t="s">
        <v>82</v>
      </c>
      <c r="G13">
        <v>0.1</v>
      </c>
      <c r="H13">
        <v>0.3</v>
      </c>
      <c r="I13">
        <v>0.02</v>
      </c>
      <c r="J13">
        <v>0.3</v>
      </c>
      <c r="K13">
        <v>0.03</v>
      </c>
      <c r="L13">
        <f t="shared" si="0"/>
        <v>1</v>
      </c>
      <c r="M13">
        <f t="shared" si="1"/>
        <v>1.5</v>
      </c>
      <c r="N13" t="s">
        <v>67</v>
      </c>
      <c r="O13">
        <f t="shared" si="2"/>
        <v>0</v>
      </c>
      <c r="P13">
        <f t="shared" si="3"/>
        <v>0.15000000000000002</v>
      </c>
      <c r="Q13" t="s">
        <v>67</v>
      </c>
      <c r="R13">
        <f t="shared" si="4"/>
        <v>0</v>
      </c>
    </row>
    <row r="14" spans="1:18" x14ac:dyDescent="0.25">
      <c r="A14" t="s">
        <v>140</v>
      </c>
      <c r="B14" t="s">
        <v>63</v>
      </c>
      <c r="C14" t="s">
        <v>27</v>
      </c>
      <c r="D14" t="s">
        <v>128</v>
      </c>
      <c r="E14" t="s">
        <v>65</v>
      </c>
      <c r="F14" t="s">
        <v>82</v>
      </c>
      <c r="G14">
        <v>0.14000000000000001</v>
      </c>
      <c r="H14">
        <v>0.3</v>
      </c>
      <c r="I14">
        <v>0.02</v>
      </c>
      <c r="J14">
        <v>0.3</v>
      </c>
      <c r="K14">
        <v>0.03</v>
      </c>
      <c r="L14">
        <f t="shared" si="0"/>
        <v>1</v>
      </c>
      <c r="M14">
        <f t="shared" si="1"/>
        <v>1.5</v>
      </c>
      <c r="N14" t="s">
        <v>67</v>
      </c>
      <c r="O14">
        <f t="shared" si="2"/>
        <v>0</v>
      </c>
      <c r="P14">
        <f t="shared" si="3"/>
        <v>0.21000000000000002</v>
      </c>
      <c r="Q14" t="s">
        <v>68</v>
      </c>
      <c r="R14">
        <f t="shared" si="4"/>
        <v>0.21000000000000002</v>
      </c>
    </row>
    <row r="15" spans="1:18" x14ac:dyDescent="0.25">
      <c r="A15" t="s">
        <v>140</v>
      </c>
      <c r="B15" t="s">
        <v>63</v>
      </c>
      <c r="C15" t="s">
        <v>27</v>
      </c>
      <c r="D15" t="s">
        <v>74</v>
      </c>
      <c r="E15" t="s">
        <v>65</v>
      </c>
      <c r="F15" t="s">
        <v>82</v>
      </c>
      <c r="G15">
        <v>0.11289196800000002</v>
      </c>
      <c r="H15">
        <v>0.3</v>
      </c>
      <c r="I15">
        <v>0.02</v>
      </c>
      <c r="J15">
        <v>0.3</v>
      </c>
      <c r="K15">
        <v>0.03</v>
      </c>
      <c r="L15">
        <f t="shared" si="0"/>
        <v>1</v>
      </c>
      <c r="M15">
        <f t="shared" si="1"/>
        <v>1.5</v>
      </c>
      <c r="N15" t="s">
        <v>67</v>
      </c>
      <c r="O15">
        <f t="shared" si="2"/>
        <v>0</v>
      </c>
      <c r="P15">
        <f t="shared" si="3"/>
        <v>0.16933795200000004</v>
      </c>
      <c r="Q15" t="s">
        <v>67</v>
      </c>
      <c r="R15">
        <f t="shared" si="4"/>
        <v>0</v>
      </c>
    </row>
    <row r="16" spans="1:18" x14ac:dyDescent="0.25">
      <c r="A16" t="s">
        <v>140</v>
      </c>
      <c r="B16" t="s">
        <v>63</v>
      </c>
      <c r="C16" t="s">
        <v>27</v>
      </c>
      <c r="D16" t="s">
        <v>92</v>
      </c>
      <c r="E16" t="s">
        <v>65</v>
      </c>
      <c r="F16" t="s">
        <v>82</v>
      </c>
      <c r="G16">
        <v>23</v>
      </c>
      <c r="H16">
        <v>0.3</v>
      </c>
      <c r="I16">
        <v>0.02</v>
      </c>
      <c r="J16">
        <v>0.3</v>
      </c>
      <c r="K16">
        <v>0.03</v>
      </c>
      <c r="L16">
        <f t="shared" si="0"/>
        <v>1</v>
      </c>
      <c r="M16">
        <f t="shared" si="1"/>
        <v>1.5</v>
      </c>
      <c r="N16" t="s">
        <v>67</v>
      </c>
      <c r="O16">
        <f t="shared" si="2"/>
        <v>0</v>
      </c>
      <c r="P16">
        <f t="shared" si="3"/>
        <v>34.5</v>
      </c>
      <c r="Q16" t="s">
        <v>68</v>
      </c>
      <c r="R16">
        <f t="shared" si="4"/>
        <v>34.5</v>
      </c>
    </row>
    <row r="17" spans="1:18" x14ac:dyDescent="0.25">
      <c r="A17" t="s">
        <v>140</v>
      </c>
      <c r="B17" t="s">
        <v>63</v>
      </c>
      <c r="C17" t="s">
        <v>27</v>
      </c>
      <c r="D17" t="s">
        <v>72</v>
      </c>
      <c r="E17" t="s">
        <v>65</v>
      </c>
      <c r="F17" t="s">
        <v>82</v>
      </c>
      <c r="G17">
        <v>30</v>
      </c>
      <c r="H17">
        <v>0.3</v>
      </c>
      <c r="I17">
        <v>0.02</v>
      </c>
      <c r="J17">
        <v>0.3</v>
      </c>
      <c r="K17">
        <v>0.03</v>
      </c>
      <c r="L17">
        <f t="shared" si="0"/>
        <v>1</v>
      </c>
      <c r="M17">
        <f t="shared" si="1"/>
        <v>1.5</v>
      </c>
      <c r="N17" t="s">
        <v>67</v>
      </c>
      <c r="O17">
        <f t="shared" si="2"/>
        <v>0</v>
      </c>
      <c r="P17">
        <f t="shared" si="3"/>
        <v>45</v>
      </c>
      <c r="Q17" t="s">
        <v>68</v>
      </c>
      <c r="R17">
        <f t="shared" si="4"/>
        <v>45</v>
      </c>
    </row>
    <row r="18" spans="1:18" x14ac:dyDescent="0.25">
      <c r="A18" t="s">
        <v>140</v>
      </c>
      <c r="B18" t="s">
        <v>63</v>
      </c>
      <c r="C18" t="s">
        <v>27</v>
      </c>
      <c r="D18" t="s">
        <v>113</v>
      </c>
      <c r="E18" t="s">
        <v>65</v>
      </c>
      <c r="F18" t="s">
        <v>82</v>
      </c>
      <c r="G18">
        <v>0.23</v>
      </c>
      <c r="H18">
        <v>0.3</v>
      </c>
      <c r="I18">
        <v>0.02</v>
      </c>
      <c r="J18">
        <v>0.3</v>
      </c>
      <c r="K18">
        <v>0.03</v>
      </c>
      <c r="L18">
        <f t="shared" si="0"/>
        <v>1</v>
      </c>
      <c r="M18">
        <f t="shared" si="1"/>
        <v>1.5</v>
      </c>
      <c r="N18" t="s">
        <v>68</v>
      </c>
      <c r="O18">
        <f t="shared" si="2"/>
        <v>0.1</v>
      </c>
      <c r="P18">
        <f t="shared" si="3"/>
        <v>0.31050000000000005</v>
      </c>
      <c r="Q18" t="s">
        <v>68</v>
      </c>
      <c r="R18">
        <f t="shared" si="4"/>
        <v>0.31050000000000005</v>
      </c>
    </row>
    <row r="19" spans="1:18" x14ac:dyDescent="0.25">
      <c r="A19" t="s">
        <v>140</v>
      </c>
      <c r="B19" t="s">
        <v>63</v>
      </c>
      <c r="C19" t="s">
        <v>27</v>
      </c>
      <c r="D19" t="s">
        <v>75</v>
      </c>
      <c r="E19" t="s">
        <v>65</v>
      </c>
      <c r="F19" t="s">
        <v>82</v>
      </c>
      <c r="G19">
        <v>1.1040000000000001</v>
      </c>
      <c r="H19">
        <v>0.3</v>
      </c>
      <c r="I19">
        <v>0.02</v>
      </c>
      <c r="J19">
        <v>0.3</v>
      </c>
      <c r="K19">
        <v>0.03</v>
      </c>
      <c r="L19">
        <f t="shared" si="0"/>
        <v>1</v>
      </c>
      <c r="M19">
        <f t="shared" si="1"/>
        <v>1.5</v>
      </c>
      <c r="N19" t="s">
        <v>68</v>
      </c>
      <c r="O19">
        <f t="shared" si="2"/>
        <v>0.1</v>
      </c>
      <c r="P19">
        <f t="shared" si="3"/>
        <v>1.4904000000000002</v>
      </c>
      <c r="Q19" t="s">
        <v>67</v>
      </c>
      <c r="R19">
        <f t="shared" si="4"/>
        <v>0</v>
      </c>
    </row>
    <row r="20" spans="1:18" x14ac:dyDescent="0.25">
      <c r="A20" t="s">
        <v>140</v>
      </c>
      <c r="B20" t="s">
        <v>63</v>
      </c>
      <c r="C20" t="s">
        <v>27</v>
      </c>
      <c r="D20" t="s">
        <v>114</v>
      </c>
      <c r="E20" t="s">
        <v>65</v>
      </c>
      <c r="F20" t="s">
        <v>82</v>
      </c>
      <c r="G20">
        <v>0.6</v>
      </c>
      <c r="H20">
        <v>0.3</v>
      </c>
      <c r="I20">
        <v>0.02</v>
      </c>
      <c r="J20">
        <v>0.3</v>
      </c>
      <c r="K20">
        <v>0.03</v>
      </c>
      <c r="L20">
        <f t="shared" si="0"/>
        <v>1</v>
      </c>
      <c r="M20">
        <f t="shared" si="1"/>
        <v>1.5</v>
      </c>
      <c r="N20" t="s">
        <v>67</v>
      </c>
      <c r="O20">
        <f t="shared" si="2"/>
        <v>0</v>
      </c>
      <c r="P20">
        <f t="shared" si="3"/>
        <v>0.89999999999999991</v>
      </c>
      <c r="Q20" t="s">
        <v>67</v>
      </c>
      <c r="R20">
        <f t="shared" si="4"/>
        <v>0</v>
      </c>
    </row>
    <row r="21" spans="1:18" x14ac:dyDescent="0.25">
      <c r="A21" t="s">
        <v>140</v>
      </c>
      <c r="B21" t="s">
        <v>63</v>
      </c>
      <c r="C21" t="s">
        <v>15</v>
      </c>
      <c r="D21" t="s">
        <v>75</v>
      </c>
      <c r="E21" t="s">
        <v>65</v>
      </c>
      <c r="F21" t="s">
        <v>82</v>
      </c>
      <c r="G21">
        <v>8.0000000000000002E-3</v>
      </c>
      <c r="H21">
        <v>0.3</v>
      </c>
      <c r="I21">
        <v>0.02</v>
      </c>
      <c r="J21">
        <v>0.3</v>
      </c>
      <c r="K21">
        <v>0.03</v>
      </c>
      <c r="L21">
        <f t="shared" si="0"/>
        <v>1</v>
      </c>
      <c r="M21">
        <f t="shared" si="1"/>
        <v>1.5</v>
      </c>
      <c r="N21" t="s">
        <v>68</v>
      </c>
      <c r="O21">
        <f t="shared" si="2"/>
        <v>0.1</v>
      </c>
      <c r="P21">
        <f t="shared" si="3"/>
        <v>1.0800000000000001E-2</v>
      </c>
      <c r="Q21" t="s">
        <v>68</v>
      </c>
      <c r="R21">
        <f t="shared" si="4"/>
        <v>1.0800000000000001E-2</v>
      </c>
    </row>
    <row r="22" spans="1:18" x14ac:dyDescent="0.25">
      <c r="A22" t="s">
        <v>140</v>
      </c>
      <c r="B22" t="s">
        <v>63</v>
      </c>
      <c r="C22" t="s">
        <v>17</v>
      </c>
      <c r="D22" t="s">
        <v>73</v>
      </c>
      <c r="E22" t="s">
        <v>65</v>
      </c>
      <c r="F22" t="s">
        <v>82</v>
      </c>
      <c r="G22">
        <v>5</v>
      </c>
      <c r="H22">
        <v>0.3</v>
      </c>
      <c r="I22">
        <v>0.02</v>
      </c>
      <c r="J22">
        <v>0.3</v>
      </c>
      <c r="K22">
        <v>0.03</v>
      </c>
      <c r="L22">
        <f t="shared" si="0"/>
        <v>1</v>
      </c>
      <c r="M22">
        <f t="shared" si="1"/>
        <v>1.5</v>
      </c>
      <c r="N22" t="s">
        <v>67</v>
      </c>
      <c r="O22">
        <f t="shared" si="2"/>
        <v>0</v>
      </c>
      <c r="P22">
        <f t="shared" si="3"/>
        <v>7.5</v>
      </c>
      <c r="Q22" t="s">
        <v>67</v>
      </c>
      <c r="R22">
        <f t="shared" si="4"/>
        <v>0</v>
      </c>
    </row>
    <row r="23" spans="1:18" x14ac:dyDescent="0.25">
      <c r="A23" t="s">
        <v>140</v>
      </c>
      <c r="B23" t="s">
        <v>63</v>
      </c>
      <c r="C23" t="s">
        <v>17</v>
      </c>
      <c r="D23" t="s">
        <v>128</v>
      </c>
      <c r="E23" t="s">
        <v>65</v>
      </c>
      <c r="F23" t="s">
        <v>82</v>
      </c>
      <c r="G23">
        <v>0.04</v>
      </c>
      <c r="H23">
        <v>0.3</v>
      </c>
      <c r="I23">
        <v>0.02</v>
      </c>
      <c r="J23">
        <v>0.3</v>
      </c>
      <c r="K23">
        <v>0.03</v>
      </c>
      <c r="L23">
        <f t="shared" si="0"/>
        <v>1</v>
      </c>
      <c r="M23">
        <f t="shared" si="1"/>
        <v>1.5</v>
      </c>
      <c r="N23" t="s">
        <v>67</v>
      </c>
      <c r="O23">
        <f t="shared" si="2"/>
        <v>0</v>
      </c>
      <c r="P23">
        <f t="shared" si="3"/>
        <v>0.06</v>
      </c>
      <c r="Q23" t="s">
        <v>68</v>
      </c>
      <c r="R23">
        <f t="shared" si="4"/>
        <v>0.06</v>
      </c>
    </row>
    <row r="24" spans="1:18" x14ac:dyDescent="0.25">
      <c r="A24" t="s">
        <v>140</v>
      </c>
      <c r="B24" t="s">
        <v>63</v>
      </c>
      <c r="C24" t="s">
        <v>17</v>
      </c>
      <c r="D24" t="s">
        <v>119</v>
      </c>
      <c r="E24" t="s">
        <v>65</v>
      </c>
      <c r="F24" t="s">
        <v>82</v>
      </c>
      <c r="G24">
        <v>1.1788286399999999</v>
      </c>
      <c r="H24">
        <v>0.3</v>
      </c>
      <c r="I24">
        <v>0.02</v>
      </c>
      <c r="J24">
        <v>0.3</v>
      </c>
      <c r="K24">
        <v>0.03</v>
      </c>
      <c r="L24">
        <f t="shared" si="0"/>
        <v>1</v>
      </c>
      <c r="M24">
        <f t="shared" si="1"/>
        <v>1.5</v>
      </c>
      <c r="N24" t="s">
        <v>68</v>
      </c>
      <c r="O24">
        <f t="shared" si="2"/>
        <v>0.1</v>
      </c>
      <c r="P24">
        <f t="shared" si="3"/>
        <v>1.5914186639999999</v>
      </c>
      <c r="Q24" t="s">
        <v>68</v>
      </c>
      <c r="R24">
        <f t="shared" si="4"/>
        <v>1.5914186639999999</v>
      </c>
    </row>
    <row r="25" spans="1:18" x14ac:dyDescent="0.25">
      <c r="A25" t="s">
        <v>140</v>
      </c>
      <c r="B25" t="s">
        <v>63</v>
      </c>
      <c r="C25" t="s">
        <v>17</v>
      </c>
      <c r="D25" t="s">
        <v>74</v>
      </c>
      <c r="E25" t="s">
        <v>65</v>
      </c>
      <c r="F25" t="s">
        <v>82</v>
      </c>
      <c r="G25">
        <v>1.0751616000000002E-2</v>
      </c>
      <c r="H25">
        <v>0.3</v>
      </c>
      <c r="I25">
        <v>0.02</v>
      </c>
      <c r="J25">
        <v>0.3</v>
      </c>
      <c r="K25">
        <v>0.03</v>
      </c>
      <c r="L25">
        <f t="shared" si="0"/>
        <v>1</v>
      </c>
      <c r="M25">
        <f t="shared" si="1"/>
        <v>1.5</v>
      </c>
      <c r="N25" t="s">
        <v>67</v>
      </c>
      <c r="O25">
        <f t="shared" si="2"/>
        <v>0</v>
      </c>
      <c r="P25">
        <f t="shared" si="3"/>
        <v>1.6127424000000001E-2</v>
      </c>
      <c r="Q25" t="s">
        <v>68</v>
      </c>
      <c r="R25">
        <f t="shared" si="4"/>
        <v>1.6127424000000001E-2</v>
      </c>
    </row>
    <row r="26" spans="1:18" x14ac:dyDescent="0.25">
      <c r="A26" t="s">
        <v>140</v>
      </c>
      <c r="B26" t="s">
        <v>63</v>
      </c>
      <c r="C26" t="s">
        <v>17</v>
      </c>
      <c r="D26" t="s">
        <v>75</v>
      </c>
      <c r="E26" t="s">
        <v>65</v>
      </c>
      <c r="F26" t="s">
        <v>82</v>
      </c>
      <c r="G26">
        <v>0.108</v>
      </c>
      <c r="H26">
        <v>0.3</v>
      </c>
      <c r="I26">
        <v>0.02</v>
      </c>
      <c r="J26">
        <v>0.3</v>
      </c>
      <c r="K26">
        <v>0.03</v>
      </c>
      <c r="L26">
        <f t="shared" si="0"/>
        <v>1</v>
      </c>
      <c r="M26">
        <f t="shared" si="1"/>
        <v>1.5</v>
      </c>
      <c r="N26" t="s">
        <v>68</v>
      </c>
      <c r="O26">
        <f t="shared" si="2"/>
        <v>0.1</v>
      </c>
      <c r="P26">
        <f t="shared" si="3"/>
        <v>0.14580000000000001</v>
      </c>
      <c r="Q26" t="s">
        <v>68</v>
      </c>
      <c r="R26">
        <f t="shared" si="4"/>
        <v>0.14580000000000001</v>
      </c>
    </row>
    <row r="27" spans="1:18" x14ac:dyDescent="0.25">
      <c r="A27" t="s">
        <v>140</v>
      </c>
      <c r="B27" t="s">
        <v>63</v>
      </c>
      <c r="C27" t="s">
        <v>18</v>
      </c>
      <c r="D27" t="s">
        <v>73</v>
      </c>
      <c r="E27" t="s">
        <v>65</v>
      </c>
      <c r="F27" t="s">
        <v>82</v>
      </c>
      <c r="G27">
        <v>6.3</v>
      </c>
      <c r="H27">
        <v>0.3</v>
      </c>
      <c r="I27">
        <v>0.02</v>
      </c>
      <c r="J27">
        <v>0.3</v>
      </c>
      <c r="K27">
        <v>0.03</v>
      </c>
      <c r="L27">
        <f t="shared" si="0"/>
        <v>1</v>
      </c>
      <c r="M27">
        <f t="shared" si="1"/>
        <v>1.5</v>
      </c>
      <c r="N27" t="s">
        <v>67</v>
      </c>
      <c r="O27">
        <f t="shared" si="2"/>
        <v>0</v>
      </c>
      <c r="P27">
        <f t="shared" si="3"/>
        <v>9.4499999999999993</v>
      </c>
      <c r="Q27" t="s">
        <v>67</v>
      </c>
      <c r="R27">
        <f t="shared" si="4"/>
        <v>0</v>
      </c>
    </row>
    <row r="28" spans="1:18" x14ac:dyDescent="0.25">
      <c r="A28" t="s">
        <v>140</v>
      </c>
      <c r="B28" t="s">
        <v>63</v>
      </c>
      <c r="C28" t="s">
        <v>18</v>
      </c>
      <c r="D28" t="s">
        <v>128</v>
      </c>
      <c r="E28" t="s">
        <v>65</v>
      </c>
      <c r="F28" t="s">
        <v>82</v>
      </c>
      <c r="G28">
        <v>0.06</v>
      </c>
      <c r="H28">
        <v>0.3</v>
      </c>
      <c r="I28">
        <v>0.02</v>
      </c>
      <c r="J28">
        <v>0.3</v>
      </c>
      <c r="K28">
        <v>0.03</v>
      </c>
      <c r="L28">
        <f t="shared" si="0"/>
        <v>1</v>
      </c>
      <c r="M28">
        <f t="shared" si="1"/>
        <v>1.5</v>
      </c>
      <c r="N28" t="s">
        <v>67</v>
      </c>
      <c r="O28">
        <f t="shared" si="2"/>
        <v>0</v>
      </c>
      <c r="P28">
        <f t="shared" si="3"/>
        <v>0.09</v>
      </c>
      <c r="Q28" t="s">
        <v>68</v>
      </c>
      <c r="R28">
        <f t="shared" si="4"/>
        <v>0.09</v>
      </c>
    </row>
    <row r="29" spans="1:18" x14ac:dyDescent="0.25">
      <c r="A29" t="s">
        <v>140</v>
      </c>
      <c r="B29" t="s">
        <v>63</v>
      </c>
      <c r="C29" t="s">
        <v>18</v>
      </c>
      <c r="D29" t="s">
        <v>74</v>
      </c>
      <c r="E29" t="s">
        <v>65</v>
      </c>
      <c r="F29" t="s">
        <v>82</v>
      </c>
      <c r="G29">
        <v>1.343952E-2</v>
      </c>
      <c r="H29">
        <v>0.3</v>
      </c>
      <c r="I29">
        <v>0.02</v>
      </c>
      <c r="J29">
        <v>0.3</v>
      </c>
      <c r="K29">
        <v>0.03</v>
      </c>
      <c r="L29">
        <f t="shared" si="0"/>
        <v>1</v>
      </c>
      <c r="M29">
        <f t="shared" si="1"/>
        <v>1.5</v>
      </c>
      <c r="N29" t="s">
        <v>67</v>
      </c>
      <c r="O29">
        <f t="shared" si="2"/>
        <v>0</v>
      </c>
      <c r="P29">
        <f t="shared" si="3"/>
        <v>2.0159280000000002E-2</v>
      </c>
      <c r="Q29" t="s">
        <v>68</v>
      </c>
      <c r="R29">
        <f t="shared" si="4"/>
        <v>2.0159280000000002E-2</v>
      </c>
    </row>
    <row r="30" spans="1:18" x14ac:dyDescent="0.25">
      <c r="A30" t="s">
        <v>140</v>
      </c>
      <c r="B30" t="s">
        <v>63</v>
      </c>
      <c r="C30" t="s">
        <v>18</v>
      </c>
      <c r="D30" t="s">
        <v>64</v>
      </c>
      <c r="E30" t="s">
        <v>65</v>
      </c>
      <c r="F30" t="s">
        <v>82</v>
      </c>
      <c r="G30">
        <v>4.0999999999999996</v>
      </c>
      <c r="H30">
        <v>0.3</v>
      </c>
      <c r="I30">
        <v>0.02</v>
      </c>
      <c r="J30">
        <v>0.3</v>
      </c>
      <c r="K30">
        <v>0.03</v>
      </c>
      <c r="L30">
        <f t="shared" si="0"/>
        <v>1</v>
      </c>
      <c r="M30">
        <f t="shared" si="1"/>
        <v>1.5</v>
      </c>
      <c r="N30" t="s">
        <v>67</v>
      </c>
      <c r="O30">
        <f t="shared" si="2"/>
        <v>0</v>
      </c>
      <c r="P30">
        <f t="shared" si="3"/>
        <v>6.1499999999999995</v>
      </c>
      <c r="Q30" t="s">
        <v>68</v>
      </c>
      <c r="R30">
        <f t="shared" si="4"/>
        <v>6.1499999999999995</v>
      </c>
    </row>
    <row r="31" spans="1:18" x14ac:dyDescent="0.25">
      <c r="A31" t="s">
        <v>140</v>
      </c>
      <c r="B31" t="s">
        <v>63</v>
      </c>
      <c r="C31" t="s">
        <v>18</v>
      </c>
      <c r="D31" t="s">
        <v>69</v>
      </c>
      <c r="E31" t="s">
        <v>65</v>
      </c>
      <c r="F31" t="s">
        <v>82</v>
      </c>
      <c r="G31">
        <v>4.5999999999999996</v>
      </c>
      <c r="H31">
        <v>0.3</v>
      </c>
      <c r="I31">
        <v>0.02</v>
      </c>
      <c r="J31">
        <v>0.3</v>
      </c>
      <c r="K31">
        <v>0.03</v>
      </c>
      <c r="L31">
        <f t="shared" si="0"/>
        <v>1</v>
      </c>
      <c r="M31">
        <f t="shared" si="1"/>
        <v>1.5</v>
      </c>
      <c r="N31" t="s">
        <v>68</v>
      </c>
      <c r="O31">
        <f t="shared" si="2"/>
        <v>0.1</v>
      </c>
      <c r="P31">
        <f t="shared" si="3"/>
        <v>6.21</v>
      </c>
      <c r="Q31" t="s">
        <v>68</v>
      </c>
      <c r="R31">
        <f t="shared" si="4"/>
        <v>6.21</v>
      </c>
    </row>
    <row r="32" spans="1:18" x14ac:dyDescent="0.25">
      <c r="A32" t="s">
        <v>140</v>
      </c>
      <c r="B32" t="s">
        <v>63</v>
      </c>
      <c r="C32" t="s">
        <v>18</v>
      </c>
      <c r="D32" t="s">
        <v>75</v>
      </c>
      <c r="E32" t="s">
        <v>65</v>
      </c>
      <c r="F32" t="s">
        <v>82</v>
      </c>
      <c r="G32">
        <v>0.16200000000000001</v>
      </c>
      <c r="H32">
        <v>0.3</v>
      </c>
      <c r="I32">
        <v>0.02</v>
      </c>
      <c r="J32">
        <v>0.3</v>
      </c>
      <c r="K32">
        <v>0.03</v>
      </c>
      <c r="L32">
        <f t="shared" si="0"/>
        <v>1</v>
      </c>
      <c r="M32">
        <f t="shared" si="1"/>
        <v>1.5</v>
      </c>
      <c r="N32" t="s">
        <v>68</v>
      </c>
      <c r="O32">
        <f t="shared" si="2"/>
        <v>0.1</v>
      </c>
      <c r="P32">
        <f t="shared" si="3"/>
        <v>0.21870000000000001</v>
      </c>
      <c r="Q32" t="s">
        <v>67</v>
      </c>
      <c r="R32">
        <f t="shared" si="4"/>
        <v>0</v>
      </c>
    </row>
    <row r="33" spans="1:18" x14ac:dyDescent="0.25">
      <c r="A33" t="s">
        <v>140</v>
      </c>
      <c r="B33" t="s">
        <v>63</v>
      </c>
      <c r="C33" t="s">
        <v>18</v>
      </c>
      <c r="D33" t="s">
        <v>78</v>
      </c>
      <c r="E33" t="s">
        <v>65</v>
      </c>
      <c r="F33" t="s">
        <v>82</v>
      </c>
      <c r="G33">
        <v>2.7</v>
      </c>
      <c r="H33">
        <v>0.3</v>
      </c>
      <c r="I33">
        <v>0.02</v>
      </c>
      <c r="J33">
        <v>0.3</v>
      </c>
      <c r="K33">
        <v>0.03</v>
      </c>
      <c r="L33">
        <f t="shared" si="0"/>
        <v>1</v>
      </c>
      <c r="M33">
        <f t="shared" si="1"/>
        <v>1.5</v>
      </c>
      <c r="N33" t="s">
        <v>67</v>
      </c>
      <c r="O33">
        <f t="shared" si="2"/>
        <v>0</v>
      </c>
      <c r="P33">
        <f t="shared" si="3"/>
        <v>4.0500000000000007</v>
      </c>
      <c r="Q33" t="s">
        <v>68</v>
      </c>
      <c r="R33">
        <f t="shared" si="4"/>
        <v>4.0500000000000007</v>
      </c>
    </row>
    <row r="34" spans="1:18" x14ac:dyDescent="0.25">
      <c r="A34" t="s">
        <v>140</v>
      </c>
      <c r="B34" t="s">
        <v>63</v>
      </c>
      <c r="C34" t="s">
        <v>18</v>
      </c>
      <c r="D34" t="s">
        <v>114</v>
      </c>
      <c r="E34" t="s">
        <v>65</v>
      </c>
      <c r="F34" t="s">
        <v>82</v>
      </c>
      <c r="G34">
        <v>6.6666666666666671E-3</v>
      </c>
      <c r="H34">
        <v>0.3</v>
      </c>
      <c r="I34">
        <v>0.02</v>
      </c>
      <c r="J34">
        <v>0.3</v>
      </c>
      <c r="K34">
        <v>0.03</v>
      </c>
      <c r="L34">
        <f t="shared" si="0"/>
        <v>1</v>
      </c>
      <c r="M34">
        <f t="shared" si="1"/>
        <v>1.5</v>
      </c>
      <c r="N34" t="s">
        <v>67</v>
      </c>
      <c r="O34">
        <f t="shared" si="2"/>
        <v>0</v>
      </c>
      <c r="P34">
        <f t="shared" si="3"/>
        <v>0.01</v>
      </c>
      <c r="Q34" t="s">
        <v>67</v>
      </c>
      <c r="R34">
        <f t="shared" ref="R34:R65" si="5">IF(Q34="Y",0,P34)</f>
        <v>0</v>
      </c>
    </row>
    <row r="35" spans="1:18" x14ac:dyDescent="0.25">
      <c r="A35" t="s">
        <v>140</v>
      </c>
      <c r="B35" t="s">
        <v>63</v>
      </c>
      <c r="C35" t="s">
        <v>10</v>
      </c>
      <c r="D35" t="s">
        <v>73</v>
      </c>
      <c r="E35" t="s">
        <v>65</v>
      </c>
      <c r="F35" t="s">
        <v>82</v>
      </c>
      <c r="G35">
        <v>19</v>
      </c>
      <c r="H35">
        <v>0.3</v>
      </c>
      <c r="I35">
        <v>0.02</v>
      </c>
      <c r="J35">
        <v>0.3</v>
      </c>
      <c r="K35">
        <v>0.03</v>
      </c>
      <c r="L35">
        <f t="shared" si="0"/>
        <v>1</v>
      </c>
      <c r="M35">
        <f t="shared" si="1"/>
        <v>1.5</v>
      </c>
      <c r="N35" t="s">
        <v>67</v>
      </c>
      <c r="O35">
        <f t="shared" si="2"/>
        <v>0</v>
      </c>
      <c r="P35">
        <f t="shared" si="3"/>
        <v>28.5</v>
      </c>
      <c r="Q35" t="s">
        <v>67</v>
      </c>
      <c r="R35">
        <f t="shared" si="5"/>
        <v>0</v>
      </c>
    </row>
    <row r="36" spans="1:18" x14ac:dyDescent="0.25">
      <c r="A36" t="s">
        <v>140</v>
      </c>
      <c r="B36" t="s">
        <v>63</v>
      </c>
      <c r="C36" t="s">
        <v>10</v>
      </c>
      <c r="D36" t="s">
        <v>128</v>
      </c>
      <c r="E36" t="s">
        <v>65</v>
      </c>
      <c r="F36" t="s">
        <v>82</v>
      </c>
      <c r="G36">
        <v>0.24</v>
      </c>
      <c r="H36">
        <v>0.3</v>
      </c>
      <c r="I36">
        <v>0.02</v>
      </c>
      <c r="J36">
        <v>0.3</v>
      </c>
      <c r="K36">
        <v>0.03</v>
      </c>
      <c r="L36">
        <f t="shared" si="0"/>
        <v>1</v>
      </c>
      <c r="M36">
        <f t="shared" si="1"/>
        <v>1.5</v>
      </c>
      <c r="N36" t="s">
        <v>67</v>
      </c>
      <c r="O36">
        <f t="shared" si="2"/>
        <v>0</v>
      </c>
      <c r="P36">
        <f t="shared" si="3"/>
        <v>0.36</v>
      </c>
      <c r="Q36" t="s">
        <v>68</v>
      </c>
      <c r="R36">
        <f t="shared" si="5"/>
        <v>0.36</v>
      </c>
    </row>
    <row r="37" spans="1:18" x14ac:dyDescent="0.25">
      <c r="A37" t="s">
        <v>140</v>
      </c>
      <c r="B37" t="s">
        <v>63</v>
      </c>
      <c r="C37" t="s">
        <v>10</v>
      </c>
      <c r="D37" t="s">
        <v>74</v>
      </c>
      <c r="E37" t="s">
        <v>65</v>
      </c>
      <c r="F37" t="s">
        <v>82</v>
      </c>
      <c r="G37">
        <v>9.9452447999999999E-2</v>
      </c>
      <c r="H37">
        <v>0.3</v>
      </c>
      <c r="I37">
        <v>0.02</v>
      </c>
      <c r="J37">
        <v>0.3</v>
      </c>
      <c r="K37">
        <v>0.03</v>
      </c>
      <c r="L37">
        <f t="shared" si="0"/>
        <v>1</v>
      </c>
      <c r="M37">
        <f t="shared" si="1"/>
        <v>1.5</v>
      </c>
      <c r="N37" t="s">
        <v>67</v>
      </c>
      <c r="O37">
        <f t="shared" si="2"/>
        <v>0</v>
      </c>
      <c r="P37">
        <f t="shared" si="3"/>
        <v>0.14917867200000001</v>
      </c>
      <c r="Q37" t="s">
        <v>67</v>
      </c>
      <c r="R37">
        <f t="shared" si="5"/>
        <v>0</v>
      </c>
    </row>
    <row r="38" spans="1:18" x14ac:dyDescent="0.25">
      <c r="A38" t="s">
        <v>140</v>
      </c>
      <c r="B38" t="s">
        <v>63</v>
      </c>
      <c r="C38" t="s">
        <v>10</v>
      </c>
      <c r="D38" t="s">
        <v>64</v>
      </c>
      <c r="E38" t="s">
        <v>65</v>
      </c>
      <c r="F38" t="s">
        <v>82</v>
      </c>
      <c r="G38">
        <v>5.6</v>
      </c>
      <c r="H38">
        <v>0.3</v>
      </c>
      <c r="I38">
        <v>0.02</v>
      </c>
      <c r="J38">
        <v>0.3</v>
      </c>
      <c r="K38">
        <v>0.03</v>
      </c>
      <c r="L38">
        <f t="shared" si="0"/>
        <v>1</v>
      </c>
      <c r="M38">
        <f t="shared" si="1"/>
        <v>1.5</v>
      </c>
      <c r="N38" t="s">
        <v>67</v>
      </c>
      <c r="O38">
        <f t="shared" si="2"/>
        <v>0</v>
      </c>
      <c r="P38">
        <f t="shared" si="3"/>
        <v>8.3999999999999986</v>
      </c>
      <c r="Q38" t="s">
        <v>68</v>
      </c>
      <c r="R38">
        <f t="shared" si="5"/>
        <v>8.3999999999999986</v>
      </c>
    </row>
    <row r="39" spans="1:18" x14ac:dyDescent="0.25">
      <c r="A39" t="s">
        <v>140</v>
      </c>
      <c r="B39" t="s">
        <v>63</v>
      </c>
      <c r="C39" t="s">
        <v>10</v>
      </c>
      <c r="D39" t="s">
        <v>70</v>
      </c>
      <c r="E39" t="s">
        <v>65</v>
      </c>
      <c r="F39" t="s">
        <v>82</v>
      </c>
      <c r="G39">
        <v>2</v>
      </c>
      <c r="H39">
        <v>0.3</v>
      </c>
      <c r="I39">
        <v>0.02</v>
      </c>
      <c r="J39">
        <v>0.3</v>
      </c>
      <c r="K39">
        <v>0.03</v>
      </c>
      <c r="L39">
        <f t="shared" si="0"/>
        <v>1</v>
      </c>
      <c r="M39">
        <f t="shared" si="1"/>
        <v>1.5</v>
      </c>
      <c r="N39" t="s">
        <v>68</v>
      </c>
      <c r="O39">
        <f t="shared" si="2"/>
        <v>0.1</v>
      </c>
      <c r="P39">
        <f t="shared" si="3"/>
        <v>2.7</v>
      </c>
      <c r="Q39" t="s">
        <v>68</v>
      </c>
      <c r="R39">
        <f t="shared" si="5"/>
        <v>2.7</v>
      </c>
    </row>
    <row r="40" spans="1:18" x14ac:dyDescent="0.25">
      <c r="A40" t="s">
        <v>140</v>
      </c>
      <c r="B40" t="s">
        <v>63</v>
      </c>
      <c r="C40" t="s">
        <v>10</v>
      </c>
      <c r="D40" t="s">
        <v>69</v>
      </c>
      <c r="E40" t="s">
        <v>65</v>
      </c>
      <c r="F40" t="s">
        <v>82</v>
      </c>
      <c r="G40">
        <v>1.18</v>
      </c>
      <c r="H40">
        <v>0.3</v>
      </c>
      <c r="I40">
        <v>0.02</v>
      </c>
      <c r="J40">
        <v>0.3</v>
      </c>
      <c r="K40">
        <v>0.03</v>
      </c>
      <c r="L40">
        <f t="shared" si="0"/>
        <v>1</v>
      </c>
      <c r="M40">
        <f t="shared" si="1"/>
        <v>1.5</v>
      </c>
      <c r="N40" t="s">
        <v>68</v>
      </c>
      <c r="O40">
        <f t="shared" si="2"/>
        <v>0.1</v>
      </c>
      <c r="P40">
        <f t="shared" si="3"/>
        <v>1.593</v>
      </c>
      <c r="Q40" t="s">
        <v>68</v>
      </c>
      <c r="R40">
        <f t="shared" si="5"/>
        <v>1.593</v>
      </c>
    </row>
    <row r="41" spans="1:18" x14ac:dyDescent="0.25">
      <c r="A41" t="s">
        <v>140</v>
      </c>
      <c r="B41" t="s">
        <v>63</v>
      </c>
      <c r="C41" t="s">
        <v>10</v>
      </c>
      <c r="D41" t="s">
        <v>75</v>
      </c>
      <c r="E41" t="s">
        <v>65</v>
      </c>
      <c r="F41" t="s">
        <v>82</v>
      </c>
      <c r="G41">
        <v>1.5880000000000001</v>
      </c>
      <c r="H41">
        <v>0.3</v>
      </c>
      <c r="I41">
        <v>0.02</v>
      </c>
      <c r="J41">
        <v>0.3</v>
      </c>
      <c r="K41">
        <v>0.03</v>
      </c>
      <c r="L41">
        <f t="shared" si="0"/>
        <v>1</v>
      </c>
      <c r="M41">
        <f t="shared" si="1"/>
        <v>1.5</v>
      </c>
      <c r="N41" t="s">
        <v>68</v>
      </c>
      <c r="O41">
        <f t="shared" si="2"/>
        <v>0.1</v>
      </c>
      <c r="P41">
        <f t="shared" si="3"/>
        <v>2.1438000000000001</v>
      </c>
      <c r="Q41" t="s">
        <v>67</v>
      </c>
      <c r="R41">
        <f t="shared" si="5"/>
        <v>0</v>
      </c>
    </row>
    <row r="42" spans="1:18" x14ac:dyDescent="0.25">
      <c r="A42" t="s">
        <v>140</v>
      </c>
      <c r="B42" t="s">
        <v>63</v>
      </c>
      <c r="C42" t="s">
        <v>10</v>
      </c>
      <c r="D42" t="s">
        <v>78</v>
      </c>
      <c r="E42" t="s">
        <v>65</v>
      </c>
      <c r="F42" t="s">
        <v>82</v>
      </c>
      <c r="G42">
        <v>12</v>
      </c>
      <c r="H42">
        <v>0.3</v>
      </c>
      <c r="I42">
        <v>0.02</v>
      </c>
      <c r="J42">
        <v>0.3</v>
      </c>
      <c r="K42">
        <v>0.03</v>
      </c>
      <c r="L42">
        <f t="shared" si="0"/>
        <v>1</v>
      </c>
      <c r="M42">
        <f t="shared" si="1"/>
        <v>1.5</v>
      </c>
      <c r="N42" t="s">
        <v>67</v>
      </c>
      <c r="O42">
        <f t="shared" si="2"/>
        <v>0</v>
      </c>
      <c r="P42">
        <f t="shared" si="3"/>
        <v>18</v>
      </c>
      <c r="Q42" t="s">
        <v>68</v>
      </c>
      <c r="R42">
        <f t="shared" si="5"/>
        <v>18</v>
      </c>
    </row>
    <row r="43" spans="1:18" x14ac:dyDescent="0.25">
      <c r="A43" t="s">
        <v>140</v>
      </c>
      <c r="B43" t="s">
        <v>63</v>
      </c>
      <c r="C43" t="s">
        <v>10</v>
      </c>
      <c r="D43" t="s">
        <v>114</v>
      </c>
      <c r="E43" t="s">
        <v>65</v>
      </c>
      <c r="F43" t="s">
        <v>82</v>
      </c>
      <c r="G43">
        <v>0.04</v>
      </c>
      <c r="H43">
        <v>0.3</v>
      </c>
      <c r="I43">
        <v>0.02</v>
      </c>
      <c r="J43">
        <v>0.3</v>
      </c>
      <c r="K43">
        <v>0.03</v>
      </c>
      <c r="L43">
        <f t="shared" si="0"/>
        <v>1</v>
      </c>
      <c r="M43">
        <f t="shared" si="1"/>
        <v>1.5</v>
      </c>
      <c r="N43" t="s">
        <v>67</v>
      </c>
      <c r="O43">
        <f t="shared" si="2"/>
        <v>0</v>
      </c>
      <c r="P43">
        <f t="shared" si="3"/>
        <v>0.06</v>
      </c>
      <c r="Q43" t="s">
        <v>67</v>
      </c>
      <c r="R43">
        <f t="shared" si="5"/>
        <v>0</v>
      </c>
    </row>
    <row r="44" spans="1:18" x14ac:dyDescent="0.25">
      <c r="A44" t="s">
        <v>140</v>
      </c>
      <c r="B44" t="s">
        <v>63</v>
      </c>
      <c r="C44" t="s">
        <v>30</v>
      </c>
      <c r="D44" t="s">
        <v>75</v>
      </c>
      <c r="E44" t="s">
        <v>65</v>
      </c>
      <c r="F44" t="s">
        <v>82</v>
      </c>
      <c r="G44">
        <v>1.7999999999999999E-2</v>
      </c>
      <c r="H44">
        <v>0.3</v>
      </c>
      <c r="I44">
        <v>0.02</v>
      </c>
      <c r="J44">
        <v>0.3</v>
      </c>
      <c r="K44">
        <v>0.03</v>
      </c>
      <c r="L44">
        <f t="shared" si="0"/>
        <v>1</v>
      </c>
      <c r="M44">
        <f t="shared" si="1"/>
        <v>1.5</v>
      </c>
      <c r="N44" t="s">
        <v>68</v>
      </c>
      <c r="O44">
        <f t="shared" si="2"/>
        <v>0.1</v>
      </c>
      <c r="P44">
        <f t="shared" si="3"/>
        <v>2.4299999999999999E-2</v>
      </c>
      <c r="Q44" t="s">
        <v>68</v>
      </c>
      <c r="R44">
        <f t="shared" si="5"/>
        <v>2.4299999999999999E-2</v>
      </c>
    </row>
    <row r="45" spans="1:18" x14ac:dyDescent="0.25">
      <c r="A45" t="s">
        <v>140</v>
      </c>
      <c r="B45" t="s">
        <v>63</v>
      </c>
      <c r="C45" t="s">
        <v>30</v>
      </c>
      <c r="D45" t="s">
        <v>114</v>
      </c>
      <c r="E45" t="s">
        <v>65</v>
      </c>
      <c r="F45" t="s">
        <v>82</v>
      </c>
      <c r="G45">
        <v>0.08</v>
      </c>
      <c r="H45">
        <v>0.3</v>
      </c>
      <c r="I45">
        <v>0.02</v>
      </c>
      <c r="J45">
        <v>0.3</v>
      </c>
      <c r="K45">
        <v>0.03</v>
      </c>
      <c r="L45">
        <f t="shared" si="0"/>
        <v>1</v>
      </c>
      <c r="M45">
        <f t="shared" si="1"/>
        <v>1.5</v>
      </c>
      <c r="N45" t="s">
        <v>67</v>
      </c>
      <c r="O45">
        <f t="shared" si="2"/>
        <v>0</v>
      </c>
      <c r="P45">
        <f t="shared" si="3"/>
        <v>0.12</v>
      </c>
      <c r="Q45" t="s">
        <v>68</v>
      </c>
      <c r="R45">
        <f t="shared" si="5"/>
        <v>0.12</v>
      </c>
    </row>
    <row r="46" spans="1:18" x14ac:dyDescent="0.25">
      <c r="A46" t="s">
        <v>140</v>
      </c>
      <c r="B46" t="s">
        <v>63</v>
      </c>
      <c r="C46" t="s">
        <v>22</v>
      </c>
      <c r="D46" t="s">
        <v>128</v>
      </c>
      <c r="E46" t="s">
        <v>65</v>
      </c>
      <c r="F46" t="s">
        <v>82</v>
      </c>
      <c r="G46">
        <v>0.04</v>
      </c>
      <c r="H46">
        <v>0.3</v>
      </c>
      <c r="I46">
        <v>0.02</v>
      </c>
      <c r="J46">
        <v>0.3</v>
      </c>
      <c r="K46">
        <v>0.03</v>
      </c>
      <c r="L46">
        <f t="shared" si="0"/>
        <v>1</v>
      </c>
      <c r="M46">
        <f t="shared" si="1"/>
        <v>1.5</v>
      </c>
      <c r="N46" t="s">
        <v>67</v>
      </c>
      <c r="O46">
        <f t="shared" si="2"/>
        <v>0</v>
      </c>
      <c r="P46">
        <f t="shared" si="3"/>
        <v>0.06</v>
      </c>
      <c r="Q46" t="s">
        <v>68</v>
      </c>
      <c r="R46">
        <f t="shared" si="5"/>
        <v>0.06</v>
      </c>
    </row>
    <row r="47" spans="1:18" x14ac:dyDescent="0.25">
      <c r="A47" t="s">
        <v>140</v>
      </c>
      <c r="B47" t="s">
        <v>63</v>
      </c>
      <c r="C47" t="s">
        <v>22</v>
      </c>
      <c r="D47" t="s">
        <v>74</v>
      </c>
      <c r="E47" t="s">
        <v>65</v>
      </c>
      <c r="F47" t="s">
        <v>82</v>
      </c>
      <c r="G47">
        <v>1.6799400000000003E-2</v>
      </c>
      <c r="H47">
        <v>0.3</v>
      </c>
      <c r="I47">
        <v>0.02</v>
      </c>
      <c r="J47">
        <v>0.3</v>
      </c>
      <c r="K47">
        <v>0.03</v>
      </c>
      <c r="L47">
        <f t="shared" si="0"/>
        <v>1</v>
      </c>
      <c r="M47">
        <f t="shared" si="1"/>
        <v>1.5</v>
      </c>
      <c r="N47" t="s">
        <v>67</v>
      </c>
      <c r="O47">
        <f t="shared" si="2"/>
        <v>0</v>
      </c>
      <c r="P47">
        <f t="shared" si="3"/>
        <v>2.5199100000000002E-2</v>
      </c>
      <c r="Q47" t="s">
        <v>68</v>
      </c>
      <c r="R47">
        <f t="shared" si="5"/>
        <v>2.5199100000000002E-2</v>
      </c>
    </row>
    <row r="48" spans="1:18" x14ac:dyDescent="0.25">
      <c r="A48" t="s">
        <v>140</v>
      </c>
      <c r="B48" t="s">
        <v>63</v>
      </c>
      <c r="C48" t="s">
        <v>22</v>
      </c>
      <c r="D48" t="s">
        <v>113</v>
      </c>
      <c r="E48" t="s">
        <v>65</v>
      </c>
      <c r="F48" t="s">
        <v>129</v>
      </c>
      <c r="G48">
        <v>2.6</v>
      </c>
      <c r="P48">
        <f>G48</f>
        <v>2.6</v>
      </c>
      <c r="Q48" t="s">
        <v>68</v>
      </c>
      <c r="R48">
        <f t="shared" si="5"/>
        <v>2.6</v>
      </c>
    </row>
    <row r="49" spans="1:18" x14ac:dyDescent="0.25">
      <c r="A49" t="s">
        <v>140</v>
      </c>
      <c r="B49" t="s">
        <v>63</v>
      </c>
      <c r="C49" t="s">
        <v>22</v>
      </c>
      <c r="D49" t="s">
        <v>92</v>
      </c>
      <c r="E49" t="s">
        <v>65</v>
      </c>
      <c r="F49" t="s">
        <v>82</v>
      </c>
      <c r="G49">
        <v>1</v>
      </c>
      <c r="H49">
        <v>0.3</v>
      </c>
      <c r="I49">
        <v>0.02</v>
      </c>
      <c r="J49">
        <v>0.3</v>
      </c>
      <c r="K49">
        <v>0.03</v>
      </c>
      <c r="L49">
        <f t="shared" ref="L49:L72" si="6">J49/H49</f>
        <v>1</v>
      </c>
      <c r="M49">
        <f t="shared" ref="M49:M72" si="7">K49/I49</f>
        <v>1.5</v>
      </c>
      <c r="N49" t="s">
        <v>67</v>
      </c>
      <c r="O49">
        <f t="shared" ref="O49:O80" si="8">IF(N49="Y",0,0.1)</f>
        <v>0</v>
      </c>
      <c r="P49">
        <f t="shared" ref="P49:P72" si="9">((G49*L49)*M49)*(1-O49)</f>
        <v>1.5</v>
      </c>
      <c r="Q49" t="s">
        <v>68</v>
      </c>
      <c r="R49">
        <f t="shared" si="5"/>
        <v>1.5</v>
      </c>
    </row>
    <row r="50" spans="1:18" x14ac:dyDescent="0.25">
      <c r="A50" t="s">
        <v>140</v>
      </c>
      <c r="B50" t="s">
        <v>63</v>
      </c>
      <c r="C50" t="s">
        <v>22</v>
      </c>
      <c r="D50" t="s">
        <v>72</v>
      </c>
      <c r="E50" t="s">
        <v>65</v>
      </c>
      <c r="F50" t="s">
        <v>82</v>
      </c>
      <c r="G50">
        <v>1</v>
      </c>
      <c r="H50">
        <v>0.3</v>
      </c>
      <c r="I50">
        <v>0.02</v>
      </c>
      <c r="J50">
        <v>0.3</v>
      </c>
      <c r="K50">
        <v>0.03</v>
      </c>
      <c r="L50">
        <f t="shared" si="6"/>
        <v>1</v>
      </c>
      <c r="M50">
        <f t="shared" si="7"/>
        <v>1.5</v>
      </c>
      <c r="N50" t="s">
        <v>67</v>
      </c>
      <c r="O50">
        <f t="shared" si="8"/>
        <v>0</v>
      </c>
      <c r="P50">
        <f t="shared" si="9"/>
        <v>1.5</v>
      </c>
      <c r="Q50" t="s">
        <v>68</v>
      </c>
      <c r="R50">
        <f t="shared" si="5"/>
        <v>1.5</v>
      </c>
    </row>
    <row r="51" spans="1:18" x14ac:dyDescent="0.25">
      <c r="A51" t="s">
        <v>140</v>
      </c>
      <c r="B51" t="s">
        <v>63</v>
      </c>
      <c r="C51" t="s">
        <v>22</v>
      </c>
      <c r="D51" t="s">
        <v>75</v>
      </c>
      <c r="E51" t="s">
        <v>65</v>
      </c>
      <c r="F51" t="s">
        <v>82</v>
      </c>
      <c r="G51">
        <v>0.16600000000000001</v>
      </c>
      <c r="H51">
        <v>0.3</v>
      </c>
      <c r="I51">
        <v>0.02</v>
      </c>
      <c r="J51">
        <v>0.3</v>
      </c>
      <c r="K51">
        <v>0.03</v>
      </c>
      <c r="L51">
        <f t="shared" si="6"/>
        <v>1</v>
      </c>
      <c r="M51">
        <f t="shared" si="7"/>
        <v>1.5</v>
      </c>
      <c r="N51" t="s">
        <v>68</v>
      </c>
      <c r="O51">
        <f t="shared" si="8"/>
        <v>0.1</v>
      </c>
      <c r="P51">
        <f t="shared" si="9"/>
        <v>0.22409999999999999</v>
      </c>
      <c r="Q51" t="s">
        <v>67</v>
      </c>
      <c r="R51">
        <f t="shared" si="5"/>
        <v>0</v>
      </c>
    </row>
    <row r="52" spans="1:18" x14ac:dyDescent="0.25">
      <c r="A52" t="s">
        <v>140</v>
      </c>
      <c r="B52" t="s">
        <v>63</v>
      </c>
      <c r="C52" t="s">
        <v>22</v>
      </c>
      <c r="D52" t="s">
        <v>114</v>
      </c>
      <c r="E52" t="s">
        <v>65</v>
      </c>
      <c r="F52" t="s">
        <v>82</v>
      </c>
      <c r="G52">
        <v>0.96</v>
      </c>
      <c r="H52">
        <v>0.3</v>
      </c>
      <c r="I52">
        <v>0.02</v>
      </c>
      <c r="J52">
        <v>0.3</v>
      </c>
      <c r="K52">
        <v>0.03</v>
      </c>
      <c r="L52">
        <f t="shared" si="6"/>
        <v>1</v>
      </c>
      <c r="M52">
        <f t="shared" si="7"/>
        <v>1.5</v>
      </c>
      <c r="N52" t="s">
        <v>67</v>
      </c>
      <c r="O52">
        <f t="shared" si="8"/>
        <v>0</v>
      </c>
      <c r="P52">
        <f t="shared" si="9"/>
        <v>1.44</v>
      </c>
      <c r="Q52" t="s">
        <v>67</v>
      </c>
      <c r="R52">
        <f t="shared" si="5"/>
        <v>0</v>
      </c>
    </row>
    <row r="53" spans="1:18" x14ac:dyDescent="0.25">
      <c r="A53" t="s">
        <v>140</v>
      </c>
      <c r="B53" t="s">
        <v>63</v>
      </c>
      <c r="C53" t="s">
        <v>31</v>
      </c>
      <c r="D53" t="s">
        <v>75</v>
      </c>
      <c r="E53" t="s">
        <v>65</v>
      </c>
      <c r="F53" t="s">
        <v>82</v>
      </c>
      <c r="G53">
        <v>2E-3</v>
      </c>
      <c r="H53">
        <v>0.3</v>
      </c>
      <c r="I53">
        <v>0.02</v>
      </c>
      <c r="J53">
        <v>0.3</v>
      </c>
      <c r="K53">
        <v>0.03</v>
      </c>
      <c r="L53">
        <f t="shared" si="6"/>
        <v>1</v>
      </c>
      <c r="M53">
        <f t="shared" si="7"/>
        <v>1.5</v>
      </c>
      <c r="N53" t="s">
        <v>68</v>
      </c>
      <c r="O53">
        <f t="shared" si="8"/>
        <v>0.1</v>
      </c>
      <c r="P53">
        <f t="shared" si="9"/>
        <v>2.7000000000000001E-3</v>
      </c>
      <c r="Q53" t="s">
        <v>68</v>
      </c>
      <c r="R53">
        <f t="shared" si="5"/>
        <v>2.7000000000000001E-3</v>
      </c>
    </row>
    <row r="54" spans="1:18" x14ac:dyDescent="0.25">
      <c r="A54" t="s">
        <v>140</v>
      </c>
      <c r="B54" t="s">
        <v>63</v>
      </c>
      <c r="C54" t="s">
        <v>31</v>
      </c>
      <c r="D54" t="s">
        <v>114</v>
      </c>
      <c r="E54" t="s">
        <v>65</v>
      </c>
      <c r="F54" t="s">
        <v>82</v>
      </c>
      <c r="G54">
        <v>0.02</v>
      </c>
      <c r="H54">
        <v>0.3</v>
      </c>
      <c r="I54">
        <v>0.02</v>
      </c>
      <c r="J54">
        <v>0.3</v>
      </c>
      <c r="K54">
        <v>0.03</v>
      </c>
      <c r="L54">
        <f t="shared" si="6"/>
        <v>1</v>
      </c>
      <c r="M54">
        <f t="shared" si="7"/>
        <v>1.5</v>
      </c>
      <c r="N54" t="s">
        <v>67</v>
      </c>
      <c r="O54">
        <f t="shared" si="8"/>
        <v>0</v>
      </c>
      <c r="P54">
        <f t="shared" si="9"/>
        <v>0.03</v>
      </c>
      <c r="Q54" t="s">
        <v>67</v>
      </c>
      <c r="R54">
        <f t="shared" si="5"/>
        <v>0</v>
      </c>
    </row>
    <row r="55" spans="1:18" x14ac:dyDescent="0.25">
      <c r="A55" t="s">
        <v>140</v>
      </c>
      <c r="B55" t="s">
        <v>63</v>
      </c>
      <c r="C55" t="s">
        <v>32</v>
      </c>
      <c r="D55" t="s">
        <v>73</v>
      </c>
      <c r="E55" t="s">
        <v>65</v>
      </c>
      <c r="F55" t="s">
        <v>82</v>
      </c>
      <c r="G55">
        <v>57.8</v>
      </c>
      <c r="H55">
        <v>0.3</v>
      </c>
      <c r="I55">
        <v>0.02</v>
      </c>
      <c r="J55">
        <v>0.3</v>
      </c>
      <c r="K55">
        <v>0.03</v>
      </c>
      <c r="L55">
        <f t="shared" si="6"/>
        <v>1</v>
      </c>
      <c r="M55">
        <f t="shared" si="7"/>
        <v>1.5</v>
      </c>
      <c r="N55" t="s">
        <v>67</v>
      </c>
      <c r="O55">
        <f t="shared" si="8"/>
        <v>0</v>
      </c>
      <c r="P55">
        <f t="shared" si="9"/>
        <v>86.699999999999989</v>
      </c>
      <c r="Q55" t="s">
        <v>67</v>
      </c>
      <c r="R55">
        <f t="shared" si="5"/>
        <v>0</v>
      </c>
    </row>
    <row r="56" spans="1:18" x14ac:dyDescent="0.25">
      <c r="A56" t="s">
        <v>140</v>
      </c>
      <c r="B56" t="s">
        <v>63</v>
      </c>
      <c r="C56" t="s">
        <v>32</v>
      </c>
      <c r="D56" t="s">
        <v>128</v>
      </c>
      <c r="E56" t="s">
        <v>65</v>
      </c>
      <c r="F56" t="s">
        <v>82</v>
      </c>
      <c r="G56">
        <v>0.04</v>
      </c>
      <c r="H56">
        <v>0.3</v>
      </c>
      <c r="I56">
        <v>0.02</v>
      </c>
      <c r="J56">
        <v>0.3</v>
      </c>
      <c r="K56">
        <v>0.03</v>
      </c>
      <c r="L56">
        <f t="shared" si="6"/>
        <v>1</v>
      </c>
      <c r="M56">
        <f t="shared" si="7"/>
        <v>1.5</v>
      </c>
      <c r="N56" t="s">
        <v>67</v>
      </c>
      <c r="O56">
        <f t="shared" si="8"/>
        <v>0</v>
      </c>
      <c r="P56">
        <f t="shared" si="9"/>
        <v>0.06</v>
      </c>
      <c r="Q56" t="s">
        <v>68</v>
      </c>
      <c r="R56">
        <f t="shared" si="5"/>
        <v>0.06</v>
      </c>
    </row>
    <row r="57" spans="1:18" x14ac:dyDescent="0.25">
      <c r="A57" t="s">
        <v>140</v>
      </c>
      <c r="B57" t="s">
        <v>63</v>
      </c>
      <c r="C57" t="s">
        <v>32</v>
      </c>
      <c r="D57" t="s">
        <v>74</v>
      </c>
      <c r="E57" t="s">
        <v>65</v>
      </c>
      <c r="F57" t="s">
        <v>82</v>
      </c>
      <c r="G57">
        <v>1.4783472000000001E-2</v>
      </c>
      <c r="H57">
        <v>0.3</v>
      </c>
      <c r="I57">
        <v>0.02</v>
      </c>
      <c r="J57">
        <v>0.3</v>
      </c>
      <c r="K57">
        <v>0.03</v>
      </c>
      <c r="L57">
        <f t="shared" si="6"/>
        <v>1</v>
      </c>
      <c r="M57">
        <f t="shared" si="7"/>
        <v>1.5</v>
      </c>
      <c r="N57" t="s">
        <v>67</v>
      </c>
      <c r="O57">
        <f t="shared" si="8"/>
        <v>0</v>
      </c>
      <c r="P57">
        <f t="shared" si="9"/>
        <v>2.2175208000000002E-2</v>
      </c>
      <c r="Q57" t="s">
        <v>68</v>
      </c>
      <c r="R57">
        <f t="shared" si="5"/>
        <v>2.2175208000000002E-2</v>
      </c>
    </row>
    <row r="58" spans="1:18" x14ac:dyDescent="0.25">
      <c r="A58" t="s">
        <v>140</v>
      </c>
      <c r="B58" t="s">
        <v>63</v>
      </c>
      <c r="C58" t="s">
        <v>32</v>
      </c>
      <c r="D58" t="s">
        <v>64</v>
      </c>
      <c r="E58" t="s">
        <v>65</v>
      </c>
      <c r="F58" t="s">
        <v>82</v>
      </c>
      <c r="G58">
        <v>1.1000000000000001</v>
      </c>
      <c r="H58">
        <v>0.3</v>
      </c>
      <c r="I58">
        <v>0.02</v>
      </c>
      <c r="J58">
        <v>0.3</v>
      </c>
      <c r="K58">
        <v>0.03</v>
      </c>
      <c r="L58">
        <f t="shared" si="6"/>
        <v>1</v>
      </c>
      <c r="M58">
        <f t="shared" si="7"/>
        <v>1.5</v>
      </c>
      <c r="N58" t="s">
        <v>67</v>
      </c>
      <c r="O58">
        <f t="shared" si="8"/>
        <v>0</v>
      </c>
      <c r="P58">
        <f t="shared" si="9"/>
        <v>1.6500000000000001</v>
      </c>
      <c r="Q58" t="s">
        <v>68</v>
      </c>
      <c r="R58">
        <f t="shared" si="5"/>
        <v>1.6500000000000001</v>
      </c>
    </row>
    <row r="59" spans="1:18" x14ac:dyDescent="0.25">
      <c r="A59" t="s">
        <v>140</v>
      </c>
      <c r="B59" t="s">
        <v>63</v>
      </c>
      <c r="C59" t="s">
        <v>32</v>
      </c>
      <c r="D59" t="s">
        <v>69</v>
      </c>
      <c r="E59" t="s">
        <v>65</v>
      </c>
      <c r="F59" t="s">
        <v>82</v>
      </c>
      <c r="G59">
        <v>3.74</v>
      </c>
      <c r="H59">
        <v>0.3</v>
      </c>
      <c r="I59">
        <v>0.02</v>
      </c>
      <c r="J59">
        <v>0.3</v>
      </c>
      <c r="K59">
        <v>0.03</v>
      </c>
      <c r="L59">
        <f t="shared" si="6"/>
        <v>1</v>
      </c>
      <c r="M59">
        <f t="shared" si="7"/>
        <v>1.5</v>
      </c>
      <c r="N59" t="s">
        <v>68</v>
      </c>
      <c r="O59">
        <f t="shared" si="8"/>
        <v>0.1</v>
      </c>
      <c r="P59">
        <f t="shared" si="9"/>
        <v>5.0490000000000004</v>
      </c>
      <c r="Q59" t="s">
        <v>68</v>
      </c>
      <c r="R59">
        <f t="shared" si="5"/>
        <v>5.0490000000000004</v>
      </c>
    </row>
    <row r="60" spans="1:18" x14ac:dyDescent="0.25">
      <c r="A60" t="s">
        <v>140</v>
      </c>
      <c r="B60" t="s">
        <v>63</v>
      </c>
      <c r="C60" t="s">
        <v>32</v>
      </c>
      <c r="D60" t="s">
        <v>75</v>
      </c>
      <c r="E60" t="s">
        <v>65</v>
      </c>
      <c r="F60" t="s">
        <v>82</v>
      </c>
      <c r="G60">
        <v>0.16</v>
      </c>
      <c r="H60">
        <v>0.3</v>
      </c>
      <c r="I60">
        <v>0.02</v>
      </c>
      <c r="J60">
        <v>0.3</v>
      </c>
      <c r="K60">
        <v>0.03</v>
      </c>
      <c r="L60">
        <f t="shared" si="6"/>
        <v>1</v>
      </c>
      <c r="M60">
        <f t="shared" si="7"/>
        <v>1.5</v>
      </c>
      <c r="N60" t="s">
        <v>68</v>
      </c>
      <c r="O60">
        <f t="shared" si="8"/>
        <v>0.1</v>
      </c>
      <c r="P60">
        <f t="shared" si="9"/>
        <v>0.216</v>
      </c>
      <c r="Q60" t="s">
        <v>67</v>
      </c>
      <c r="R60">
        <f t="shared" si="5"/>
        <v>0</v>
      </c>
    </row>
    <row r="61" spans="1:18" x14ac:dyDescent="0.25">
      <c r="A61" t="s">
        <v>140</v>
      </c>
      <c r="B61" t="s">
        <v>63</v>
      </c>
      <c r="C61" t="s">
        <v>32</v>
      </c>
      <c r="D61" t="s">
        <v>78</v>
      </c>
      <c r="E61" t="s">
        <v>65</v>
      </c>
      <c r="F61" t="s">
        <v>82</v>
      </c>
      <c r="G61">
        <v>1.3</v>
      </c>
      <c r="H61">
        <v>0.3</v>
      </c>
      <c r="I61">
        <v>0.02</v>
      </c>
      <c r="J61">
        <v>0.3</v>
      </c>
      <c r="K61">
        <v>0.03</v>
      </c>
      <c r="L61">
        <f t="shared" si="6"/>
        <v>1</v>
      </c>
      <c r="M61">
        <f t="shared" si="7"/>
        <v>1.5</v>
      </c>
      <c r="N61" t="s">
        <v>67</v>
      </c>
      <c r="O61">
        <f t="shared" si="8"/>
        <v>0</v>
      </c>
      <c r="P61">
        <f t="shared" si="9"/>
        <v>1.9500000000000002</v>
      </c>
      <c r="Q61" t="s">
        <v>68</v>
      </c>
      <c r="R61">
        <f t="shared" si="5"/>
        <v>1.9500000000000002</v>
      </c>
    </row>
    <row r="62" spans="1:18" x14ac:dyDescent="0.25">
      <c r="A62" t="s">
        <v>140</v>
      </c>
      <c r="B62" t="s">
        <v>63</v>
      </c>
      <c r="C62" t="s">
        <v>33</v>
      </c>
      <c r="D62" t="s">
        <v>73</v>
      </c>
      <c r="E62" t="s">
        <v>65</v>
      </c>
      <c r="F62" t="s">
        <v>82</v>
      </c>
      <c r="G62">
        <v>0.5</v>
      </c>
      <c r="H62">
        <v>0.3</v>
      </c>
      <c r="I62">
        <v>0.02</v>
      </c>
      <c r="J62">
        <v>0.3</v>
      </c>
      <c r="K62">
        <v>0.03</v>
      </c>
      <c r="L62">
        <f t="shared" si="6"/>
        <v>1</v>
      </c>
      <c r="M62">
        <f t="shared" si="7"/>
        <v>1.5</v>
      </c>
      <c r="N62" t="s">
        <v>67</v>
      </c>
      <c r="O62">
        <f t="shared" si="8"/>
        <v>0</v>
      </c>
      <c r="P62">
        <f t="shared" si="9"/>
        <v>0.75</v>
      </c>
      <c r="Q62" t="s">
        <v>67</v>
      </c>
      <c r="R62">
        <f t="shared" si="5"/>
        <v>0</v>
      </c>
    </row>
    <row r="63" spans="1:18" x14ac:dyDescent="0.25">
      <c r="A63" t="s">
        <v>140</v>
      </c>
      <c r="B63" t="s">
        <v>63</v>
      </c>
      <c r="C63" t="s">
        <v>33</v>
      </c>
      <c r="D63" t="s">
        <v>128</v>
      </c>
      <c r="E63" t="s">
        <v>65</v>
      </c>
      <c r="F63" t="s">
        <v>82</v>
      </c>
      <c r="G63">
        <v>0.12</v>
      </c>
      <c r="H63">
        <v>0.3</v>
      </c>
      <c r="I63">
        <v>0.02</v>
      </c>
      <c r="J63">
        <v>0.3</v>
      </c>
      <c r="K63">
        <v>0.03</v>
      </c>
      <c r="L63">
        <f t="shared" si="6"/>
        <v>1</v>
      </c>
      <c r="M63">
        <f t="shared" si="7"/>
        <v>1.5</v>
      </c>
      <c r="N63" t="s">
        <v>67</v>
      </c>
      <c r="O63">
        <f t="shared" si="8"/>
        <v>0</v>
      </c>
      <c r="P63">
        <f t="shared" si="9"/>
        <v>0.18</v>
      </c>
      <c r="Q63" t="s">
        <v>68</v>
      </c>
      <c r="R63">
        <f t="shared" si="5"/>
        <v>0.18</v>
      </c>
    </row>
    <row r="64" spans="1:18" x14ac:dyDescent="0.25">
      <c r="A64" t="s">
        <v>140</v>
      </c>
      <c r="B64" t="s">
        <v>63</v>
      </c>
      <c r="C64" t="s">
        <v>33</v>
      </c>
      <c r="D64" t="s">
        <v>74</v>
      </c>
      <c r="E64" t="s">
        <v>65</v>
      </c>
      <c r="F64" t="s">
        <v>82</v>
      </c>
      <c r="G64">
        <v>0.12633148800000002</v>
      </c>
      <c r="H64">
        <v>0.3</v>
      </c>
      <c r="I64">
        <v>0.02</v>
      </c>
      <c r="J64">
        <v>0.3</v>
      </c>
      <c r="K64">
        <v>0.03</v>
      </c>
      <c r="L64">
        <f t="shared" si="6"/>
        <v>1</v>
      </c>
      <c r="M64">
        <f t="shared" si="7"/>
        <v>1.5</v>
      </c>
      <c r="N64" t="s">
        <v>67</v>
      </c>
      <c r="O64">
        <f t="shared" si="8"/>
        <v>0</v>
      </c>
      <c r="P64">
        <f t="shared" si="9"/>
        <v>0.18949723200000002</v>
      </c>
      <c r="Q64" t="s">
        <v>67</v>
      </c>
      <c r="R64">
        <f t="shared" si="5"/>
        <v>0</v>
      </c>
    </row>
    <row r="65" spans="1:18" x14ac:dyDescent="0.25">
      <c r="A65" t="s">
        <v>140</v>
      </c>
      <c r="B65" t="s">
        <v>63</v>
      </c>
      <c r="C65" t="s">
        <v>33</v>
      </c>
      <c r="D65" t="s">
        <v>92</v>
      </c>
      <c r="E65" t="s">
        <v>65</v>
      </c>
      <c r="F65" t="s">
        <v>82</v>
      </c>
      <c r="G65">
        <v>4</v>
      </c>
      <c r="H65">
        <v>0.3</v>
      </c>
      <c r="I65">
        <v>0.02</v>
      </c>
      <c r="J65">
        <v>0.3</v>
      </c>
      <c r="K65">
        <v>0.03</v>
      </c>
      <c r="L65">
        <f t="shared" si="6"/>
        <v>1</v>
      </c>
      <c r="M65">
        <f t="shared" si="7"/>
        <v>1.5</v>
      </c>
      <c r="N65" t="s">
        <v>67</v>
      </c>
      <c r="O65">
        <f t="shared" si="8"/>
        <v>0</v>
      </c>
      <c r="P65">
        <f t="shared" si="9"/>
        <v>6</v>
      </c>
      <c r="Q65" t="s">
        <v>68</v>
      </c>
      <c r="R65">
        <f t="shared" si="5"/>
        <v>6</v>
      </c>
    </row>
    <row r="66" spans="1:18" x14ac:dyDescent="0.25">
      <c r="A66" t="s">
        <v>140</v>
      </c>
      <c r="B66" t="s">
        <v>63</v>
      </c>
      <c r="C66" t="s">
        <v>33</v>
      </c>
      <c r="D66" t="s">
        <v>72</v>
      </c>
      <c r="E66" t="s">
        <v>65</v>
      </c>
      <c r="F66" t="s">
        <v>82</v>
      </c>
      <c r="G66">
        <v>3</v>
      </c>
      <c r="H66">
        <v>0.3</v>
      </c>
      <c r="I66">
        <v>0.02</v>
      </c>
      <c r="J66">
        <v>0.3</v>
      </c>
      <c r="K66">
        <v>0.03</v>
      </c>
      <c r="L66">
        <f t="shared" si="6"/>
        <v>1</v>
      </c>
      <c r="M66">
        <f t="shared" si="7"/>
        <v>1.5</v>
      </c>
      <c r="N66" t="s">
        <v>67</v>
      </c>
      <c r="O66">
        <f t="shared" si="8"/>
        <v>0</v>
      </c>
      <c r="P66">
        <f t="shared" si="9"/>
        <v>4.5</v>
      </c>
      <c r="Q66" t="s">
        <v>68</v>
      </c>
      <c r="R66">
        <f t="shared" ref="R66:R97" si="10">IF(Q66="Y",0,P66)</f>
        <v>4.5</v>
      </c>
    </row>
    <row r="67" spans="1:18" x14ac:dyDescent="0.25">
      <c r="A67" t="s">
        <v>140</v>
      </c>
      <c r="B67" t="s">
        <v>63</v>
      </c>
      <c r="C67" t="s">
        <v>33</v>
      </c>
      <c r="D67" t="s">
        <v>113</v>
      </c>
      <c r="E67" t="s">
        <v>65</v>
      </c>
      <c r="F67" t="s">
        <v>82</v>
      </c>
      <c r="H67">
        <v>0.3</v>
      </c>
      <c r="I67">
        <v>0.02</v>
      </c>
      <c r="J67">
        <v>0.3</v>
      </c>
      <c r="K67">
        <v>0.03</v>
      </c>
      <c r="L67">
        <f t="shared" si="6"/>
        <v>1</v>
      </c>
      <c r="M67">
        <f t="shared" si="7"/>
        <v>1.5</v>
      </c>
      <c r="N67" t="s">
        <v>68</v>
      </c>
      <c r="O67">
        <f t="shared" si="8"/>
        <v>0.1</v>
      </c>
      <c r="P67">
        <f t="shared" si="9"/>
        <v>0</v>
      </c>
      <c r="Q67" t="s">
        <v>68</v>
      </c>
      <c r="R67">
        <f t="shared" si="10"/>
        <v>0</v>
      </c>
    </row>
    <row r="68" spans="1:18" x14ac:dyDescent="0.25">
      <c r="A68" t="s">
        <v>140</v>
      </c>
      <c r="B68" t="s">
        <v>63</v>
      </c>
      <c r="C68" t="s">
        <v>33</v>
      </c>
      <c r="D68" t="s">
        <v>75</v>
      </c>
      <c r="E68" t="s">
        <v>65</v>
      </c>
      <c r="F68" t="s">
        <v>82</v>
      </c>
      <c r="G68">
        <v>2.528</v>
      </c>
      <c r="H68">
        <v>0.3</v>
      </c>
      <c r="I68">
        <v>0.02</v>
      </c>
      <c r="J68">
        <v>0.3</v>
      </c>
      <c r="K68">
        <v>0.03</v>
      </c>
      <c r="L68">
        <f t="shared" si="6"/>
        <v>1</v>
      </c>
      <c r="M68">
        <f t="shared" si="7"/>
        <v>1.5</v>
      </c>
      <c r="N68" t="s">
        <v>68</v>
      </c>
      <c r="O68">
        <f t="shared" si="8"/>
        <v>0.1</v>
      </c>
      <c r="P68">
        <f t="shared" si="9"/>
        <v>3.4127999999999998</v>
      </c>
      <c r="Q68" t="s">
        <v>67</v>
      </c>
      <c r="R68">
        <f t="shared" si="10"/>
        <v>0</v>
      </c>
    </row>
    <row r="69" spans="1:18" x14ac:dyDescent="0.25">
      <c r="A69" t="s">
        <v>140</v>
      </c>
      <c r="B69" t="s">
        <v>63</v>
      </c>
      <c r="C69" t="s">
        <v>33</v>
      </c>
      <c r="D69" t="s">
        <v>114</v>
      </c>
      <c r="E69" t="s">
        <v>65</v>
      </c>
      <c r="F69" t="s">
        <v>82</v>
      </c>
      <c r="G69">
        <v>0.04</v>
      </c>
      <c r="H69">
        <v>0.3</v>
      </c>
      <c r="I69">
        <v>0.02</v>
      </c>
      <c r="J69">
        <v>0.3</v>
      </c>
      <c r="K69">
        <v>0.03</v>
      </c>
      <c r="L69">
        <f t="shared" si="6"/>
        <v>1</v>
      </c>
      <c r="M69">
        <f t="shared" si="7"/>
        <v>1.5</v>
      </c>
      <c r="N69" t="s">
        <v>67</v>
      </c>
      <c r="O69">
        <f t="shared" si="8"/>
        <v>0</v>
      </c>
      <c r="P69">
        <f t="shared" si="9"/>
        <v>0.06</v>
      </c>
      <c r="Q69" t="s">
        <v>68</v>
      </c>
      <c r="R69">
        <f t="shared" si="10"/>
        <v>0.06</v>
      </c>
    </row>
    <row r="70" spans="1:18" x14ac:dyDescent="0.25">
      <c r="A70" t="s">
        <v>140</v>
      </c>
      <c r="B70" t="s">
        <v>63</v>
      </c>
      <c r="C70" t="s">
        <v>34</v>
      </c>
      <c r="D70" t="s">
        <v>113</v>
      </c>
      <c r="E70" t="s">
        <v>65</v>
      </c>
      <c r="F70" t="s">
        <v>82</v>
      </c>
      <c r="G70">
        <v>0.18</v>
      </c>
      <c r="H70">
        <v>0.3</v>
      </c>
      <c r="I70">
        <v>0.02</v>
      </c>
      <c r="J70">
        <v>0.3</v>
      </c>
      <c r="K70">
        <v>0.03</v>
      </c>
      <c r="L70">
        <f t="shared" si="6"/>
        <v>1</v>
      </c>
      <c r="M70">
        <f t="shared" si="7"/>
        <v>1.5</v>
      </c>
      <c r="N70" t="s">
        <v>68</v>
      </c>
      <c r="O70">
        <f t="shared" si="8"/>
        <v>0.1</v>
      </c>
      <c r="P70">
        <f t="shared" si="9"/>
        <v>0.24300000000000002</v>
      </c>
      <c r="Q70" t="s">
        <v>68</v>
      </c>
      <c r="R70">
        <f t="shared" si="10"/>
        <v>0.24300000000000002</v>
      </c>
    </row>
    <row r="71" spans="1:18" x14ac:dyDescent="0.25">
      <c r="A71" t="s">
        <v>140</v>
      </c>
      <c r="B71" t="s">
        <v>63</v>
      </c>
      <c r="C71" t="s">
        <v>34</v>
      </c>
      <c r="D71" t="s">
        <v>75</v>
      </c>
      <c r="E71" t="s">
        <v>65</v>
      </c>
      <c r="F71" t="s">
        <v>82</v>
      </c>
      <c r="G71">
        <v>0.05</v>
      </c>
      <c r="H71">
        <v>0.3</v>
      </c>
      <c r="I71">
        <v>0.02</v>
      </c>
      <c r="J71">
        <v>0.3</v>
      </c>
      <c r="K71">
        <v>0.03</v>
      </c>
      <c r="L71">
        <f t="shared" si="6"/>
        <v>1</v>
      </c>
      <c r="M71">
        <f t="shared" si="7"/>
        <v>1.5</v>
      </c>
      <c r="N71" t="s">
        <v>68</v>
      </c>
      <c r="O71">
        <f t="shared" si="8"/>
        <v>0.1</v>
      </c>
      <c r="P71">
        <f t="shared" si="9"/>
        <v>6.7500000000000018E-2</v>
      </c>
      <c r="Q71" t="s">
        <v>68</v>
      </c>
      <c r="R71">
        <f t="shared" si="10"/>
        <v>6.7500000000000018E-2</v>
      </c>
    </row>
    <row r="72" spans="1:18" x14ac:dyDescent="0.25">
      <c r="A72" t="s">
        <v>140</v>
      </c>
      <c r="B72" t="s">
        <v>63</v>
      </c>
      <c r="C72" t="s">
        <v>34</v>
      </c>
      <c r="D72" t="s">
        <v>114</v>
      </c>
      <c r="E72" t="s">
        <v>65</v>
      </c>
      <c r="F72" t="s">
        <v>82</v>
      </c>
      <c r="G72">
        <v>0.1</v>
      </c>
      <c r="H72">
        <v>0.3</v>
      </c>
      <c r="I72">
        <v>0.02</v>
      </c>
      <c r="J72">
        <v>0.3</v>
      </c>
      <c r="K72">
        <v>0.03</v>
      </c>
      <c r="L72">
        <f t="shared" si="6"/>
        <v>1</v>
      </c>
      <c r="M72">
        <f t="shared" si="7"/>
        <v>1.5</v>
      </c>
      <c r="N72" t="s">
        <v>67</v>
      </c>
      <c r="O72">
        <f t="shared" si="8"/>
        <v>0</v>
      </c>
      <c r="P72">
        <f t="shared" si="9"/>
        <v>0.15000000000000002</v>
      </c>
      <c r="Q72" t="s">
        <v>67</v>
      </c>
      <c r="R72">
        <f t="shared" si="10"/>
        <v>0</v>
      </c>
    </row>
    <row r="73" spans="1:18" x14ac:dyDescent="0.25">
      <c r="A73" t="s">
        <v>140</v>
      </c>
      <c r="B73" t="s">
        <v>63</v>
      </c>
      <c r="C73" t="s">
        <v>6</v>
      </c>
      <c r="D73" t="s">
        <v>131</v>
      </c>
      <c r="E73" t="s">
        <v>65</v>
      </c>
      <c r="F73" t="s">
        <v>141</v>
      </c>
      <c r="G73">
        <v>4.0581818181818186</v>
      </c>
      <c r="N73" t="s">
        <v>68</v>
      </c>
      <c r="O73">
        <f t="shared" si="8"/>
        <v>0.1</v>
      </c>
      <c r="P73">
        <f t="shared" ref="P73:P104" si="11">G73*(1-O73)</f>
        <v>3.6523636363636367</v>
      </c>
      <c r="Q73" t="s">
        <v>68</v>
      </c>
      <c r="R73">
        <f t="shared" si="10"/>
        <v>3.6523636363636367</v>
      </c>
    </row>
    <row r="74" spans="1:18" x14ac:dyDescent="0.25">
      <c r="A74" t="s">
        <v>140</v>
      </c>
      <c r="B74" t="s">
        <v>63</v>
      </c>
      <c r="C74" t="s">
        <v>6</v>
      </c>
      <c r="D74" t="s">
        <v>73</v>
      </c>
      <c r="E74" t="s">
        <v>65</v>
      </c>
      <c r="F74" t="s">
        <v>141</v>
      </c>
      <c r="G74">
        <v>4.7272727272727275</v>
      </c>
      <c r="N74" t="s">
        <v>67</v>
      </c>
      <c r="O74">
        <f t="shared" si="8"/>
        <v>0</v>
      </c>
      <c r="P74">
        <f t="shared" si="11"/>
        <v>4.7272727272727275</v>
      </c>
      <c r="Q74" t="s">
        <v>67</v>
      </c>
      <c r="R74">
        <f t="shared" si="10"/>
        <v>0</v>
      </c>
    </row>
    <row r="75" spans="1:18" x14ac:dyDescent="0.25">
      <c r="A75" t="s">
        <v>140</v>
      </c>
      <c r="B75" t="s">
        <v>63</v>
      </c>
      <c r="C75" t="s">
        <v>6</v>
      </c>
      <c r="D75" t="s">
        <v>128</v>
      </c>
      <c r="E75" t="s">
        <v>65</v>
      </c>
      <c r="F75" t="s">
        <v>141</v>
      </c>
      <c r="G75">
        <v>1.1000000000000001</v>
      </c>
      <c r="N75" t="s">
        <v>67</v>
      </c>
      <c r="O75">
        <f t="shared" si="8"/>
        <v>0</v>
      </c>
      <c r="P75">
        <f t="shared" si="11"/>
        <v>1.1000000000000001</v>
      </c>
      <c r="Q75" t="s">
        <v>68</v>
      </c>
      <c r="R75">
        <f t="shared" si="10"/>
        <v>1.1000000000000001</v>
      </c>
    </row>
    <row r="76" spans="1:18" x14ac:dyDescent="0.25">
      <c r="A76" t="s">
        <v>140</v>
      </c>
      <c r="B76" t="s">
        <v>63</v>
      </c>
      <c r="C76" t="s">
        <v>6</v>
      </c>
      <c r="D76" t="s">
        <v>74</v>
      </c>
      <c r="E76" t="s">
        <v>65</v>
      </c>
      <c r="F76" t="s">
        <v>141</v>
      </c>
      <c r="G76">
        <v>0.85</v>
      </c>
      <c r="N76" t="s">
        <v>67</v>
      </c>
      <c r="O76">
        <f t="shared" si="8"/>
        <v>0</v>
      </c>
      <c r="P76">
        <f t="shared" si="11"/>
        <v>0.85</v>
      </c>
      <c r="Q76" t="s">
        <v>67</v>
      </c>
      <c r="R76">
        <f t="shared" si="10"/>
        <v>0</v>
      </c>
    </row>
    <row r="77" spans="1:18" x14ac:dyDescent="0.25">
      <c r="A77" t="s">
        <v>140</v>
      </c>
      <c r="B77" t="s">
        <v>63</v>
      </c>
      <c r="C77" t="s">
        <v>6</v>
      </c>
      <c r="D77" t="s">
        <v>71</v>
      </c>
      <c r="E77" t="s">
        <v>65</v>
      </c>
      <c r="F77" t="s">
        <v>141</v>
      </c>
      <c r="G77">
        <v>7.2727272727272734</v>
      </c>
      <c r="N77" t="s">
        <v>68</v>
      </c>
      <c r="O77">
        <f t="shared" si="8"/>
        <v>0.1</v>
      </c>
      <c r="P77">
        <f t="shared" si="11"/>
        <v>6.5454545454545459</v>
      </c>
      <c r="Q77" t="s">
        <v>68</v>
      </c>
      <c r="R77">
        <f t="shared" si="10"/>
        <v>6.5454545454545459</v>
      </c>
    </row>
    <row r="78" spans="1:18" x14ac:dyDescent="0.25">
      <c r="A78" t="s">
        <v>140</v>
      </c>
      <c r="B78" t="s">
        <v>63</v>
      </c>
      <c r="C78" t="s">
        <v>6</v>
      </c>
      <c r="D78" t="s">
        <v>70</v>
      </c>
      <c r="E78" t="s">
        <v>65</v>
      </c>
      <c r="F78" t="s">
        <v>141</v>
      </c>
      <c r="G78">
        <v>3.6363636363636367</v>
      </c>
      <c r="N78" t="s">
        <v>68</v>
      </c>
      <c r="O78">
        <f t="shared" si="8"/>
        <v>0.1</v>
      </c>
      <c r="P78">
        <f t="shared" si="11"/>
        <v>3.2727272727272729</v>
      </c>
      <c r="Q78" t="s">
        <v>68</v>
      </c>
      <c r="R78">
        <f t="shared" si="10"/>
        <v>3.2727272727272729</v>
      </c>
    </row>
    <row r="79" spans="1:18" x14ac:dyDescent="0.25">
      <c r="A79" t="s">
        <v>140</v>
      </c>
      <c r="B79" t="s">
        <v>63</v>
      </c>
      <c r="C79" t="s">
        <v>6</v>
      </c>
      <c r="D79" t="s">
        <v>75</v>
      </c>
      <c r="E79" t="s">
        <v>65</v>
      </c>
      <c r="F79" t="s">
        <v>141</v>
      </c>
      <c r="G79">
        <v>5.09</v>
      </c>
      <c r="N79" t="s">
        <v>68</v>
      </c>
      <c r="O79">
        <f t="shared" si="8"/>
        <v>0.1</v>
      </c>
      <c r="P79">
        <f t="shared" si="11"/>
        <v>4.5810000000000004</v>
      </c>
      <c r="Q79" t="s">
        <v>67</v>
      </c>
      <c r="R79">
        <f t="shared" si="10"/>
        <v>0</v>
      </c>
    </row>
    <row r="80" spans="1:18" x14ac:dyDescent="0.25">
      <c r="A80" t="s">
        <v>140</v>
      </c>
      <c r="B80" t="s">
        <v>63</v>
      </c>
      <c r="C80" t="s">
        <v>6</v>
      </c>
      <c r="D80" t="s">
        <v>114</v>
      </c>
      <c r="E80" t="s">
        <v>65</v>
      </c>
      <c r="F80" t="s">
        <v>141</v>
      </c>
      <c r="G80">
        <v>0.11</v>
      </c>
      <c r="N80" t="s">
        <v>67</v>
      </c>
      <c r="O80">
        <f t="shared" si="8"/>
        <v>0</v>
      </c>
      <c r="P80">
        <f t="shared" si="11"/>
        <v>0.11</v>
      </c>
      <c r="Q80" t="s">
        <v>67</v>
      </c>
      <c r="R80">
        <f t="shared" si="10"/>
        <v>0</v>
      </c>
    </row>
    <row r="81" spans="1:18" x14ac:dyDescent="0.25">
      <c r="A81" t="s">
        <v>140</v>
      </c>
      <c r="B81" t="s">
        <v>63</v>
      </c>
      <c r="C81" t="s">
        <v>24</v>
      </c>
      <c r="D81" t="s">
        <v>113</v>
      </c>
      <c r="E81" t="s">
        <v>65</v>
      </c>
      <c r="F81" t="s">
        <v>141</v>
      </c>
      <c r="G81">
        <v>0.125541818181818</v>
      </c>
      <c r="N81" t="s">
        <v>68</v>
      </c>
      <c r="O81">
        <f t="shared" ref="O81:O112" si="12">IF(N81="Y",0,0.1)</f>
        <v>0.1</v>
      </c>
      <c r="P81">
        <f t="shared" si="11"/>
        <v>0.11298763636363621</v>
      </c>
      <c r="Q81" t="s">
        <v>68</v>
      </c>
      <c r="R81">
        <f t="shared" si="10"/>
        <v>0.11298763636363621</v>
      </c>
    </row>
    <row r="82" spans="1:18" x14ac:dyDescent="0.25">
      <c r="A82" t="s">
        <v>140</v>
      </c>
      <c r="B82" t="s">
        <v>63</v>
      </c>
      <c r="C82" t="s">
        <v>24</v>
      </c>
      <c r="D82" t="s">
        <v>75</v>
      </c>
      <c r="E82" t="s">
        <v>65</v>
      </c>
      <c r="F82" t="s">
        <v>141</v>
      </c>
      <c r="G82">
        <v>0.04</v>
      </c>
      <c r="N82" t="s">
        <v>68</v>
      </c>
      <c r="O82">
        <f t="shared" si="12"/>
        <v>0.1</v>
      </c>
      <c r="P82">
        <f t="shared" si="11"/>
        <v>3.6000000000000004E-2</v>
      </c>
      <c r="Q82" t="s">
        <v>68</v>
      </c>
      <c r="R82">
        <f t="shared" si="10"/>
        <v>3.6000000000000004E-2</v>
      </c>
    </row>
    <row r="83" spans="1:18" x14ac:dyDescent="0.25">
      <c r="A83" t="s">
        <v>140</v>
      </c>
      <c r="B83" t="s">
        <v>63</v>
      </c>
      <c r="C83" t="s">
        <v>24</v>
      </c>
      <c r="D83" t="s">
        <v>114</v>
      </c>
      <c r="E83" t="s">
        <v>65</v>
      </c>
      <c r="F83" t="s">
        <v>141</v>
      </c>
      <c r="G83">
        <v>2.1</v>
      </c>
      <c r="N83" t="s">
        <v>67</v>
      </c>
      <c r="O83">
        <f t="shared" si="12"/>
        <v>0</v>
      </c>
      <c r="P83">
        <f t="shared" si="11"/>
        <v>2.1</v>
      </c>
      <c r="Q83" t="s">
        <v>68</v>
      </c>
      <c r="R83">
        <f t="shared" si="10"/>
        <v>2.1</v>
      </c>
    </row>
    <row r="84" spans="1:18" x14ac:dyDescent="0.25">
      <c r="A84" t="s">
        <v>140</v>
      </c>
      <c r="B84" t="s">
        <v>63</v>
      </c>
      <c r="C84" t="s">
        <v>26</v>
      </c>
      <c r="D84" t="s">
        <v>75</v>
      </c>
      <c r="E84" t="s">
        <v>65</v>
      </c>
      <c r="F84" t="s">
        <v>141</v>
      </c>
      <c r="G84">
        <v>0.02</v>
      </c>
      <c r="N84" t="s">
        <v>68</v>
      </c>
      <c r="O84">
        <f t="shared" si="12"/>
        <v>0.1</v>
      </c>
      <c r="P84">
        <f t="shared" si="11"/>
        <v>1.8000000000000002E-2</v>
      </c>
      <c r="Q84" t="s">
        <v>68</v>
      </c>
      <c r="R84">
        <f t="shared" si="10"/>
        <v>1.8000000000000002E-2</v>
      </c>
    </row>
    <row r="85" spans="1:18" x14ac:dyDescent="0.25">
      <c r="A85" t="s">
        <v>140</v>
      </c>
      <c r="B85" t="s">
        <v>63</v>
      </c>
      <c r="C85" t="s">
        <v>26</v>
      </c>
      <c r="D85" t="s">
        <v>114</v>
      </c>
      <c r="E85" t="s">
        <v>65</v>
      </c>
      <c r="F85" t="s">
        <v>141</v>
      </c>
      <c r="G85">
        <v>7.0000000000000007E-2</v>
      </c>
      <c r="N85" t="s">
        <v>67</v>
      </c>
      <c r="O85">
        <f t="shared" si="12"/>
        <v>0</v>
      </c>
      <c r="P85">
        <f t="shared" si="11"/>
        <v>7.0000000000000007E-2</v>
      </c>
      <c r="Q85" t="s">
        <v>68</v>
      </c>
      <c r="R85">
        <f t="shared" si="10"/>
        <v>7.0000000000000007E-2</v>
      </c>
    </row>
    <row r="86" spans="1:18" x14ac:dyDescent="0.25">
      <c r="A86" t="s">
        <v>140</v>
      </c>
      <c r="B86" t="s">
        <v>63</v>
      </c>
      <c r="C86" t="s">
        <v>27</v>
      </c>
      <c r="D86" t="s">
        <v>76</v>
      </c>
      <c r="E86" t="s">
        <v>65</v>
      </c>
      <c r="F86" t="s">
        <v>141</v>
      </c>
      <c r="G86">
        <v>18.078383838383839</v>
      </c>
      <c r="N86" t="s">
        <v>67</v>
      </c>
      <c r="O86">
        <f t="shared" si="12"/>
        <v>0</v>
      </c>
      <c r="P86">
        <f t="shared" si="11"/>
        <v>18.078383838383839</v>
      </c>
      <c r="Q86" t="s">
        <v>68</v>
      </c>
      <c r="R86">
        <f t="shared" si="10"/>
        <v>18.078383838383839</v>
      </c>
    </row>
    <row r="87" spans="1:18" x14ac:dyDescent="0.25">
      <c r="A87" t="s">
        <v>140</v>
      </c>
      <c r="B87" t="s">
        <v>63</v>
      </c>
      <c r="C87" t="s">
        <v>27</v>
      </c>
      <c r="D87" t="s">
        <v>73</v>
      </c>
      <c r="E87" t="s">
        <v>65</v>
      </c>
      <c r="F87" t="s">
        <v>141</v>
      </c>
      <c r="G87">
        <v>0.36363636363636359</v>
      </c>
      <c r="N87" t="s">
        <v>67</v>
      </c>
      <c r="O87">
        <f t="shared" si="12"/>
        <v>0</v>
      </c>
      <c r="P87">
        <f t="shared" si="11"/>
        <v>0.36363636363636359</v>
      </c>
      <c r="Q87" t="s">
        <v>67</v>
      </c>
      <c r="R87">
        <f t="shared" si="10"/>
        <v>0</v>
      </c>
    </row>
    <row r="88" spans="1:18" x14ac:dyDescent="0.25">
      <c r="A88" t="s">
        <v>140</v>
      </c>
      <c r="B88" t="s">
        <v>63</v>
      </c>
      <c r="C88" t="s">
        <v>27</v>
      </c>
      <c r="D88" t="s">
        <v>128</v>
      </c>
      <c r="E88" t="s">
        <v>65</v>
      </c>
      <c r="F88" t="s">
        <v>141</v>
      </c>
      <c r="G88">
        <v>0.92</v>
      </c>
      <c r="N88" t="s">
        <v>67</v>
      </c>
      <c r="O88">
        <f t="shared" si="12"/>
        <v>0</v>
      </c>
      <c r="P88">
        <f t="shared" si="11"/>
        <v>0.92</v>
      </c>
      <c r="Q88" t="s">
        <v>68</v>
      </c>
      <c r="R88">
        <f t="shared" si="10"/>
        <v>0.92</v>
      </c>
    </row>
    <row r="89" spans="1:18" x14ac:dyDescent="0.25">
      <c r="A89" t="s">
        <v>140</v>
      </c>
      <c r="B89" t="s">
        <v>63</v>
      </c>
      <c r="C89" t="s">
        <v>27</v>
      </c>
      <c r="D89" t="s">
        <v>74</v>
      </c>
      <c r="E89" t="s">
        <v>65</v>
      </c>
      <c r="F89" t="s">
        <v>141</v>
      </c>
      <c r="G89">
        <v>0.6</v>
      </c>
      <c r="N89" t="s">
        <v>67</v>
      </c>
      <c r="O89">
        <f t="shared" si="12"/>
        <v>0</v>
      </c>
      <c r="P89">
        <f t="shared" si="11"/>
        <v>0.6</v>
      </c>
      <c r="Q89" t="s">
        <v>67</v>
      </c>
      <c r="R89">
        <f t="shared" si="10"/>
        <v>0</v>
      </c>
    </row>
    <row r="90" spans="1:18" x14ac:dyDescent="0.25">
      <c r="A90" t="s">
        <v>140</v>
      </c>
      <c r="B90" t="s">
        <v>63</v>
      </c>
      <c r="C90" t="s">
        <v>27</v>
      </c>
      <c r="D90" t="s">
        <v>92</v>
      </c>
      <c r="E90" t="s">
        <v>65</v>
      </c>
      <c r="F90" t="s">
        <v>141</v>
      </c>
      <c r="G90">
        <v>11.636363636363635</v>
      </c>
      <c r="N90" t="s">
        <v>67</v>
      </c>
      <c r="O90">
        <f t="shared" si="12"/>
        <v>0</v>
      </c>
      <c r="P90">
        <f t="shared" si="11"/>
        <v>11.636363636363635</v>
      </c>
      <c r="Q90" t="s">
        <v>68</v>
      </c>
      <c r="R90">
        <f t="shared" si="10"/>
        <v>11.636363636363635</v>
      </c>
    </row>
    <row r="91" spans="1:18" x14ac:dyDescent="0.25">
      <c r="A91" t="s">
        <v>140</v>
      </c>
      <c r="B91" t="s">
        <v>63</v>
      </c>
      <c r="C91" t="s">
        <v>27</v>
      </c>
      <c r="D91" t="s">
        <v>72</v>
      </c>
      <c r="E91" t="s">
        <v>65</v>
      </c>
      <c r="F91" t="s">
        <v>141</v>
      </c>
      <c r="G91">
        <v>36.410341951626357</v>
      </c>
      <c r="N91" t="s">
        <v>67</v>
      </c>
      <c r="O91">
        <f t="shared" si="12"/>
        <v>0</v>
      </c>
      <c r="P91">
        <f t="shared" si="11"/>
        <v>36.410341951626357</v>
      </c>
      <c r="Q91" t="s">
        <v>68</v>
      </c>
      <c r="R91">
        <f t="shared" si="10"/>
        <v>36.410341951626357</v>
      </c>
    </row>
    <row r="92" spans="1:18" x14ac:dyDescent="0.25">
      <c r="A92" t="s">
        <v>140</v>
      </c>
      <c r="B92" t="s">
        <v>63</v>
      </c>
      <c r="C92" t="s">
        <v>27</v>
      </c>
      <c r="D92" t="s">
        <v>113</v>
      </c>
      <c r="E92" t="s">
        <v>65</v>
      </c>
      <c r="F92" t="s">
        <v>141</v>
      </c>
      <c r="G92">
        <v>0.39057454545454551</v>
      </c>
      <c r="N92" t="s">
        <v>68</v>
      </c>
      <c r="O92">
        <f t="shared" si="12"/>
        <v>0.1</v>
      </c>
      <c r="P92">
        <f t="shared" si="11"/>
        <v>0.35151709090909095</v>
      </c>
      <c r="Q92" t="s">
        <v>68</v>
      </c>
      <c r="R92">
        <f t="shared" si="10"/>
        <v>0.35151709090909095</v>
      </c>
    </row>
    <row r="93" spans="1:18" x14ac:dyDescent="0.25">
      <c r="A93" t="s">
        <v>140</v>
      </c>
      <c r="B93" t="s">
        <v>63</v>
      </c>
      <c r="C93" t="s">
        <v>27</v>
      </c>
      <c r="D93" t="s">
        <v>75</v>
      </c>
      <c r="E93" t="s">
        <v>65</v>
      </c>
      <c r="F93" t="s">
        <v>141</v>
      </c>
      <c r="G93">
        <v>0.73</v>
      </c>
      <c r="N93" t="s">
        <v>68</v>
      </c>
      <c r="O93">
        <f t="shared" si="12"/>
        <v>0.1</v>
      </c>
      <c r="P93">
        <f t="shared" si="11"/>
        <v>0.65700000000000003</v>
      </c>
      <c r="Q93" t="s">
        <v>67</v>
      </c>
      <c r="R93">
        <f t="shared" si="10"/>
        <v>0</v>
      </c>
    </row>
    <row r="94" spans="1:18" x14ac:dyDescent="0.25">
      <c r="A94" t="s">
        <v>140</v>
      </c>
      <c r="B94" t="s">
        <v>63</v>
      </c>
      <c r="C94" t="s">
        <v>27</v>
      </c>
      <c r="D94" t="s">
        <v>114</v>
      </c>
      <c r="E94" t="s">
        <v>65</v>
      </c>
      <c r="F94" t="s">
        <v>141</v>
      </c>
      <c r="G94">
        <v>1.8</v>
      </c>
      <c r="N94" t="s">
        <v>67</v>
      </c>
      <c r="O94">
        <f t="shared" si="12"/>
        <v>0</v>
      </c>
      <c r="P94">
        <f t="shared" si="11"/>
        <v>1.8</v>
      </c>
      <c r="Q94" t="s">
        <v>67</v>
      </c>
      <c r="R94">
        <f t="shared" si="10"/>
        <v>0</v>
      </c>
    </row>
    <row r="95" spans="1:18" x14ac:dyDescent="0.25">
      <c r="A95" t="s">
        <v>140</v>
      </c>
      <c r="B95" t="s">
        <v>63</v>
      </c>
      <c r="C95" t="s">
        <v>15</v>
      </c>
      <c r="D95" t="s">
        <v>75</v>
      </c>
      <c r="E95" t="s">
        <v>65</v>
      </c>
      <c r="F95" t="s">
        <v>141</v>
      </c>
      <c r="G95">
        <v>0.01</v>
      </c>
      <c r="N95" t="s">
        <v>68</v>
      </c>
      <c r="O95">
        <f t="shared" si="12"/>
        <v>0.1</v>
      </c>
      <c r="P95">
        <f t="shared" si="11"/>
        <v>9.0000000000000011E-3</v>
      </c>
      <c r="Q95" t="s">
        <v>68</v>
      </c>
      <c r="R95">
        <f t="shared" si="10"/>
        <v>9.0000000000000011E-3</v>
      </c>
    </row>
    <row r="96" spans="1:18" x14ac:dyDescent="0.25">
      <c r="A96" t="s">
        <v>140</v>
      </c>
      <c r="B96" t="s">
        <v>63</v>
      </c>
      <c r="C96" t="s">
        <v>15</v>
      </c>
      <c r="D96" t="s">
        <v>114</v>
      </c>
      <c r="E96" t="s">
        <v>65</v>
      </c>
      <c r="F96" t="s">
        <v>141</v>
      </c>
      <c r="G96">
        <v>0.01</v>
      </c>
      <c r="N96" t="s">
        <v>67</v>
      </c>
      <c r="O96">
        <f t="shared" si="12"/>
        <v>0</v>
      </c>
      <c r="P96">
        <f t="shared" si="11"/>
        <v>0.01</v>
      </c>
      <c r="Q96" t="s">
        <v>68</v>
      </c>
      <c r="R96">
        <f t="shared" si="10"/>
        <v>0.01</v>
      </c>
    </row>
    <row r="97" spans="1:18" x14ac:dyDescent="0.25">
      <c r="A97" t="s">
        <v>140</v>
      </c>
      <c r="B97" t="s">
        <v>63</v>
      </c>
      <c r="C97" t="s">
        <v>17</v>
      </c>
      <c r="D97" t="s">
        <v>73</v>
      </c>
      <c r="E97" t="s">
        <v>65</v>
      </c>
      <c r="F97" t="s">
        <v>141</v>
      </c>
      <c r="G97">
        <v>17.600000000000001</v>
      </c>
      <c r="N97" t="s">
        <v>67</v>
      </c>
      <c r="O97">
        <f t="shared" si="12"/>
        <v>0</v>
      </c>
      <c r="P97">
        <f t="shared" si="11"/>
        <v>17.600000000000001</v>
      </c>
      <c r="Q97" t="s">
        <v>67</v>
      </c>
      <c r="R97">
        <f t="shared" si="10"/>
        <v>0</v>
      </c>
    </row>
    <row r="98" spans="1:18" x14ac:dyDescent="0.25">
      <c r="A98" t="s">
        <v>140</v>
      </c>
      <c r="B98" t="s">
        <v>63</v>
      </c>
      <c r="C98" t="s">
        <v>17</v>
      </c>
      <c r="D98" t="s">
        <v>128</v>
      </c>
      <c r="E98" t="s">
        <v>65</v>
      </c>
      <c r="F98" t="s">
        <v>141</v>
      </c>
      <c r="G98">
        <v>0.23</v>
      </c>
      <c r="N98" t="s">
        <v>67</v>
      </c>
      <c r="O98">
        <f t="shared" si="12"/>
        <v>0</v>
      </c>
      <c r="P98">
        <f t="shared" si="11"/>
        <v>0.23</v>
      </c>
      <c r="Q98" t="s">
        <v>68</v>
      </c>
      <c r="R98">
        <f t="shared" ref="R98:R129" si="13">IF(Q98="Y",0,P98)</f>
        <v>0.23</v>
      </c>
    </row>
    <row r="99" spans="1:18" x14ac:dyDescent="0.25">
      <c r="A99" t="s">
        <v>140</v>
      </c>
      <c r="B99" t="s">
        <v>63</v>
      </c>
      <c r="C99" t="s">
        <v>17</v>
      </c>
      <c r="D99" t="s">
        <v>119</v>
      </c>
      <c r="E99" t="s">
        <v>65</v>
      </c>
      <c r="F99" t="s">
        <v>141</v>
      </c>
      <c r="G99">
        <v>3.8</v>
      </c>
      <c r="N99" t="s">
        <v>68</v>
      </c>
      <c r="O99">
        <f t="shared" si="12"/>
        <v>0.1</v>
      </c>
      <c r="P99">
        <f t="shared" si="11"/>
        <v>3.42</v>
      </c>
      <c r="Q99" t="s">
        <v>68</v>
      </c>
      <c r="R99">
        <f t="shared" si="13"/>
        <v>3.42</v>
      </c>
    </row>
    <row r="100" spans="1:18" x14ac:dyDescent="0.25">
      <c r="A100" t="s">
        <v>140</v>
      </c>
      <c r="B100" t="s">
        <v>63</v>
      </c>
      <c r="C100" t="s">
        <v>17</v>
      </c>
      <c r="D100" t="s">
        <v>74</v>
      </c>
      <c r="E100" t="s">
        <v>65</v>
      </c>
      <c r="F100" t="s">
        <v>141</v>
      </c>
      <c r="G100">
        <v>0.1</v>
      </c>
      <c r="N100" t="s">
        <v>67</v>
      </c>
      <c r="O100">
        <f t="shared" si="12"/>
        <v>0</v>
      </c>
      <c r="P100">
        <f t="shared" si="11"/>
        <v>0.1</v>
      </c>
      <c r="Q100" t="s">
        <v>68</v>
      </c>
      <c r="R100">
        <f t="shared" si="13"/>
        <v>0.1</v>
      </c>
    </row>
    <row r="101" spans="1:18" x14ac:dyDescent="0.25">
      <c r="A101" t="s">
        <v>140</v>
      </c>
      <c r="B101" t="s">
        <v>63</v>
      </c>
      <c r="C101" t="s">
        <v>17</v>
      </c>
      <c r="D101" t="s">
        <v>116</v>
      </c>
      <c r="E101" t="s">
        <v>65</v>
      </c>
      <c r="F101" t="s">
        <v>141</v>
      </c>
      <c r="G101">
        <v>0.3</v>
      </c>
      <c r="N101" t="s">
        <v>68</v>
      </c>
      <c r="O101">
        <f t="shared" si="12"/>
        <v>0.1</v>
      </c>
      <c r="P101">
        <f t="shared" si="11"/>
        <v>0.27</v>
      </c>
      <c r="Q101" t="s">
        <v>68</v>
      </c>
      <c r="R101">
        <f t="shared" si="13"/>
        <v>0.27</v>
      </c>
    </row>
    <row r="102" spans="1:18" x14ac:dyDescent="0.25">
      <c r="A102" t="s">
        <v>140</v>
      </c>
      <c r="B102" t="s">
        <v>63</v>
      </c>
      <c r="C102" t="s">
        <v>17</v>
      </c>
      <c r="D102" t="s">
        <v>75</v>
      </c>
      <c r="E102" t="s">
        <v>65</v>
      </c>
      <c r="F102" t="s">
        <v>141</v>
      </c>
      <c r="G102">
        <v>7.0000000000000007E-2</v>
      </c>
      <c r="N102" t="s">
        <v>68</v>
      </c>
      <c r="O102">
        <f t="shared" si="12"/>
        <v>0.1</v>
      </c>
      <c r="P102">
        <f t="shared" si="11"/>
        <v>6.3000000000000014E-2</v>
      </c>
      <c r="Q102" t="s">
        <v>68</v>
      </c>
      <c r="R102">
        <f t="shared" si="13"/>
        <v>6.3000000000000014E-2</v>
      </c>
    </row>
    <row r="103" spans="1:18" x14ac:dyDescent="0.25">
      <c r="A103" t="s">
        <v>140</v>
      </c>
      <c r="B103" t="s">
        <v>63</v>
      </c>
      <c r="C103" t="s">
        <v>18</v>
      </c>
      <c r="D103" t="s">
        <v>73</v>
      </c>
      <c r="E103" t="s">
        <v>65</v>
      </c>
      <c r="F103" t="s">
        <v>141</v>
      </c>
      <c r="G103">
        <v>22.327272727272724</v>
      </c>
      <c r="N103" t="s">
        <v>67</v>
      </c>
      <c r="O103">
        <f t="shared" si="12"/>
        <v>0</v>
      </c>
      <c r="P103">
        <f t="shared" si="11"/>
        <v>22.327272727272724</v>
      </c>
      <c r="Q103" t="s">
        <v>67</v>
      </c>
      <c r="R103">
        <f t="shared" si="13"/>
        <v>0</v>
      </c>
    </row>
    <row r="104" spans="1:18" x14ac:dyDescent="0.25">
      <c r="A104" t="s">
        <v>140</v>
      </c>
      <c r="B104" t="s">
        <v>63</v>
      </c>
      <c r="C104" t="s">
        <v>18</v>
      </c>
      <c r="D104" t="s">
        <v>128</v>
      </c>
      <c r="E104" t="s">
        <v>65</v>
      </c>
      <c r="F104" t="s">
        <v>141</v>
      </c>
      <c r="G104">
        <v>0.41</v>
      </c>
      <c r="N104" t="s">
        <v>67</v>
      </c>
      <c r="O104">
        <f t="shared" si="12"/>
        <v>0</v>
      </c>
      <c r="P104">
        <f t="shared" si="11"/>
        <v>0.41</v>
      </c>
      <c r="Q104" t="s">
        <v>68</v>
      </c>
      <c r="R104">
        <f t="shared" si="13"/>
        <v>0.41</v>
      </c>
    </row>
    <row r="105" spans="1:18" x14ac:dyDescent="0.25">
      <c r="A105" t="s">
        <v>140</v>
      </c>
      <c r="B105" t="s">
        <v>63</v>
      </c>
      <c r="C105" t="s">
        <v>18</v>
      </c>
      <c r="D105" t="s">
        <v>74</v>
      </c>
      <c r="E105" t="s">
        <v>65</v>
      </c>
      <c r="F105" t="s">
        <v>141</v>
      </c>
      <c r="G105">
        <v>0.1</v>
      </c>
      <c r="N105" t="s">
        <v>67</v>
      </c>
      <c r="O105">
        <f t="shared" si="12"/>
        <v>0</v>
      </c>
      <c r="P105">
        <f t="shared" ref="P105:P136" si="14">G105*(1-O105)</f>
        <v>0.1</v>
      </c>
      <c r="Q105" t="s">
        <v>68</v>
      </c>
      <c r="R105">
        <f t="shared" si="13"/>
        <v>0.1</v>
      </c>
    </row>
    <row r="106" spans="1:18" x14ac:dyDescent="0.25">
      <c r="A106" t="s">
        <v>140</v>
      </c>
      <c r="B106" t="s">
        <v>63</v>
      </c>
      <c r="C106" t="s">
        <v>18</v>
      </c>
      <c r="D106" t="s">
        <v>64</v>
      </c>
      <c r="E106" t="s">
        <v>65</v>
      </c>
      <c r="F106" t="s">
        <v>141</v>
      </c>
      <c r="G106">
        <v>5.0909090909090908</v>
      </c>
      <c r="N106" t="s">
        <v>67</v>
      </c>
      <c r="O106">
        <f t="shared" si="12"/>
        <v>0</v>
      </c>
      <c r="P106">
        <f t="shared" si="14"/>
        <v>5.0909090909090908</v>
      </c>
      <c r="Q106" t="s">
        <v>68</v>
      </c>
      <c r="R106">
        <f t="shared" si="13"/>
        <v>5.0909090909090908</v>
      </c>
    </row>
    <row r="107" spans="1:18" x14ac:dyDescent="0.25">
      <c r="A107" t="s">
        <v>140</v>
      </c>
      <c r="B107" t="s">
        <v>63</v>
      </c>
      <c r="C107" t="s">
        <v>18</v>
      </c>
      <c r="D107" t="s">
        <v>135</v>
      </c>
      <c r="E107" t="s">
        <v>65</v>
      </c>
      <c r="F107" t="s">
        <v>141</v>
      </c>
      <c r="G107">
        <v>0.37200000000000005</v>
      </c>
      <c r="N107" t="s">
        <v>68</v>
      </c>
      <c r="O107">
        <f t="shared" si="12"/>
        <v>0.1</v>
      </c>
      <c r="P107">
        <f t="shared" si="14"/>
        <v>0.33480000000000004</v>
      </c>
      <c r="Q107" t="s">
        <v>68</v>
      </c>
      <c r="R107">
        <f t="shared" si="13"/>
        <v>0.33480000000000004</v>
      </c>
    </row>
    <row r="108" spans="1:18" x14ac:dyDescent="0.25">
      <c r="A108" t="s">
        <v>140</v>
      </c>
      <c r="B108" t="s">
        <v>63</v>
      </c>
      <c r="C108" t="s">
        <v>18</v>
      </c>
      <c r="D108" t="s">
        <v>69</v>
      </c>
      <c r="E108" t="s">
        <v>65</v>
      </c>
      <c r="F108" t="s">
        <v>141</v>
      </c>
      <c r="G108">
        <v>1.978181818181818</v>
      </c>
      <c r="N108" t="s">
        <v>68</v>
      </c>
      <c r="O108">
        <f t="shared" si="12"/>
        <v>0.1</v>
      </c>
      <c r="P108">
        <f t="shared" si="14"/>
        <v>1.7803636363636364</v>
      </c>
      <c r="Q108" t="s">
        <v>68</v>
      </c>
      <c r="R108">
        <f t="shared" si="13"/>
        <v>1.7803636363636364</v>
      </c>
    </row>
    <row r="109" spans="1:18" x14ac:dyDescent="0.25">
      <c r="A109" t="s">
        <v>140</v>
      </c>
      <c r="B109" t="s">
        <v>63</v>
      </c>
      <c r="C109" t="s">
        <v>18</v>
      </c>
      <c r="D109" t="s">
        <v>75</v>
      </c>
      <c r="E109" t="s">
        <v>65</v>
      </c>
      <c r="F109" t="s">
        <v>141</v>
      </c>
      <c r="G109">
        <v>0.17</v>
      </c>
      <c r="N109" t="s">
        <v>68</v>
      </c>
      <c r="O109">
        <f t="shared" si="12"/>
        <v>0.1</v>
      </c>
      <c r="P109">
        <f t="shared" si="14"/>
        <v>0.15300000000000002</v>
      </c>
      <c r="Q109" t="s">
        <v>67</v>
      </c>
      <c r="R109">
        <f t="shared" si="13"/>
        <v>0</v>
      </c>
    </row>
    <row r="110" spans="1:18" x14ac:dyDescent="0.25">
      <c r="A110" t="s">
        <v>140</v>
      </c>
      <c r="B110" t="s">
        <v>63</v>
      </c>
      <c r="C110" t="s">
        <v>18</v>
      </c>
      <c r="D110" t="s">
        <v>78</v>
      </c>
      <c r="E110" t="s">
        <v>65</v>
      </c>
      <c r="F110" t="s">
        <v>141</v>
      </c>
      <c r="G110">
        <v>6.9969811505655644</v>
      </c>
      <c r="N110" t="s">
        <v>67</v>
      </c>
      <c r="O110">
        <f t="shared" si="12"/>
        <v>0</v>
      </c>
      <c r="P110">
        <f t="shared" si="14"/>
        <v>6.9969811505655644</v>
      </c>
      <c r="Q110" t="s">
        <v>68</v>
      </c>
      <c r="R110">
        <f t="shared" si="13"/>
        <v>6.9969811505655644</v>
      </c>
    </row>
    <row r="111" spans="1:18" x14ac:dyDescent="0.25">
      <c r="A111" t="s">
        <v>140</v>
      </c>
      <c r="B111" t="s">
        <v>63</v>
      </c>
      <c r="C111" t="s">
        <v>18</v>
      </c>
      <c r="D111" t="s">
        <v>114</v>
      </c>
      <c r="E111" t="s">
        <v>65</v>
      </c>
      <c r="F111" t="s">
        <v>141</v>
      </c>
      <c r="G111">
        <v>0.02</v>
      </c>
      <c r="N111" t="s">
        <v>67</v>
      </c>
      <c r="O111">
        <f t="shared" si="12"/>
        <v>0</v>
      </c>
      <c r="P111">
        <f t="shared" si="14"/>
        <v>0.02</v>
      </c>
      <c r="Q111" t="s">
        <v>67</v>
      </c>
      <c r="R111">
        <f t="shared" si="13"/>
        <v>0</v>
      </c>
    </row>
    <row r="112" spans="1:18" x14ac:dyDescent="0.25">
      <c r="A112" t="s">
        <v>140</v>
      </c>
      <c r="B112" t="s">
        <v>63</v>
      </c>
      <c r="C112" t="s">
        <v>10</v>
      </c>
      <c r="D112" t="s">
        <v>131</v>
      </c>
      <c r="E112" t="s">
        <v>65</v>
      </c>
      <c r="F112" t="s">
        <v>141</v>
      </c>
      <c r="G112">
        <v>0.60872727272727278</v>
      </c>
      <c r="N112" t="s">
        <v>68</v>
      </c>
      <c r="O112">
        <f t="shared" si="12"/>
        <v>0.1</v>
      </c>
      <c r="P112">
        <f t="shared" si="14"/>
        <v>0.54785454545454548</v>
      </c>
      <c r="Q112" t="s">
        <v>68</v>
      </c>
      <c r="R112">
        <f t="shared" si="13"/>
        <v>0.54785454545454548</v>
      </c>
    </row>
    <row r="113" spans="1:18" x14ac:dyDescent="0.25">
      <c r="A113" t="s">
        <v>140</v>
      </c>
      <c r="B113" t="s">
        <v>63</v>
      </c>
      <c r="C113" t="s">
        <v>10</v>
      </c>
      <c r="D113" t="s">
        <v>73</v>
      </c>
      <c r="E113" t="s">
        <v>65</v>
      </c>
      <c r="F113" t="s">
        <v>141</v>
      </c>
      <c r="G113">
        <v>67.345454545454544</v>
      </c>
      <c r="N113" t="s">
        <v>67</v>
      </c>
      <c r="O113">
        <f t="shared" ref="O113:O144" si="15">IF(N113="Y",0,0.1)</f>
        <v>0</v>
      </c>
      <c r="P113">
        <f t="shared" si="14"/>
        <v>67.345454545454544</v>
      </c>
      <c r="Q113" t="s">
        <v>67</v>
      </c>
      <c r="R113">
        <f t="shared" si="13"/>
        <v>0</v>
      </c>
    </row>
    <row r="114" spans="1:18" x14ac:dyDescent="0.25">
      <c r="A114" t="s">
        <v>140</v>
      </c>
      <c r="B114" t="s">
        <v>63</v>
      </c>
      <c r="C114" t="s">
        <v>10</v>
      </c>
      <c r="D114" t="s">
        <v>128</v>
      </c>
      <c r="E114" t="s">
        <v>65</v>
      </c>
      <c r="F114" t="s">
        <v>141</v>
      </c>
      <c r="G114">
        <v>1.6</v>
      </c>
      <c r="N114" t="s">
        <v>67</v>
      </c>
      <c r="O114">
        <f t="shared" si="15"/>
        <v>0</v>
      </c>
      <c r="P114">
        <f t="shared" si="14"/>
        <v>1.6</v>
      </c>
      <c r="Q114" t="s">
        <v>68</v>
      </c>
      <c r="R114">
        <f t="shared" si="13"/>
        <v>1.6</v>
      </c>
    </row>
    <row r="115" spans="1:18" x14ac:dyDescent="0.25">
      <c r="A115" t="s">
        <v>140</v>
      </c>
      <c r="B115" t="s">
        <v>63</v>
      </c>
      <c r="C115" t="s">
        <v>10</v>
      </c>
      <c r="D115" t="s">
        <v>74</v>
      </c>
      <c r="E115" t="s">
        <v>65</v>
      </c>
      <c r="F115" t="s">
        <v>141</v>
      </c>
      <c r="G115">
        <v>0.5</v>
      </c>
      <c r="N115" t="s">
        <v>67</v>
      </c>
      <c r="O115">
        <f t="shared" si="15"/>
        <v>0</v>
      </c>
      <c r="P115">
        <f t="shared" si="14"/>
        <v>0.5</v>
      </c>
      <c r="Q115" t="s">
        <v>67</v>
      </c>
      <c r="R115">
        <f t="shared" si="13"/>
        <v>0</v>
      </c>
    </row>
    <row r="116" spans="1:18" x14ac:dyDescent="0.25">
      <c r="A116" t="s">
        <v>140</v>
      </c>
      <c r="B116" t="s">
        <v>63</v>
      </c>
      <c r="C116" t="s">
        <v>10</v>
      </c>
      <c r="D116" t="s">
        <v>71</v>
      </c>
      <c r="E116" t="s">
        <v>65</v>
      </c>
      <c r="F116" t="s">
        <v>141</v>
      </c>
      <c r="G116">
        <v>2.1818181818181817</v>
      </c>
      <c r="N116" t="s">
        <v>68</v>
      </c>
      <c r="O116">
        <f t="shared" si="15"/>
        <v>0.1</v>
      </c>
      <c r="P116">
        <f t="shared" si="14"/>
        <v>1.9636363636363636</v>
      </c>
      <c r="Q116" t="s">
        <v>68</v>
      </c>
      <c r="R116">
        <f t="shared" si="13"/>
        <v>1.9636363636363636</v>
      </c>
    </row>
    <row r="117" spans="1:18" x14ac:dyDescent="0.25">
      <c r="A117" t="s">
        <v>140</v>
      </c>
      <c r="B117" t="s">
        <v>63</v>
      </c>
      <c r="C117" t="s">
        <v>10</v>
      </c>
      <c r="D117" t="s">
        <v>64</v>
      </c>
      <c r="E117" t="s">
        <v>65</v>
      </c>
      <c r="F117" t="s">
        <v>141</v>
      </c>
      <c r="G117">
        <v>7.2727272727272734</v>
      </c>
      <c r="N117" t="s">
        <v>67</v>
      </c>
      <c r="O117">
        <f t="shared" si="15"/>
        <v>0</v>
      </c>
      <c r="P117">
        <f t="shared" si="14"/>
        <v>7.2727272727272734</v>
      </c>
      <c r="Q117" t="s">
        <v>68</v>
      </c>
      <c r="R117">
        <f t="shared" si="13"/>
        <v>7.2727272727272734</v>
      </c>
    </row>
    <row r="118" spans="1:18" x14ac:dyDescent="0.25">
      <c r="A118" t="s">
        <v>140</v>
      </c>
      <c r="B118" t="s">
        <v>63</v>
      </c>
      <c r="C118" t="s">
        <v>10</v>
      </c>
      <c r="D118" t="s">
        <v>70</v>
      </c>
      <c r="E118" t="s">
        <v>65</v>
      </c>
      <c r="F118" t="s">
        <v>141</v>
      </c>
      <c r="G118">
        <v>8.1163636363636371</v>
      </c>
      <c r="N118" t="s">
        <v>68</v>
      </c>
      <c r="O118">
        <f t="shared" si="15"/>
        <v>0.1</v>
      </c>
      <c r="P118">
        <f t="shared" si="14"/>
        <v>7.3047272727272734</v>
      </c>
      <c r="Q118" t="s">
        <v>68</v>
      </c>
      <c r="R118">
        <f t="shared" si="13"/>
        <v>7.3047272727272734</v>
      </c>
    </row>
    <row r="119" spans="1:18" x14ac:dyDescent="0.25">
      <c r="A119" t="s">
        <v>140</v>
      </c>
      <c r="B119" t="s">
        <v>63</v>
      </c>
      <c r="C119" t="s">
        <v>10</v>
      </c>
      <c r="D119" t="s">
        <v>69</v>
      </c>
      <c r="E119" t="s">
        <v>65</v>
      </c>
      <c r="F119" t="s">
        <v>141</v>
      </c>
      <c r="G119">
        <v>0.51070707070707066</v>
      </c>
      <c r="N119" t="s">
        <v>68</v>
      </c>
      <c r="O119">
        <f t="shared" si="15"/>
        <v>0.1</v>
      </c>
      <c r="P119">
        <f t="shared" si="14"/>
        <v>0.45963636363636362</v>
      </c>
      <c r="Q119" t="s">
        <v>68</v>
      </c>
      <c r="R119">
        <f t="shared" si="13"/>
        <v>0.45963636363636362</v>
      </c>
    </row>
    <row r="120" spans="1:18" x14ac:dyDescent="0.25">
      <c r="A120" t="s">
        <v>140</v>
      </c>
      <c r="B120" t="s">
        <v>63</v>
      </c>
      <c r="C120" t="s">
        <v>10</v>
      </c>
      <c r="D120" t="s">
        <v>75</v>
      </c>
      <c r="E120" t="s">
        <v>65</v>
      </c>
      <c r="F120" t="s">
        <v>141</v>
      </c>
      <c r="G120">
        <v>1.05</v>
      </c>
      <c r="N120" t="s">
        <v>68</v>
      </c>
      <c r="O120">
        <f t="shared" si="15"/>
        <v>0.1</v>
      </c>
      <c r="P120">
        <f t="shared" si="14"/>
        <v>0.94500000000000006</v>
      </c>
      <c r="Q120" t="s">
        <v>67</v>
      </c>
      <c r="R120">
        <f t="shared" si="13"/>
        <v>0</v>
      </c>
    </row>
    <row r="121" spans="1:18" x14ac:dyDescent="0.25">
      <c r="A121" t="s">
        <v>140</v>
      </c>
      <c r="B121" t="s">
        <v>63</v>
      </c>
      <c r="C121" t="s">
        <v>10</v>
      </c>
      <c r="D121" t="s">
        <v>78</v>
      </c>
      <c r="E121" t="s">
        <v>65</v>
      </c>
      <c r="F121" t="s">
        <v>141</v>
      </c>
      <c r="G121">
        <v>31.866685892249681</v>
      </c>
      <c r="N121" t="s">
        <v>67</v>
      </c>
      <c r="O121">
        <f t="shared" si="15"/>
        <v>0</v>
      </c>
      <c r="P121">
        <f t="shared" si="14"/>
        <v>31.866685892249681</v>
      </c>
      <c r="Q121" t="s">
        <v>68</v>
      </c>
      <c r="R121">
        <f t="shared" si="13"/>
        <v>31.866685892249681</v>
      </c>
    </row>
    <row r="122" spans="1:18" x14ac:dyDescent="0.25">
      <c r="A122" t="s">
        <v>140</v>
      </c>
      <c r="B122" t="s">
        <v>63</v>
      </c>
      <c r="C122" t="s">
        <v>10</v>
      </c>
      <c r="D122" t="s">
        <v>114</v>
      </c>
      <c r="E122" t="s">
        <v>65</v>
      </c>
      <c r="F122" t="s">
        <v>141</v>
      </c>
      <c r="G122">
        <v>0.1</v>
      </c>
      <c r="N122" t="s">
        <v>67</v>
      </c>
      <c r="O122">
        <f t="shared" si="15"/>
        <v>0</v>
      </c>
      <c r="P122">
        <f t="shared" si="14"/>
        <v>0.1</v>
      </c>
      <c r="Q122" t="s">
        <v>67</v>
      </c>
      <c r="R122">
        <f t="shared" si="13"/>
        <v>0</v>
      </c>
    </row>
    <row r="123" spans="1:18" x14ac:dyDescent="0.25">
      <c r="A123" t="s">
        <v>140</v>
      </c>
      <c r="B123" t="s">
        <v>63</v>
      </c>
      <c r="C123" t="s">
        <v>30</v>
      </c>
      <c r="D123" t="s">
        <v>113</v>
      </c>
      <c r="E123" t="s">
        <v>65</v>
      </c>
      <c r="F123" t="s">
        <v>141</v>
      </c>
      <c r="G123">
        <v>0.125541818181818</v>
      </c>
      <c r="N123" t="s">
        <v>68</v>
      </c>
      <c r="O123">
        <f t="shared" si="15"/>
        <v>0.1</v>
      </c>
      <c r="P123">
        <f t="shared" si="14"/>
        <v>0.11298763636363621</v>
      </c>
      <c r="Q123" t="s">
        <v>68</v>
      </c>
      <c r="R123">
        <f t="shared" si="13"/>
        <v>0.11298763636363621</v>
      </c>
    </row>
    <row r="124" spans="1:18" x14ac:dyDescent="0.25">
      <c r="A124" t="s">
        <v>140</v>
      </c>
      <c r="B124" t="s">
        <v>63</v>
      </c>
      <c r="C124" t="s">
        <v>30</v>
      </c>
      <c r="D124" t="s">
        <v>75</v>
      </c>
      <c r="E124" t="s">
        <v>65</v>
      </c>
      <c r="F124" t="s">
        <v>141</v>
      </c>
      <c r="G124">
        <v>0.01</v>
      </c>
      <c r="N124" t="s">
        <v>68</v>
      </c>
      <c r="O124">
        <f t="shared" si="15"/>
        <v>0.1</v>
      </c>
      <c r="P124">
        <f t="shared" si="14"/>
        <v>9.0000000000000011E-3</v>
      </c>
      <c r="Q124" t="s">
        <v>68</v>
      </c>
      <c r="R124">
        <f t="shared" si="13"/>
        <v>9.0000000000000011E-3</v>
      </c>
    </row>
    <row r="125" spans="1:18" x14ac:dyDescent="0.25">
      <c r="A125" t="s">
        <v>140</v>
      </c>
      <c r="B125" t="s">
        <v>63</v>
      </c>
      <c r="C125" t="s">
        <v>30</v>
      </c>
      <c r="D125" t="s">
        <v>114</v>
      </c>
      <c r="E125" t="s">
        <v>65</v>
      </c>
      <c r="F125" t="s">
        <v>141</v>
      </c>
      <c r="G125">
        <v>0.26</v>
      </c>
      <c r="N125" t="s">
        <v>67</v>
      </c>
      <c r="O125">
        <f t="shared" si="15"/>
        <v>0</v>
      </c>
      <c r="P125">
        <f t="shared" si="14"/>
        <v>0.26</v>
      </c>
      <c r="Q125" t="s">
        <v>68</v>
      </c>
      <c r="R125">
        <f t="shared" si="13"/>
        <v>0.26</v>
      </c>
    </row>
    <row r="126" spans="1:18" x14ac:dyDescent="0.25">
      <c r="A126" t="s">
        <v>140</v>
      </c>
      <c r="B126" t="s">
        <v>63</v>
      </c>
      <c r="C126" t="s">
        <v>22</v>
      </c>
      <c r="D126" t="s">
        <v>76</v>
      </c>
      <c r="E126" t="s">
        <v>65</v>
      </c>
      <c r="F126" t="s">
        <v>141</v>
      </c>
      <c r="G126">
        <v>1.2913131313131314</v>
      </c>
      <c r="N126" t="s">
        <v>67</v>
      </c>
      <c r="O126">
        <f t="shared" si="15"/>
        <v>0</v>
      </c>
      <c r="P126">
        <f t="shared" si="14"/>
        <v>1.2913131313131314</v>
      </c>
      <c r="Q126" t="s">
        <v>68</v>
      </c>
      <c r="R126">
        <f t="shared" si="13"/>
        <v>1.2913131313131314</v>
      </c>
    </row>
    <row r="127" spans="1:18" x14ac:dyDescent="0.25">
      <c r="A127" t="s">
        <v>140</v>
      </c>
      <c r="B127" t="s">
        <v>63</v>
      </c>
      <c r="C127" t="s">
        <v>22</v>
      </c>
      <c r="D127" t="s">
        <v>128</v>
      </c>
      <c r="E127" t="s">
        <v>65</v>
      </c>
      <c r="F127" t="s">
        <v>141</v>
      </c>
      <c r="G127">
        <v>0.28999999999999998</v>
      </c>
      <c r="N127" t="s">
        <v>67</v>
      </c>
      <c r="O127">
        <f t="shared" si="15"/>
        <v>0</v>
      </c>
      <c r="P127">
        <f t="shared" si="14"/>
        <v>0.28999999999999998</v>
      </c>
      <c r="Q127" t="s">
        <v>68</v>
      </c>
      <c r="R127">
        <f t="shared" si="13"/>
        <v>0.28999999999999998</v>
      </c>
    </row>
    <row r="128" spans="1:18" x14ac:dyDescent="0.25">
      <c r="A128" t="s">
        <v>140</v>
      </c>
      <c r="B128" t="s">
        <v>63</v>
      </c>
      <c r="C128" t="s">
        <v>22</v>
      </c>
      <c r="D128" t="s">
        <v>74</v>
      </c>
      <c r="E128" t="s">
        <v>65</v>
      </c>
      <c r="F128" t="s">
        <v>141</v>
      </c>
      <c r="G128">
        <v>0.1</v>
      </c>
      <c r="N128" t="s">
        <v>67</v>
      </c>
      <c r="O128">
        <f t="shared" si="15"/>
        <v>0</v>
      </c>
      <c r="P128">
        <f t="shared" si="14"/>
        <v>0.1</v>
      </c>
      <c r="Q128" t="s">
        <v>68</v>
      </c>
      <c r="R128">
        <f t="shared" si="13"/>
        <v>0.1</v>
      </c>
    </row>
    <row r="129" spans="1:18" x14ac:dyDescent="0.25">
      <c r="A129" t="s">
        <v>140</v>
      </c>
      <c r="B129" t="s">
        <v>63</v>
      </c>
      <c r="C129" t="s">
        <v>22</v>
      </c>
      <c r="D129" t="s">
        <v>92</v>
      </c>
      <c r="E129" t="s">
        <v>65</v>
      </c>
      <c r="F129" t="s">
        <v>141</v>
      </c>
      <c r="G129">
        <v>0</v>
      </c>
      <c r="N129" t="s">
        <v>67</v>
      </c>
      <c r="O129">
        <f t="shared" si="15"/>
        <v>0</v>
      </c>
      <c r="P129">
        <f t="shared" si="14"/>
        <v>0</v>
      </c>
      <c r="Q129" t="s">
        <v>68</v>
      </c>
      <c r="R129">
        <f t="shared" si="13"/>
        <v>0</v>
      </c>
    </row>
    <row r="130" spans="1:18" x14ac:dyDescent="0.25">
      <c r="A130" t="s">
        <v>140</v>
      </c>
      <c r="B130" t="s">
        <v>63</v>
      </c>
      <c r="C130" t="s">
        <v>22</v>
      </c>
      <c r="D130" t="s">
        <v>72</v>
      </c>
      <c r="E130" t="s">
        <v>65</v>
      </c>
      <c r="F130" t="s">
        <v>141</v>
      </c>
      <c r="G130">
        <v>1.4278565471226021</v>
      </c>
      <c r="N130" t="s">
        <v>67</v>
      </c>
      <c r="O130">
        <f t="shared" si="15"/>
        <v>0</v>
      </c>
      <c r="P130">
        <f t="shared" si="14"/>
        <v>1.4278565471226021</v>
      </c>
      <c r="Q130" t="s">
        <v>68</v>
      </c>
      <c r="R130">
        <f t="shared" ref="R130:R154" si="16">IF(Q130="Y",0,P130)</f>
        <v>1.4278565471226021</v>
      </c>
    </row>
    <row r="131" spans="1:18" x14ac:dyDescent="0.25">
      <c r="A131" t="s">
        <v>140</v>
      </c>
      <c r="B131" t="s">
        <v>63</v>
      </c>
      <c r="C131" t="s">
        <v>22</v>
      </c>
      <c r="D131" t="s">
        <v>113</v>
      </c>
      <c r="E131" t="s">
        <v>65</v>
      </c>
      <c r="F131" t="s">
        <v>141</v>
      </c>
      <c r="G131">
        <v>3.5012218181818184</v>
      </c>
      <c r="N131" t="s">
        <v>68</v>
      </c>
      <c r="O131">
        <f t="shared" si="15"/>
        <v>0.1</v>
      </c>
      <c r="P131">
        <f t="shared" si="14"/>
        <v>3.1510996363636368</v>
      </c>
      <c r="Q131" t="s">
        <v>68</v>
      </c>
      <c r="R131">
        <f t="shared" si="16"/>
        <v>3.1510996363636368</v>
      </c>
    </row>
    <row r="132" spans="1:18" x14ac:dyDescent="0.25">
      <c r="A132" t="s">
        <v>140</v>
      </c>
      <c r="B132" t="s">
        <v>63</v>
      </c>
      <c r="C132" t="s">
        <v>22</v>
      </c>
      <c r="D132" t="s">
        <v>75</v>
      </c>
      <c r="E132" t="s">
        <v>65</v>
      </c>
      <c r="F132" t="s">
        <v>141</v>
      </c>
      <c r="G132">
        <v>0.11</v>
      </c>
      <c r="N132" t="s">
        <v>68</v>
      </c>
      <c r="O132">
        <f t="shared" si="15"/>
        <v>0.1</v>
      </c>
      <c r="P132">
        <f t="shared" si="14"/>
        <v>9.9000000000000005E-2</v>
      </c>
      <c r="Q132" t="s">
        <v>67</v>
      </c>
      <c r="R132">
        <f t="shared" si="16"/>
        <v>0</v>
      </c>
    </row>
    <row r="133" spans="1:18" x14ac:dyDescent="0.25">
      <c r="A133" t="s">
        <v>140</v>
      </c>
      <c r="B133" t="s">
        <v>63</v>
      </c>
      <c r="C133" t="s">
        <v>22</v>
      </c>
      <c r="D133" t="s">
        <v>114</v>
      </c>
      <c r="E133" t="s">
        <v>65</v>
      </c>
      <c r="F133" t="s">
        <v>141</v>
      </c>
      <c r="G133">
        <v>2.86</v>
      </c>
      <c r="N133" t="s">
        <v>67</v>
      </c>
      <c r="O133">
        <f t="shared" si="15"/>
        <v>0</v>
      </c>
      <c r="P133">
        <f t="shared" si="14"/>
        <v>2.86</v>
      </c>
      <c r="Q133" t="s">
        <v>67</v>
      </c>
      <c r="R133">
        <f t="shared" si="16"/>
        <v>0</v>
      </c>
    </row>
    <row r="134" spans="1:18" x14ac:dyDescent="0.25">
      <c r="A134" t="s">
        <v>140</v>
      </c>
      <c r="B134" t="s">
        <v>63</v>
      </c>
      <c r="C134" t="s">
        <v>31</v>
      </c>
      <c r="D134" t="s">
        <v>114</v>
      </c>
      <c r="E134" t="s">
        <v>65</v>
      </c>
      <c r="F134" t="s">
        <v>141</v>
      </c>
      <c r="G134">
        <v>0.05</v>
      </c>
      <c r="N134" t="s">
        <v>67</v>
      </c>
      <c r="O134">
        <f t="shared" si="15"/>
        <v>0</v>
      </c>
      <c r="P134">
        <f t="shared" si="14"/>
        <v>0.05</v>
      </c>
      <c r="Q134" t="s">
        <v>67</v>
      </c>
      <c r="R134">
        <f t="shared" si="16"/>
        <v>0</v>
      </c>
    </row>
    <row r="135" spans="1:18" x14ac:dyDescent="0.25">
      <c r="A135" t="s">
        <v>140</v>
      </c>
      <c r="B135" t="s">
        <v>63</v>
      </c>
      <c r="C135" t="s">
        <v>32</v>
      </c>
      <c r="D135" t="s">
        <v>73</v>
      </c>
      <c r="E135" t="s">
        <v>65</v>
      </c>
      <c r="F135" t="s">
        <v>141</v>
      </c>
      <c r="G135">
        <v>204.29090909090905</v>
      </c>
      <c r="N135" t="s">
        <v>67</v>
      </c>
      <c r="O135">
        <f t="shared" si="15"/>
        <v>0</v>
      </c>
      <c r="P135">
        <f t="shared" si="14"/>
        <v>204.29090909090905</v>
      </c>
      <c r="Q135" t="s">
        <v>67</v>
      </c>
      <c r="R135">
        <f t="shared" si="16"/>
        <v>0</v>
      </c>
    </row>
    <row r="136" spans="1:18" x14ac:dyDescent="0.25">
      <c r="A136" t="s">
        <v>140</v>
      </c>
      <c r="B136" t="s">
        <v>63</v>
      </c>
      <c r="C136" t="s">
        <v>32</v>
      </c>
      <c r="D136" t="s">
        <v>128</v>
      </c>
      <c r="E136" t="s">
        <v>65</v>
      </c>
      <c r="F136" t="s">
        <v>141</v>
      </c>
      <c r="G136">
        <v>0.31</v>
      </c>
      <c r="N136" t="s">
        <v>67</v>
      </c>
      <c r="O136">
        <f t="shared" si="15"/>
        <v>0</v>
      </c>
      <c r="P136">
        <f t="shared" si="14"/>
        <v>0.31</v>
      </c>
      <c r="Q136" t="s">
        <v>68</v>
      </c>
      <c r="R136">
        <f t="shared" si="16"/>
        <v>0.31</v>
      </c>
    </row>
    <row r="137" spans="1:18" x14ac:dyDescent="0.25">
      <c r="A137" t="s">
        <v>140</v>
      </c>
      <c r="B137" t="s">
        <v>63</v>
      </c>
      <c r="C137" t="s">
        <v>32</v>
      </c>
      <c r="D137" t="s">
        <v>119</v>
      </c>
      <c r="E137" t="s">
        <v>65</v>
      </c>
      <c r="F137" t="s">
        <v>141</v>
      </c>
      <c r="G137">
        <v>3.8</v>
      </c>
      <c r="N137" t="s">
        <v>68</v>
      </c>
      <c r="O137">
        <f t="shared" si="15"/>
        <v>0.1</v>
      </c>
      <c r="P137">
        <f t="shared" ref="P137:P154" si="17">G137*(1-O137)</f>
        <v>3.42</v>
      </c>
      <c r="Q137" t="s">
        <v>68</v>
      </c>
      <c r="R137">
        <f t="shared" si="16"/>
        <v>3.42</v>
      </c>
    </row>
    <row r="138" spans="1:18" x14ac:dyDescent="0.25">
      <c r="A138" t="s">
        <v>140</v>
      </c>
      <c r="B138" t="s">
        <v>63</v>
      </c>
      <c r="C138" t="s">
        <v>32</v>
      </c>
      <c r="D138" t="s">
        <v>74</v>
      </c>
      <c r="E138" t="s">
        <v>65</v>
      </c>
      <c r="F138" t="s">
        <v>141</v>
      </c>
      <c r="G138">
        <v>0.1</v>
      </c>
      <c r="N138" t="s">
        <v>67</v>
      </c>
      <c r="O138">
        <f t="shared" si="15"/>
        <v>0</v>
      </c>
      <c r="P138">
        <f t="shared" si="17"/>
        <v>0.1</v>
      </c>
      <c r="Q138" t="s">
        <v>68</v>
      </c>
      <c r="R138">
        <f t="shared" si="16"/>
        <v>0.1</v>
      </c>
    </row>
    <row r="139" spans="1:18" x14ac:dyDescent="0.25">
      <c r="A139" t="s">
        <v>140</v>
      </c>
      <c r="B139" t="s">
        <v>63</v>
      </c>
      <c r="C139" t="s">
        <v>32</v>
      </c>
      <c r="D139" t="s">
        <v>64</v>
      </c>
      <c r="E139" t="s">
        <v>65</v>
      </c>
      <c r="F139" t="s">
        <v>141</v>
      </c>
      <c r="G139">
        <v>1.4545454545454544</v>
      </c>
      <c r="N139" t="s">
        <v>67</v>
      </c>
      <c r="O139">
        <f t="shared" si="15"/>
        <v>0</v>
      </c>
      <c r="P139">
        <f t="shared" si="17"/>
        <v>1.4545454545454544</v>
      </c>
      <c r="Q139" t="s">
        <v>68</v>
      </c>
      <c r="R139">
        <f t="shared" si="16"/>
        <v>1.4545454545454544</v>
      </c>
    </row>
    <row r="140" spans="1:18" x14ac:dyDescent="0.25">
      <c r="A140" t="s">
        <v>140</v>
      </c>
      <c r="B140" t="s">
        <v>63</v>
      </c>
      <c r="C140" t="s">
        <v>32</v>
      </c>
      <c r="D140" t="s">
        <v>69</v>
      </c>
      <c r="E140" t="s">
        <v>65</v>
      </c>
      <c r="F140" t="s">
        <v>141</v>
      </c>
      <c r="G140">
        <v>1.6072727272727274</v>
      </c>
      <c r="N140" t="s">
        <v>68</v>
      </c>
      <c r="O140">
        <f t="shared" si="15"/>
        <v>0.1</v>
      </c>
      <c r="P140">
        <f t="shared" si="17"/>
        <v>1.4465454545454548</v>
      </c>
      <c r="Q140" t="s">
        <v>68</v>
      </c>
      <c r="R140">
        <f t="shared" si="16"/>
        <v>1.4465454545454548</v>
      </c>
    </row>
    <row r="141" spans="1:18" x14ac:dyDescent="0.25">
      <c r="A141" t="s">
        <v>140</v>
      </c>
      <c r="B141" t="s">
        <v>63</v>
      </c>
      <c r="C141" t="s">
        <v>32</v>
      </c>
      <c r="D141" t="s">
        <v>75</v>
      </c>
      <c r="E141" t="s">
        <v>65</v>
      </c>
      <c r="F141" t="s">
        <v>141</v>
      </c>
      <c r="G141">
        <v>0.11</v>
      </c>
      <c r="N141" t="s">
        <v>68</v>
      </c>
      <c r="O141">
        <f t="shared" si="15"/>
        <v>0.1</v>
      </c>
      <c r="P141">
        <f t="shared" si="17"/>
        <v>9.9000000000000005E-2</v>
      </c>
      <c r="Q141" t="s">
        <v>67</v>
      </c>
      <c r="R141">
        <f t="shared" si="16"/>
        <v>0</v>
      </c>
    </row>
    <row r="142" spans="1:18" x14ac:dyDescent="0.25">
      <c r="A142" t="s">
        <v>140</v>
      </c>
      <c r="B142" t="s">
        <v>63</v>
      </c>
      <c r="C142" t="s">
        <v>32</v>
      </c>
      <c r="D142" t="s">
        <v>78</v>
      </c>
      <c r="E142" t="s">
        <v>65</v>
      </c>
      <c r="F142" t="s">
        <v>141</v>
      </c>
      <c r="G142">
        <v>3.3463822894009221</v>
      </c>
      <c r="N142" t="s">
        <v>67</v>
      </c>
      <c r="O142">
        <f t="shared" si="15"/>
        <v>0</v>
      </c>
      <c r="P142">
        <f t="shared" si="17"/>
        <v>3.3463822894009221</v>
      </c>
      <c r="Q142" t="s">
        <v>68</v>
      </c>
      <c r="R142">
        <f t="shared" si="16"/>
        <v>3.3463822894009221</v>
      </c>
    </row>
    <row r="143" spans="1:18" x14ac:dyDescent="0.25">
      <c r="A143" t="s">
        <v>140</v>
      </c>
      <c r="B143" t="s">
        <v>63</v>
      </c>
      <c r="C143" t="s">
        <v>33</v>
      </c>
      <c r="D143" t="s">
        <v>76</v>
      </c>
      <c r="E143" t="s">
        <v>65</v>
      </c>
      <c r="F143" t="s">
        <v>141</v>
      </c>
      <c r="G143">
        <v>1.2913131313131301</v>
      </c>
      <c r="N143" t="s">
        <v>67</v>
      </c>
      <c r="O143">
        <f t="shared" si="15"/>
        <v>0</v>
      </c>
      <c r="P143">
        <f t="shared" si="17"/>
        <v>1.2913131313131301</v>
      </c>
      <c r="Q143" t="s">
        <v>68</v>
      </c>
      <c r="R143">
        <f t="shared" si="16"/>
        <v>1.2913131313131301</v>
      </c>
    </row>
    <row r="144" spans="1:18" x14ac:dyDescent="0.25">
      <c r="A144" t="s">
        <v>140</v>
      </c>
      <c r="B144" t="s">
        <v>63</v>
      </c>
      <c r="C144" t="s">
        <v>33</v>
      </c>
      <c r="D144" t="s">
        <v>73</v>
      </c>
      <c r="E144" t="s">
        <v>65</v>
      </c>
      <c r="F144" t="s">
        <v>141</v>
      </c>
      <c r="G144">
        <v>1.9636363636363601</v>
      </c>
      <c r="N144" t="s">
        <v>67</v>
      </c>
      <c r="O144">
        <f t="shared" si="15"/>
        <v>0</v>
      </c>
      <c r="P144">
        <f t="shared" si="17"/>
        <v>1.9636363636363601</v>
      </c>
      <c r="Q144" t="s">
        <v>67</v>
      </c>
      <c r="R144">
        <f t="shared" si="16"/>
        <v>0</v>
      </c>
    </row>
    <row r="145" spans="1:18" x14ac:dyDescent="0.25">
      <c r="A145" t="s">
        <v>140</v>
      </c>
      <c r="B145" t="s">
        <v>63</v>
      </c>
      <c r="C145" t="s">
        <v>33</v>
      </c>
      <c r="D145" t="s">
        <v>128</v>
      </c>
      <c r="E145" t="s">
        <v>65</v>
      </c>
      <c r="F145" t="s">
        <v>141</v>
      </c>
      <c r="G145">
        <v>0.79</v>
      </c>
      <c r="N145" t="s">
        <v>67</v>
      </c>
      <c r="O145">
        <f t="shared" ref="O145:O154" si="18">IF(N145="Y",0,0.1)</f>
        <v>0</v>
      </c>
      <c r="P145">
        <f t="shared" si="17"/>
        <v>0.79</v>
      </c>
      <c r="Q145" t="s">
        <v>68</v>
      </c>
      <c r="R145">
        <f t="shared" si="16"/>
        <v>0.79</v>
      </c>
    </row>
    <row r="146" spans="1:18" x14ac:dyDescent="0.25">
      <c r="A146" t="s">
        <v>140</v>
      </c>
      <c r="B146" t="s">
        <v>63</v>
      </c>
      <c r="C146" t="s">
        <v>33</v>
      </c>
      <c r="D146" t="s">
        <v>74</v>
      </c>
      <c r="E146" t="s">
        <v>65</v>
      </c>
      <c r="F146" t="s">
        <v>141</v>
      </c>
      <c r="G146">
        <v>0.65</v>
      </c>
      <c r="N146" t="s">
        <v>67</v>
      </c>
      <c r="O146">
        <f t="shared" si="18"/>
        <v>0</v>
      </c>
      <c r="P146">
        <f t="shared" si="17"/>
        <v>0.65</v>
      </c>
      <c r="Q146" t="s">
        <v>67</v>
      </c>
      <c r="R146">
        <f t="shared" si="16"/>
        <v>0</v>
      </c>
    </row>
    <row r="147" spans="1:18" x14ac:dyDescent="0.25">
      <c r="A147" t="s">
        <v>140</v>
      </c>
      <c r="B147" t="s">
        <v>63</v>
      </c>
      <c r="C147" t="s">
        <v>33</v>
      </c>
      <c r="D147" t="s">
        <v>71</v>
      </c>
      <c r="E147" t="s">
        <v>65</v>
      </c>
      <c r="F147" t="s">
        <v>141</v>
      </c>
      <c r="G147">
        <v>1.4545454545454499</v>
      </c>
      <c r="N147" t="s">
        <v>68</v>
      </c>
      <c r="O147">
        <f t="shared" si="18"/>
        <v>0.1</v>
      </c>
      <c r="P147">
        <f t="shared" si="17"/>
        <v>1.3090909090909049</v>
      </c>
      <c r="Q147" t="s">
        <v>68</v>
      </c>
      <c r="R147">
        <f t="shared" si="16"/>
        <v>1.3090909090909049</v>
      </c>
    </row>
    <row r="148" spans="1:18" x14ac:dyDescent="0.25">
      <c r="A148" t="s">
        <v>140</v>
      </c>
      <c r="B148" t="s">
        <v>63</v>
      </c>
      <c r="C148" t="s">
        <v>33</v>
      </c>
      <c r="D148" t="s">
        <v>135</v>
      </c>
      <c r="E148" t="s">
        <v>65</v>
      </c>
      <c r="F148" t="s">
        <v>141</v>
      </c>
      <c r="G148">
        <v>1</v>
      </c>
      <c r="N148" t="s">
        <v>68</v>
      </c>
      <c r="O148">
        <f t="shared" si="18"/>
        <v>0.1</v>
      </c>
      <c r="P148">
        <f t="shared" si="17"/>
        <v>0.9</v>
      </c>
      <c r="Q148" t="s">
        <v>68</v>
      </c>
      <c r="R148">
        <f t="shared" si="16"/>
        <v>0.9</v>
      </c>
    </row>
    <row r="149" spans="1:18" x14ac:dyDescent="0.25">
      <c r="A149" t="s">
        <v>140</v>
      </c>
      <c r="B149" t="s">
        <v>63</v>
      </c>
      <c r="C149" t="s">
        <v>33</v>
      </c>
      <c r="D149" t="s">
        <v>72</v>
      </c>
      <c r="E149" t="s">
        <v>65</v>
      </c>
      <c r="F149" t="s">
        <v>141</v>
      </c>
      <c r="G149">
        <v>3.56964136780651</v>
      </c>
      <c r="N149" t="s">
        <v>67</v>
      </c>
      <c r="O149">
        <f t="shared" si="18"/>
        <v>0</v>
      </c>
      <c r="P149">
        <f t="shared" si="17"/>
        <v>3.56964136780651</v>
      </c>
      <c r="Q149" t="s">
        <v>68</v>
      </c>
      <c r="R149">
        <f t="shared" si="16"/>
        <v>3.56964136780651</v>
      </c>
    </row>
    <row r="150" spans="1:18" x14ac:dyDescent="0.25">
      <c r="A150" t="s">
        <v>140</v>
      </c>
      <c r="B150" t="s">
        <v>63</v>
      </c>
      <c r="C150" t="s">
        <v>33</v>
      </c>
      <c r="D150" t="s">
        <v>75</v>
      </c>
      <c r="E150" t="s">
        <v>65</v>
      </c>
      <c r="F150" t="s">
        <v>141</v>
      </c>
      <c r="G150">
        <v>1.66</v>
      </c>
      <c r="N150" t="s">
        <v>68</v>
      </c>
      <c r="O150">
        <f t="shared" si="18"/>
        <v>0.1</v>
      </c>
      <c r="P150">
        <f t="shared" si="17"/>
        <v>1.494</v>
      </c>
      <c r="Q150" t="s">
        <v>67</v>
      </c>
      <c r="R150">
        <f t="shared" si="16"/>
        <v>0</v>
      </c>
    </row>
    <row r="151" spans="1:18" x14ac:dyDescent="0.25">
      <c r="A151" t="s">
        <v>140</v>
      </c>
      <c r="B151" t="s">
        <v>63</v>
      </c>
      <c r="C151" t="s">
        <v>33</v>
      </c>
      <c r="D151" t="s">
        <v>114</v>
      </c>
      <c r="E151" t="s">
        <v>65</v>
      </c>
      <c r="F151" t="s">
        <v>141</v>
      </c>
      <c r="G151">
        <v>0.12</v>
      </c>
      <c r="N151" t="s">
        <v>67</v>
      </c>
      <c r="O151">
        <f t="shared" si="18"/>
        <v>0</v>
      </c>
      <c r="P151">
        <f t="shared" si="17"/>
        <v>0.12</v>
      </c>
      <c r="Q151" t="s">
        <v>68</v>
      </c>
      <c r="R151">
        <f t="shared" si="16"/>
        <v>0.12</v>
      </c>
    </row>
    <row r="152" spans="1:18" x14ac:dyDescent="0.25">
      <c r="A152" t="s">
        <v>140</v>
      </c>
      <c r="B152" t="s">
        <v>63</v>
      </c>
      <c r="C152" t="s">
        <v>34</v>
      </c>
      <c r="D152" t="s">
        <v>113</v>
      </c>
      <c r="E152" t="s">
        <v>65</v>
      </c>
      <c r="F152" t="s">
        <v>141</v>
      </c>
      <c r="G152">
        <v>0.30687999999999999</v>
      </c>
      <c r="N152" t="s">
        <v>68</v>
      </c>
      <c r="O152">
        <f t="shared" si="18"/>
        <v>0.1</v>
      </c>
      <c r="P152">
        <f t="shared" si="17"/>
        <v>0.27619199999999999</v>
      </c>
      <c r="Q152" t="s">
        <v>68</v>
      </c>
      <c r="R152">
        <f t="shared" si="16"/>
        <v>0.27619199999999999</v>
      </c>
    </row>
    <row r="153" spans="1:18" x14ac:dyDescent="0.25">
      <c r="A153" t="s">
        <v>140</v>
      </c>
      <c r="B153" t="s">
        <v>63</v>
      </c>
      <c r="C153" t="s">
        <v>34</v>
      </c>
      <c r="D153" t="s">
        <v>75</v>
      </c>
      <c r="E153" t="s">
        <v>65</v>
      </c>
      <c r="F153" t="s">
        <v>141</v>
      </c>
      <c r="G153">
        <v>0.03</v>
      </c>
      <c r="N153" t="s">
        <v>68</v>
      </c>
      <c r="O153">
        <f t="shared" si="18"/>
        <v>0.1</v>
      </c>
      <c r="P153">
        <f t="shared" si="17"/>
        <v>2.7E-2</v>
      </c>
      <c r="Q153" t="s">
        <v>68</v>
      </c>
      <c r="R153">
        <f t="shared" si="16"/>
        <v>2.7E-2</v>
      </c>
    </row>
    <row r="154" spans="1:18" x14ac:dyDescent="0.25">
      <c r="A154" t="s">
        <v>140</v>
      </c>
      <c r="B154" t="s">
        <v>63</v>
      </c>
      <c r="C154" t="s">
        <v>34</v>
      </c>
      <c r="D154" t="s">
        <v>114</v>
      </c>
      <c r="E154" t="s">
        <v>65</v>
      </c>
      <c r="F154" t="s">
        <v>141</v>
      </c>
      <c r="G154">
        <v>0.28999999999999998</v>
      </c>
      <c r="N154" t="s">
        <v>67</v>
      </c>
      <c r="O154">
        <f t="shared" si="18"/>
        <v>0</v>
      </c>
      <c r="P154">
        <f t="shared" si="17"/>
        <v>0.28999999999999998</v>
      </c>
      <c r="Q154" t="s">
        <v>67</v>
      </c>
      <c r="R154">
        <f t="shared" si="16"/>
        <v>0</v>
      </c>
    </row>
  </sheetData>
  <sheetProtection sheet="1" objects="1" scenarios="1"/>
  <sortState xmlns:xlrd2="http://schemas.microsoft.com/office/spreadsheetml/2017/richdata2" ref="A2:R227">
    <sortCondition descending="1" ref="F1:F227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0507B-AEFC-4DBD-80F1-C7C76D4BCD14}">
  <dimension ref="A1:N2157"/>
  <sheetViews>
    <sheetView zoomScale="80" zoomScaleNormal="80" workbookViewId="0">
      <pane ySplit="1" topLeftCell="A2" activePane="bottomLeft" state="frozen"/>
      <selection pane="bottomLeft" activeCell="F10" sqref="F10"/>
    </sheetView>
  </sheetViews>
  <sheetFormatPr defaultRowHeight="15" x14ac:dyDescent="0.25"/>
  <cols>
    <col min="3" max="3" width="28" bestFit="1" customWidth="1"/>
    <col min="4" max="4" width="30.42578125" bestFit="1" customWidth="1"/>
    <col min="5" max="5" width="17.5703125" customWidth="1"/>
    <col min="6" max="6" width="21.28515625" customWidth="1"/>
    <col min="7" max="7" width="17.7109375" customWidth="1"/>
    <col min="8" max="8" width="12.7109375" customWidth="1"/>
    <col min="9" max="9" width="18.7109375" customWidth="1"/>
    <col min="10" max="10" width="20.85546875" customWidth="1"/>
    <col min="11" max="11" width="16.7109375" customWidth="1"/>
    <col min="12" max="12" width="16.5703125" customWidth="1"/>
    <col min="13" max="13" width="17.5703125" customWidth="1"/>
    <col min="14" max="14" width="15.7109375" customWidth="1"/>
  </cols>
  <sheetData>
    <row r="1" spans="1:14" s="1" customFormat="1" ht="60" x14ac:dyDescent="0.2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79</v>
      </c>
      <c r="H1" s="2" t="s">
        <v>142</v>
      </c>
      <c r="I1" s="2" t="s">
        <v>80</v>
      </c>
      <c r="J1" s="2" t="s">
        <v>54</v>
      </c>
      <c r="K1" s="2" t="s">
        <v>55</v>
      </c>
      <c r="L1" s="2" t="s">
        <v>60</v>
      </c>
      <c r="M1" s="2" t="s">
        <v>61</v>
      </c>
      <c r="N1" s="2" t="s">
        <v>62</v>
      </c>
    </row>
    <row r="2" spans="1:14" x14ac:dyDescent="0.25">
      <c r="A2" t="s">
        <v>140</v>
      </c>
      <c r="B2" t="s">
        <v>63</v>
      </c>
      <c r="C2" t="s">
        <v>41</v>
      </c>
      <c r="D2" t="s">
        <v>143</v>
      </c>
      <c r="E2" t="s">
        <v>81</v>
      </c>
      <c r="F2" t="s">
        <v>82</v>
      </c>
      <c r="G2">
        <v>14</v>
      </c>
      <c r="H2" s="3" t="s">
        <v>144</v>
      </c>
      <c r="I2">
        <v>1.8134367974549995E-2</v>
      </c>
      <c r="J2">
        <v>0.3</v>
      </c>
      <c r="K2">
        <v>0.03</v>
      </c>
      <c r="L2">
        <f>G2*I2*J2*K2</f>
        <v>2.2849303647932994E-3</v>
      </c>
      <c r="M2" t="s">
        <v>68</v>
      </c>
      <c r="N2">
        <f t="shared" ref="N2:N65" si="0">IF(M2="N",L2,0)</f>
        <v>2.2849303647932994E-3</v>
      </c>
    </row>
    <row r="3" spans="1:14" x14ac:dyDescent="0.25">
      <c r="A3" t="s">
        <v>140</v>
      </c>
      <c r="B3" t="s">
        <v>63</v>
      </c>
      <c r="C3" t="s">
        <v>41</v>
      </c>
      <c r="D3" t="s">
        <v>143</v>
      </c>
      <c r="E3" t="s">
        <v>81</v>
      </c>
      <c r="F3" t="s">
        <v>141</v>
      </c>
      <c r="G3" s="3" t="s">
        <v>144</v>
      </c>
      <c r="H3" s="4">
        <v>2.5708577540106954</v>
      </c>
      <c r="I3">
        <v>1.8134367974549995E-2</v>
      </c>
      <c r="J3" s="3" t="s">
        <v>144</v>
      </c>
      <c r="K3" s="3" t="s">
        <v>144</v>
      </c>
      <c r="L3">
        <f>H3*I3</f>
        <v>4.6620880521455084E-2</v>
      </c>
      <c r="M3" t="s">
        <v>68</v>
      </c>
      <c r="N3">
        <f t="shared" si="0"/>
        <v>4.6620880521455084E-2</v>
      </c>
    </row>
    <row r="4" spans="1:14" x14ac:dyDescent="0.25">
      <c r="A4" t="s">
        <v>140</v>
      </c>
      <c r="B4" t="s">
        <v>63</v>
      </c>
      <c r="C4" t="s">
        <v>41</v>
      </c>
      <c r="D4" t="s">
        <v>143</v>
      </c>
      <c r="E4" t="s">
        <v>145</v>
      </c>
      <c r="F4" t="s">
        <v>82</v>
      </c>
      <c r="G4">
        <v>23</v>
      </c>
      <c r="H4" s="3" t="s">
        <v>144</v>
      </c>
      <c r="I4">
        <v>2.397261212210371E-2</v>
      </c>
      <c r="J4">
        <v>0.3</v>
      </c>
      <c r="K4">
        <v>0.03</v>
      </c>
      <c r="L4">
        <f>G4*I4*J4*K4</f>
        <v>4.9623307092754674E-3</v>
      </c>
      <c r="M4" t="s">
        <v>68</v>
      </c>
      <c r="N4">
        <f t="shared" si="0"/>
        <v>4.9623307092754674E-3</v>
      </c>
    </row>
    <row r="5" spans="1:14" x14ac:dyDescent="0.25">
      <c r="A5" t="s">
        <v>140</v>
      </c>
      <c r="B5" t="s">
        <v>63</v>
      </c>
      <c r="C5" t="s">
        <v>41</v>
      </c>
      <c r="D5" t="s">
        <v>143</v>
      </c>
      <c r="E5" t="s">
        <v>145</v>
      </c>
      <c r="F5" t="s">
        <v>141</v>
      </c>
      <c r="G5" s="3" t="s">
        <v>144</v>
      </c>
      <c r="H5" s="4">
        <v>0.53529411764705881</v>
      </c>
      <c r="I5">
        <v>2.397261212210371E-2</v>
      </c>
      <c r="J5" s="3" t="s">
        <v>144</v>
      </c>
      <c r="K5" s="3" t="s">
        <v>144</v>
      </c>
      <c r="L5">
        <f>H5*I5</f>
        <v>1.2832398253596691E-2</v>
      </c>
      <c r="M5" t="s">
        <v>68</v>
      </c>
      <c r="N5">
        <f t="shared" si="0"/>
        <v>1.2832398253596691E-2</v>
      </c>
    </row>
    <row r="6" spans="1:14" x14ac:dyDescent="0.25">
      <c r="A6" t="s">
        <v>140</v>
      </c>
      <c r="B6" t="s">
        <v>63</v>
      </c>
      <c r="C6" t="s">
        <v>41</v>
      </c>
      <c r="D6" t="s">
        <v>76</v>
      </c>
      <c r="E6" t="s">
        <v>81</v>
      </c>
      <c r="F6" t="s">
        <v>82</v>
      </c>
      <c r="G6">
        <v>1112</v>
      </c>
      <c r="H6" s="3" t="s">
        <v>144</v>
      </c>
      <c r="I6">
        <v>1.8134367974549995E-2</v>
      </c>
      <c r="J6">
        <v>0.3</v>
      </c>
      <c r="K6">
        <v>0.03</v>
      </c>
      <c r="L6">
        <f>G6*I6*J6*K6</f>
        <v>0.18148875468929632</v>
      </c>
      <c r="M6" t="s">
        <v>68</v>
      </c>
      <c r="N6">
        <f t="shared" si="0"/>
        <v>0.18148875468929632</v>
      </c>
    </row>
    <row r="7" spans="1:14" x14ac:dyDescent="0.25">
      <c r="A7" t="s">
        <v>140</v>
      </c>
      <c r="B7" t="s">
        <v>63</v>
      </c>
      <c r="C7" t="s">
        <v>41</v>
      </c>
      <c r="D7" t="s">
        <v>76</v>
      </c>
      <c r="E7" t="s">
        <v>81</v>
      </c>
      <c r="F7" t="s">
        <v>141</v>
      </c>
      <c r="G7" s="3" t="s">
        <v>144</v>
      </c>
      <c r="H7" s="4">
        <v>3.4128685699974954</v>
      </c>
      <c r="I7">
        <v>1.8134367974549995E-2</v>
      </c>
      <c r="J7" s="3" t="s">
        <v>144</v>
      </c>
      <c r="K7" s="3" t="s">
        <v>144</v>
      </c>
      <c r="L7">
        <f>H7*I7</f>
        <v>6.1890214497110817E-2</v>
      </c>
      <c r="M7" t="s">
        <v>68</v>
      </c>
      <c r="N7">
        <f t="shared" si="0"/>
        <v>6.1890214497110817E-2</v>
      </c>
    </row>
    <row r="8" spans="1:14" x14ac:dyDescent="0.25">
      <c r="A8" t="s">
        <v>140</v>
      </c>
      <c r="B8" t="s">
        <v>63</v>
      </c>
      <c r="C8" t="s">
        <v>41</v>
      </c>
      <c r="D8" t="s">
        <v>76</v>
      </c>
      <c r="E8" t="s">
        <v>145</v>
      </c>
      <c r="F8" t="s">
        <v>82</v>
      </c>
      <c r="G8">
        <v>1112</v>
      </c>
      <c r="H8" s="3" t="s">
        <v>144</v>
      </c>
      <c r="I8">
        <v>2.397261212210371E-2</v>
      </c>
      <c r="J8">
        <v>0.3</v>
      </c>
      <c r="K8">
        <v>0.03</v>
      </c>
      <c r="L8">
        <f>G8*I8*J8*K8</f>
        <v>0.23991790211801389</v>
      </c>
      <c r="M8" t="s">
        <v>68</v>
      </c>
      <c r="N8">
        <f t="shared" si="0"/>
        <v>0.23991790211801389</v>
      </c>
    </row>
    <row r="9" spans="1:14" x14ac:dyDescent="0.25">
      <c r="A9" t="s">
        <v>140</v>
      </c>
      <c r="B9" t="s">
        <v>63</v>
      </c>
      <c r="C9" t="s">
        <v>41</v>
      </c>
      <c r="D9" t="s">
        <v>76</v>
      </c>
      <c r="E9" t="s">
        <v>145</v>
      </c>
      <c r="F9" t="s">
        <v>141</v>
      </c>
      <c r="G9" s="3" t="s">
        <v>144</v>
      </c>
      <c r="H9" s="4">
        <v>13.936977210117705</v>
      </c>
      <c r="I9">
        <v>2.397261212210371E-2</v>
      </c>
      <c r="J9" s="3" t="s">
        <v>144</v>
      </c>
      <c r="K9" s="3" t="s">
        <v>144</v>
      </c>
      <c r="L9">
        <f>H9*I9</f>
        <v>0.33410574881275085</v>
      </c>
      <c r="M9" t="s">
        <v>68</v>
      </c>
      <c r="N9">
        <f t="shared" si="0"/>
        <v>0.33410574881275085</v>
      </c>
    </row>
    <row r="10" spans="1:14" x14ac:dyDescent="0.25">
      <c r="A10" t="s">
        <v>140</v>
      </c>
      <c r="B10" t="s">
        <v>63</v>
      </c>
      <c r="C10" t="s">
        <v>41</v>
      </c>
      <c r="D10" t="s">
        <v>73</v>
      </c>
      <c r="E10" t="s">
        <v>81</v>
      </c>
      <c r="F10" t="s">
        <v>82</v>
      </c>
      <c r="G10">
        <v>11190</v>
      </c>
      <c r="H10" s="3" t="s">
        <v>144</v>
      </c>
      <c r="I10">
        <v>1.8134367974549995E-2</v>
      </c>
      <c r="J10">
        <v>0.3</v>
      </c>
      <c r="K10">
        <v>0.03</v>
      </c>
      <c r="L10">
        <f>G10*I10*J10*K10</f>
        <v>1.8263121987169297</v>
      </c>
      <c r="M10" t="s">
        <v>67</v>
      </c>
      <c r="N10">
        <f t="shared" si="0"/>
        <v>0</v>
      </c>
    </row>
    <row r="11" spans="1:14" x14ac:dyDescent="0.25">
      <c r="A11" t="s">
        <v>140</v>
      </c>
      <c r="B11" t="s">
        <v>63</v>
      </c>
      <c r="C11" t="s">
        <v>41</v>
      </c>
      <c r="D11" t="s">
        <v>73</v>
      </c>
      <c r="E11" t="s">
        <v>81</v>
      </c>
      <c r="F11" t="s">
        <v>141</v>
      </c>
      <c r="G11" s="3" t="s">
        <v>144</v>
      </c>
      <c r="H11" s="4">
        <v>138.18181818181819</v>
      </c>
      <c r="I11">
        <v>1.8134367974549995E-2</v>
      </c>
      <c r="J11" s="3" t="s">
        <v>144</v>
      </c>
      <c r="K11" s="3" t="s">
        <v>144</v>
      </c>
      <c r="L11">
        <f>H11*I11</f>
        <v>2.5058399383014538</v>
      </c>
      <c r="M11" t="s">
        <v>67</v>
      </c>
      <c r="N11">
        <f t="shared" si="0"/>
        <v>0</v>
      </c>
    </row>
    <row r="12" spans="1:14" x14ac:dyDescent="0.25">
      <c r="A12" t="s">
        <v>140</v>
      </c>
      <c r="B12" t="s">
        <v>63</v>
      </c>
      <c r="C12" t="s">
        <v>41</v>
      </c>
      <c r="D12" t="s">
        <v>73</v>
      </c>
      <c r="E12" t="s">
        <v>145</v>
      </c>
      <c r="F12" t="s">
        <v>82</v>
      </c>
      <c r="G12">
        <v>13766</v>
      </c>
      <c r="H12" s="3" t="s">
        <v>144</v>
      </c>
      <c r="I12">
        <v>2.397261212210371E-2</v>
      </c>
      <c r="J12">
        <v>0.3</v>
      </c>
      <c r="K12">
        <v>0.03</v>
      </c>
      <c r="L12">
        <f>G12*I12*J12*K12</f>
        <v>2.9700628062559167</v>
      </c>
      <c r="M12" t="s">
        <v>67</v>
      </c>
      <c r="N12">
        <f t="shared" si="0"/>
        <v>0</v>
      </c>
    </row>
    <row r="13" spans="1:14" x14ac:dyDescent="0.25">
      <c r="A13" t="s">
        <v>140</v>
      </c>
      <c r="B13" t="s">
        <v>63</v>
      </c>
      <c r="C13" t="s">
        <v>41</v>
      </c>
      <c r="D13" t="s">
        <v>73</v>
      </c>
      <c r="E13" t="s">
        <v>145</v>
      </c>
      <c r="F13" t="s">
        <v>141</v>
      </c>
      <c r="G13" s="3" t="s">
        <v>144</v>
      </c>
      <c r="H13" s="4">
        <v>130.18181818181819</v>
      </c>
      <c r="I13">
        <v>2.397261212210371E-2</v>
      </c>
      <c r="J13" s="3" t="s">
        <v>144</v>
      </c>
      <c r="K13" s="3" t="s">
        <v>144</v>
      </c>
      <c r="L13">
        <f>H13*I13</f>
        <v>3.1207982326229557</v>
      </c>
      <c r="M13" t="s">
        <v>67</v>
      </c>
      <c r="N13">
        <f t="shared" si="0"/>
        <v>0</v>
      </c>
    </row>
    <row r="14" spans="1:14" x14ac:dyDescent="0.25">
      <c r="A14" t="s">
        <v>140</v>
      </c>
      <c r="B14" t="s">
        <v>63</v>
      </c>
      <c r="C14" t="s">
        <v>41</v>
      </c>
      <c r="D14" t="s">
        <v>146</v>
      </c>
      <c r="E14" t="s">
        <v>81</v>
      </c>
      <c r="F14" t="s">
        <v>82</v>
      </c>
      <c r="G14">
        <v>740</v>
      </c>
      <c r="H14" s="3" t="s">
        <v>144</v>
      </c>
      <c r="I14">
        <v>1.8134367974549995E-2</v>
      </c>
      <c r="J14">
        <v>0.3</v>
      </c>
      <c r="K14">
        <v>0.03</v>
      </c>
      <c r="L14">
        <f>G14*I14*J14*K14</f>
        <v>0.12077489071050296</v>
      </c>
      <c r="M14" t="s">
        <v>68</v>
      </c>
      <c r="N14">
        <f t="shared" si="0"/>
        <v>0.12077489071050296</v>
      </c>
    </row>
    <row r="15" spans="1:14" x14ac:dyDescent="0.25">
      <c r="A15" t="s">
        <v>140</v>
      </c>
      <c r="B15" t="s">
        <v>63</v>
      </c>
      <c r="C15" t="s">
        <v>41</v>
      </c>
      <c r="D15" t="s">
        <v>146</v>
      </c>
      <c r="E15" t="s">
        <v>81</v>
      </c>
      <c r="F15" t="s">
        <v>141</v>
      </c>
      <c r="G15" s="3" t="s">
        <v>144</v>
      </c>
      <c r="H15" s="4">
        <v>1.3331636363636363</v>
      </c>
      <c r="I15">
        <v>1.8134367974549995E-2</v>
      </c>
      <c r="J15" s="3" t="s">
        <v>144</v>
      </c>
      <c r="K15" s="3" t="s">
        <v>144</v>
      </c>
      <c r="L15">
        <f>H15*I15</f>
        <v>2.4176079952107341E-2</v>
      </c>
      <c r="M15" t="s">
        <v>68</v>
      </c>
      <c r="N15">
        <f t="shared" si="0"/>
        <v>2.4176079952107341E-2</v>
      </c>
    </row>
    <row r="16" spans="1:14" x14ac:dyDescent="0.25">
      <c r="A16" t="s">
        <v>140</v>
      </c>
      <c r="B16" t="s">
        <v>63</v>
      </c>
      <c r="C16" t="s">
        <v>41</v>
      </c>
      <c r="D16" t="s">
        <v>146</v>
      </c>
      <c r="E16" t="s">
        <v>145</v>
      </c>
      <c r="F16" t="s">
        <v>82</v>
      </c>
      <c r="G16">
        <v>740</v>
      </c>
      <c r="H16" s="3" t="s">
        <v>144</v>
      </c>
      <c r="I16">
        <v>2.397261212210371E-2</v>
      </c>
      <c r="J16">
        <v>0.3</v>
      </c>
      <c r="K16">
        <v>0.03</v>
      </c>
      <c r="L16">
        <f>G16*I16*J16*K16</f>
        <v>0.1596575967332107</v>
      </c>
      <c r="M16" t="s">
        <v>68</v>
      </c>
      <c r="N16">
        <f t="shared" si="0"/>
        <v>0.1596575967332107</v>
      </c>
    </row>
    <row r="17" spans="1:14" x14ac:dyDescent="0.25">
      <c r="A17" t="s">
        <v>140</v>
      </c>
      <c r="B17" t="s">
        <v>63</v>
      </c>
      <c r="C17" t="s">
        <v>41</v>
      </c>
      <c r="D17" t="s">
        <v>146</v>
      </c>
      <c r="E17" t="s">
        <v>145</v>
      </c>
      <c r="F17" t="s">
        <v>141</v>
      </c>
      <c r="G17" s="3" t="s">
        <v>144</v>
      </c>
      <c r="H17" s="4">
        <v>0.89090909090909076</v>
      </c>
      <c r="I17">
        <v>2.397261212210371E-2</v>
      </c>
      <c r="J17" s="3" t="s">
        <v>144</v>
      </c>
      <c r="K17" s="3" t="s">
        <v>144</v>
      </c>
      <c r="L17">
        <f>H17*I17</f>
        <v>2.1357418072419664E-2</v>
      </c>
      <c r="M17" t="s">
        <v>68</v>
      </c>
      <c r="N17">
        <f t="shared" si="0"/>
        <v>2.1357418072419664E-2</v>
      </c>
    </row>
    <row r="18" spans="1:14" x14ac:dyDescent="0.25">
      <c r="A18" t="s">
        <v>140</v>
      </c>
      <c r="B18" t="s">
        <v>63</v>
      </c>
      <c r="C18" t="s">
        <v>41</v>
      </c>
      <c r="D18" t="s">
        <v>128</v>
      </c>
      <c r="E18" t="s">
        <v>81</v>
      </c>
      <c r="F18" t="s">
        <v>82</v>
      </c>
      <c r="G18">
        <v>97</v>
      </c>
      <c r="H18" s="3" t="s">
        <v>144</v>
      </c>
      <c r="I18">
        <v>1.8134367974549995E-2</v>
      </c>
      <c r="J18">
        <v>0.3</v>
      </c>
      <c r="K18">
        <v>0.03</v>
      </c>
      <c r="L18">
        <f>G18*I18*J18*K18</f>
        <v>1.5831303241782144E-2</v>
      </c>
      <c r="M18" t="s">
        <v>68</v>
      </c>
      <c r="N18">
        <f t="shared" si="0"/>
        <v>1.5831303241782144E-2</v>
      </c>
    </row>
    <row r="19" spans="1:14" x14ac:dyDescent="0.25">
      <c r="A19" t="s">
        <v>140</v>
      </c>
      <c r="B19" t="s">
        <v>63</v>
      </c>
      <c r="C19" t="s">
        <v>41</v>
      </c>
      <c r="D19" t="s">
        <v>128</v>
      </c>
      <c r="E19" t="s">
        <v>81</v>
      </c>
      <c r="F19" t="s">
        <v>141</v>
      </c>
      <c r="G19" s="3" t="s">
        <v>144</v>
      </c>
      <c r="H19" s="4">
        <v>3</v>
      </c>
      <c r="I19">
        <v>1.8134367974549995E-2</v>
      </c>
      <c r="J19" s="3" t="s">
        <v>144</v>
      </c>
      <c r="K19" s="3" t="s">
        <v>144</v>
      </c>
      <c r="L19">
        <f>H19*I19</f>
        <v>5.4403103923649984E-2</v>
      </c>
      <c r="M19" t="s">
        <v>68</v>
      </c>
      <c r="N19">
        <f t="shared" si="0"/>
        <v>5.4403103923649984E-2</v>
      </c>
    </row>
    <row r="20" spans="1:14" x14ac:dyDescent="0.25">
      <c r="A20" t="s">
        <v>140</v>
      </c>
      <c r="B20" t="s">
        <v>63</v>
      </c>
      <c r="C20" t="s">
        <v>41</v>
      </c>
      <c r="D20" t="s">
        <v>128</v>
      </c>
      <c r="E20" t="s">
        <v>145</v>
      </c>
      <c r="F20" t="s">
        <v>82</v>
      </c>
      <c r="G20">
        <v>49</v>
      </c>
      <c r="H20" s="3" t="s">
        <v>144</v>
      </c>
      <c r="I20">
        <v>2.397261212210371E-2</v>
      </c>
      <c r="J20">
        <v>0.3</v>
      </c>
      <c r="K20">
        <v>0.03</v>
      </c>
      <c r="L20">
        <f>G20*I20*J20*K20</f>
        <v>1.0571921945847735E-2</v>
      </c>
      <c r="M20" t="s">
        <v>68</v>
      </c>
      <c r="N20">
        <f t="shared" si="0"/>
        <v>1.0571921945847735E-2</v>
      </c>
    </row>
    <row r="21" spans="1:14" x14ac:dyDescent="0.25">
      <c r="A21" t="s">
        <v>140</v>
      </c>
      <c r="B21" t="s">
        <v>63</v>
      </c>
      <c r="C21" t="s">
        <v>41</v>
      </c>
      <c r="D21" t="s">
        <v>128</v>
      </c>
      <c r="E21" t="s">
        <v>145</v>
      </c>
      <c r="F21" t="s">
        <v>141</v>
      </c>
      <c r="G21" s="3" t="s">
        <v>144</v>
      </c>
      <c r="H21" s="4">
        <v>2.0499999999999998</v>
      </c>
      <c r="I21">
        <v>2.397261212210371E-2</v>
      </c>
      <c r="J21" s="3" t="s">
        <v>144</v>
      </c>
      <c r="K21" s="3" t="s">
        <v>144</v>
      </c>
      <c r="L21">
        <f>H21*I21</f>
        <v>4.9143854850312599E-2</v>
      </c>
      <c r="M21" t="s">
        <v>68</v>
      </c>
      <c r="N21">
        <f t="shared" si="0"/>
        <v>4.9143854850312599E-2</v>
      </c>
    </row>
    <row r="22" spans="1:14" x14ac:dyDescent="0.25">
      <c r="A22" t="s">
        <v>140</v>
      </c>
      <c r="B22" t="s">
        <v>63</v>
      </c>
      <c r="C22" t="s">
        <v>41</v>
      </c>
      <c r="D22" t="s">
        <v>147</v>
      </c>
      <c r="E22" t="s">
        <v>81</v>
      </c>
      <c r="F22" t="s">
        <v>141</v>
      </c>
      <c r="G22" s="3" t="s">
        <v>144</v>
      </c>
      <c r="H22" s="4">
        <v>78.25090909090909</v>
      </c>
      <c r="I22">
        <v>1.8134367974549995E-2</v>
      </c>
      <c r="J22" s="3" t="s">
        <v>144</v>
      </c>
      <c r="K22" s="3" t="s">
        <v>144</v>
      </c>
      <c r="L22">
        <f>H22*I22</f>
        <v>1.4190307797976049</v>
      </c>
      <c r="M22" t="s">
        <v>68</v>
      </c>
      <c r="N22">
        <f t="shared" si="0"/>
        <v>1.4190307797976049</v>
      </c>
    </row>
    <row r="23" spans="1:14" x14ac:dyDescent="0.25">
      <c r="A23" t="s">
        <v>140</v>
      </c>
      <c r="B23" t="s">
        <v>63</v>
      </c>
      <c r="C23" t="s">
        <v>41</v>
      </c>
      <c r="D23" t="s">
        <v>147</v>
      </c>
      <c r="E23" t="s">
        <v>145</v>
      </c>
      <c r="F23" t="s">
        <v>141</v>
      </c>
      <c r="G23" s="3" t="s">
        <v>144</v>
      </c>
      <c r="H23" s="4">
        <v>187.98181818181817</v>
      </c>
      <c r="I23">
        <v>2.397261212210371E-2</v>
      </c>
      <c r="J23" s="3" t="s">
        <v>144</v>
      </c>
      <c r="K23" s="3" t="s">
        <v>144</v>
      </c>
      <c r="L23">
        <f>H23*I23</f>
        <v>4.5064152132805502</v>
      </c>
      <c r="M23" t="s">
        <v>68</v>
      </c>
      <c r="N23">
        <f t="shared" si="0"/>
        <v>4.5064152132805502</v>
      </c>
    </row>
    <row r="24" spans="1:14" x14ac:dyDescent="0.25">
      <c r="A24" t="s">
        <v>140</v>
      </c>
      <c r="B24" t="s">
        <v>63</v>
      </c>
      <c r="C24" t="s">
        <v>41</v>
      </c>
      <c r="D24" t="s">
        <v>148</v>
      </c>
      <c r="E24" t="s">
        <v>81</v>
      </c>
      <c r="F24" t="s">
        <v>82</v>
      </c>
      <c r="G24">
        <v>3450</v>
      </c>
      <c r="H24" s="3" t="s">
        <v>144</v>
      </c>
      <c r="I24">
        <v>1.8134367974549995E-2</v>
      </c>
      <c r="J24">
        <v>0.3</v>
      </c>
      <c r="K24">
        <v>0.03</v>
      </c>
      <c r="L24">
        <f>G24*I24*J24*K24</f>
        <v>0.56307212560977726</v>
      </c>
      <c r="M24" t="s">
        <v>68</v>
      </c>
      <c r="N24">
        <f t="shared" si="0"/>
        <v>0.56307212560977726</v>
      </c>
    </row>
    <row r="25" spans="1:14" x14ac:dyDescent="0.25">
      <c r="A25" t="s">
        <v>140</v>
      </c>
      <c r="B25" t="s">
        <v>63</v>
      </c>
      <c r="C25" t="s">
        <v>41</v>
      </c>
      <c r="D25" t="s">
        <v>148</v>
      </c>
      <c r="E25" t="s">
        <v>145</v>
      </c>
      <c r="F25" t="s">
        <v>82</v>
      </c>
      <c r="G25">
        <v>15482</v>
      </c>
      <c r="H25" s="3" t="s">
        <v>144</v>
      </c>
      <c r="I25">
        <v>2.397261212210371E-2</v>
      </c>
      <c r="J25">
        <v>0.3</v>
      </c>
      <c r="K25">
        <v>0.03</v>
      </c>
      <c r="L25">
        <f>G25*I25*J25*K25</f>
        <v>3.3402958278696864</v>
      </c>
      <c r="M25" t="s">
        <v>68</v>
      </c>
      <c r="N25">
        <f t="shared" si="0"/>
        <v>3.3402958278696864</v>
      </c>
    </row>
    <row r="26" spans="1:14" x14ac:dyDescent="0.25">
      <c r="A26" t="s">
        <v>140</v>
      </c>
      <c r="B26" t="s">
        <v>63</v>
      </c>
      <c r="C26" t="s">
        <v>41</v>
      </c>
      <c r="D26" t="s">
        <v>149</v>
      </c>
      <c r="E26" t="s">
        <v>81</v>
      </c>
      <c r="F26" t="s">
        <v>141</v>
      </c>
      <c r="G26" s="3" t="s">
        <v>144</v>
      </c>
      <c r="H26" s="4">
        <v>52.573018181818185</v>
      </c>
      <c r="I26">
        <v>1.8134367974549995E-2</v>
      </c>
      <c r="J26" s="3" t="s">
        <v>144</v>
      </c>
      <c r="K26" s="3" t="s">
        <v>144</v>
      </c>
      <c r="L26">
        <f>H26*I26</f>
        <v>0.95337845724179826</v>
      </c>
      <c r="M26" t="s">
        <v>68</v>
      </c>
      <c r="N26">
        <f t="shared" si="0"/>
        <v>0.95337845724179826</v>
      </c>
    </row>
    <row r="27" spans="1:14" x14ac:dyDescent="0.25">
      <c r="A27" t="s">
        <v>140</v>
      </c>
      <c r="B27" t="s">
        <v>63</v>
      </c>
      <c r="C27" t="s">
        <v>41</v>
      </c>
      <c r="D27" t="s">
        <v>149</v>
      </c>
      <c r="E27" t="s">
        <v>145</v>
      </c>
      <c r="F27" t="s">
        <v>141</v>
      </c>
      <c r="G27" s="3" t="s">
        <v>144</v>
      </c>
      <c r="H27" s="4">
        <v>138.0272727272727</v>
      </c>
      <c r="I27">
        <v>2.397261212210371E-2</v>
      </c>
      <c r="J27" s="3" t="s">
        <v>144</v>
      </c>
      <c r="K27" s="3" t="s">
        <v>144</v>
      </c>
      <c r="L27">
        <f>H27*I27</f>
        <v>3.3088742713627326</v>
      </c>
      <c r="M27" t="s">
        <v>68</v>
      </c>
      <c r="N27">
        <f t="shared" si="0"/>
        <v>3.3088742713627326</v>
      </c>
    </row>
    <row r="28" spans="1:14" x14ac:dyDescent="0.25">
      <c r="A28" t="s">
        <v>140</v>
      </c>
      <c r="B28" t="s">
        <v>63</v>
      </c>
      <c r="C28" t="s">
        <v>41</v>
      </c>
      <c r="D28" t="s">
        <v>150</v>
      </c>
      <c r="E28" t="s">
        <v>81</v>
      </c>
      <c r="F28" t="s">
        <v>82</v>
      </c>
      <c r="G28">
        <v>2181</v>
      </c>
      <c r="H28" s="3" t="s">
        <v>144</v>
      </c>
      <c r="I28">
        <v>1.8134367974549995E-2</v>
      </c>
      <c r="J28">
        <v>0.3</v>
      </c>
      <c r="K28">
        <v>0.03</v>
      </c>
      <c r="L28">
        <f>G28*I28*J28*K28</f>
        <v>0.35595950897244188</v>
      </c>
      <c r="M28" t="s">
        <v>68</v>
      </c>
      <c r="N28">
        <f t="shared" si="0"/>
        <v>0.35595950897244188</v>
      </c>
    </row>
    <row r="29" spans="1:14" x14ac:dyDescent="0.25">
      <c r="A29" t="s">
        <v>140</v>
      </c>
      <c r="B29" t="s">
        <v>63</v>
      </c>
      <c r="C29" t="s">
        <v>41</v>
      </c>
      <c r="D29" t="s">
        <v>150</v>
      </c>
      <c r="E29" t="s">
        <v>145</v>
      </c>
      <c r="F29" t="s">
        <v>82</v>
      </c>
      <c r="G29">
        <v>11805</v>
      </c>
      <c r="H29" s="3" t="s">
        <v>144</v>
      </c>
      <c r="I29">
        <v>2.397261212210371E-2</v>
      </c>
      <c r="J29">
        <v>0.3</v>
      </c>
      <c r="K29">
        <v>0.03</v>
      </c>
      <c r="L29">
        <f>G29*I29*J29*K29</f>
        <v>2.5469701749129086</v>
      </c>
      <c r="M29" t="s">
        <v>68</v>
      </c>
      <c r="N29">
        <f t="shared" si="0"/>
        <v>2.5469701749129086</v>
      </c>
    </row>
    <row r="30" spans="1:14" x14ac:dyDescent="0.25">
      <c r="A30" t="s">
        <v>140</v>
      </c>
      <c r="B30" t="s">
        <v>63</v>
      </c>
      <c r="C30" t="s">
        <v>41</v>
      </c>
      <c r="D30" t="s">
        <v>119</v>
      </c>
      <c r="E30" t="s">
        <v>81</v>
      </c>
      <c r="F30" t="s">
        <v>82</v>
      </c>
      <c r="G30">
        <v>7352.84</v>
      </c>
      <c r="H30" s="3" t="s">
        <v>144</v>
      </c>
      <c r="I30">
        <v>1.8134367974549995E-2</v>
      </c>
      <c r="J30">
        <v>0.3</v>
      </c>
      <c r="K30">
        <v>0.03</v>
      </c>
      <c r="L30">
        <f>G30*I30*J30*K30</f>
        <v>1.2000519559619116</v>
      </c>
      <c r="M30" t="s">
        <v>68</v>
      </c>
      <c r="N30">
        <f t="shared" si="0"/>
        <v>1.2000519559619116</v>
      </c>
    </row>
    <row r="31" spans="1:14" x14ac:dyDescent="0.25">
      <c r="A31" t="s">
        <v>140</v>
      </c>
      <c r="B31" t="s">
        <v>63</v>
      </c>
      <c r="C31" t="s">
        <v>41</v>
      </c>
      <c r="D31" t="s">
        <v>119</v>
      </c>
      <c r="E31" t="s">
        <v>81</v>
      </c>
      <c r="F31" t="s">
        <v>141</v>
      </c>
      <c r="G31" s="3" t="s">
        <v>144</v>
      </c>
      <c r="H31" s="4">
        <v>79.319999999999993</v>
      </c>
      <c r="I31">
        <v>1.8134367974549995E-2</v>
      </c>
      <c r="J31" s="3" t="s">
        <v>144</v>
      </c>
      <c r="K31" s="3" t="s">
        <v>144</v>
      </c>
      <c r="L31">
        <f>H31*I31</f>
        <v>1.4384180677413054</v>
      </c>
      <c r="M31" t="s">
        <v>68</v>
      </c>
      <c r="N31">
        <f t="shared" si="0"/>
        <v>1.4384180677413054</v>
      </c>
    </row>
    <row r="32" spans="1:14" x14ac:dyDescent="0.25">
      <c r="A32" t="s">
        <v>140</v>
      </c>
      <c r="B32" t="s">
        <v>63</v>
      </c>
      <c r="C32" t="s">
        <v>41</v>
      </c>
      <c r="D32" t="s">
        <v>119</v>
      </c>
      <c r="E32" t="s">
        <v>145</v>
      </c>
      <c r="F32" t="s">
        <v>82</v>
      </c>
      <c r="G32">
        <v>11306.91</v>
      </c>
      <c r="H32" s="3" t="s">
        <v>144</v>
      </c>
      <c r="I32">
        <v>2.397261212210371E-2</v>
      </c>
      <c r="J32">
        <v>0.3</v>
      </c>
      <c r="K32">
        <v>0.03</v>
      </c>
      <c r="L32">
        <f>G32*I32*J32*K32</f>
        <v>2.4395055095658211</v>
      </c>
      <c r="M32" t="s">
        <v>68</v>
      </c>
      <c r="N32">
        <f t="shared" si="0"/>
        <v>2.4395055095658211</v>
      </c>
    </row>
    <row r="33" spans="1:14" x14ac:dyDescent="0.25">
      <c r="A33" t="s">
        <v>140</v>
      </c>
      <c r="B33" t="s">
        <v>63</v>
      </c>
      <c r="C33" t="s">
        <v>41</v>
      </c>
      <c r="D33" t="s">
        <v>119</v>
      </c>
      <c r="E33" t="s">
        <v>145</v>
      </c>
      <c r="F33" t="s">
        <v>141</v>
      </c>
      <c r="G33" s="3" t="s">
        <v>144</v>
      </c>
      <c r="H33" s="4">
        <v>99.84</v>
      </c>
      <c r="I33">
        <v>2.397261212210371E-2</v>
      </c>
      <c r="J33" s="3" t="s">
        <v>144</v>
      </c>
      <c r="K33" s="3" t="s">
        <v>144</v>
      </c>
      <c r="L33">
        <f>H33*I33</f>
        <v>2.3934255942708345</v>
      </c>
      <c r="M33" t="s">
        <v>68</v>
      </c>
      <c r="N33">
        <f t="shared" si="0"/>
        <v>2.3934255942708345</v>
      </c>
    </row>
    <row r="34" spans="1:14" x14ac:dyDescent="0.25">
      <c r="A34" t="s">
        <v>140</v>
      </c>
      <c r="B34" t="s">
        <v>63</v>
      </c>
      <c r="C34" t="s">
        <v>41</v>
      </c>
      <c r="D34" t="s">
        <v>151</v>
      </c>
      <c r="E34" t="s">
        <v>81</v>
      </c>
      <c r="F34" t="s">
        <v>82</v>
      </c>
      <c r="G34">
        <v>3419</v>
      </c>
      <c r="H34" s="3" t="s">
        <v>144</v>
      </c>
      <c r="I34">
        <v>1.8134367974549995E-2</v>
      </c>
      <c r="J34">
        <v>0.3</v>
      </c>
      <c r="K34">
        <v>0.03</v>
      </c>
      <c r="L34">
        <f>G34*I34*J34*K34</f>
        <v>0.55801263694487779</v>
      </c>
      <c r="M34" t="s">
        <v>68</v>
      </c>
      <c r="N34">
        <f t="shared" si="0"/>
        <v>0.55801263694487779</v>
      </c>
    </row>
    <row r="35" spans="1:14" x14ac:dyDescent="0.25">
      <c r="A35" t="s">
        <v>140</v>
      </c>
      <c r="B35" t="s">
        <v>63</v>
      </c>
      <c r="C35" t="s">
        <v>41</v>
      </c>
      <c r="D35" t="s">
        <v>151</v>
      </c>
      <c r="E35" t="s">
        <v>145</v>
      </c>
      <c r="F35" t="s">
        <v>82</v>
      </c>
      <c r="G35">
        <v>1309</v>
      </c>
      <c r="H35" s="3" t="s">
        <v>144</v>
      </c>
      <c r="I35">
        <v>2.397261212210371E-2</v>
      </c>
      <c r="J35">
        <v>0.3</v>
      </c>
      <c r="K35">
        <v>0.03</v>
      </c>
      <c r="L35">
        <f>G35*I35*J35*K35</f>
        <v>0.28242134341050379</v>
      </c>
      <c r="M35" t="s">
        <v>68</v>
      </c>
      <c r="N35">
        <f t="shared" si="0"/>
        <v>0.28242134341050379</v>
      </c>
    </row>
    <row r="36" spans="1:14" x14ac:dyDescent="0.25">
      <c r="A36" t="s">
        <v>140</v>
      </c>
      <c r="B36" t="s">
        <v>63</v>
      </c>
      <c r="C36" t="s">
        <v>41</v>
      </c>
      <c r="D36" t="s">
        <v>85</v>
      </c>
      <c r="E36" t="s">
        <v>81</v>
      </c>
      <c r="F36" t="s">
        <v>82</v>
      </c>
      <c r="G36">
        <v>1158</v>
      </c>
      <c r="H36" s="3" t="s">
        <v>144</v>
      </c>
      <c r="I36">
        <v>1.8134367974549995E-2</v>
      </c>
      <c r="J36">
        <v>0.3</v>
      </c>
      <c r="K36">
        <v>0.03</v>
      </c>
      <c r="L36">
        <f>G36*I36*J36*K36</f>
        <v>0.18899638303076002</v>
      </c>
      <c r="M36" t="s">
        <v>68</v>
      </c>
      <c r="N36">
        <f t="shared" si="0"/>
        <v>0.18899638303076002</v>
      </c>
    </row>
    <row r="37" spans="1:14" x14ac:dyDescent="0.25">
      <c r="A37" t="s">
        <v>140</v>
      </c>
      <c r="B37" t="s">
        <v>63</v>
      </c>
      <c r="C37" t="s">
        <v>41</v>
      </c>
      <c r="D37" t="s">
        <v>136</v>
      </c>
      <c r="E37" t="s">
        <v>81</v>
      </c>
      <c r="F37" t="s">
        <v>141</v>
      </c>
      <c r="G37" s="3" t="s">
        <v>144</v>
      </c>
      <c r="H37" s="4">
        <v>62.723865332753363</v>
      </c>
      <c r="I37">
        <v>1.8134367974549995E-2</v>
      </c>
      <c r="J37" s="3" t="s">
        <v>144</v>
      </c>
      <c r="K37" s="3" t="s">
        <v>144</v>
      </c>
      <c r="L37">
        <f>H37*I37</f>
        <v>1.1374576547302693</v>
      </c>
      <c r="M37" t="s">
        <v>68</v>
      </c>
      <c r="N37">
        <f t="shared" si="0"/>
        <v>1.1374576547302693</v>
      </c>
    </row>
    <row r="38" spans="1:14" x14ac:dyDescent="0.25">
      <c r="A38" t="s">
        <v>140</v>
      </c>
      <c r="B38" t="s">
        <v>63</v>
      </c>
      <c r="C38" t="s">
        <v>41</v>
      </c>
      <c r="D38" t="s">
        <v>85</v>
      </c>
      <c r="E38" t="s">
        <v>145</v>
      </c>
      <c r="F38" t="s">
        <v>82</v>
      </c>
      <c r="G38">
        <v>758</v>
      </c>
      <c r="H38" s="3" t="s">
        <v>144</v>
      </c>
      <c r="I38">
        <v>2.397261212210371E-2</v>
      </c>
      <c r="J38">
        <v>0.3</v>
      </c>
      <c r="K38">
        <v>0.03</v>
      </c>
      <c r="L38">
        <f>G38*I38*J38*K38</f>
        <v>0.1635411598969915</v>
      </c>
      <c r="M38" t="s">
        <v>68</v>
      </c>
      <c r="N38">
        <f t="shared" si="0"/>
        <v>0.1635411598969915</v>
      </c>
    </row>
    <row r="39" spans="1:14" x14ac:dyDescent="0.25">
      <c r="A39" t="s">
        <v>140</v>
      </c>
      <c r="B39" t="s">
        <v>63</v>
      </c>
      <c r="C39" t="s">
        <v>41</v>
      </c>
      <c r="D39" t="s">
        <v>136</v>
      </c>
      <c r="E39" t="s">
        <v>145</v>
      </c>
      <c r="F39" t="s">
        <v>141</v>
      </c>
      <c r="G39" s="3" t="s">
        <v>144</v>
      </c>
      <c r="H39" s="4">
        <v>20.092040017398865</v>
      </c>
      <c r="I39">
        <v>2.397261212210371E-2</v>
      </c>
      <c r="J39" s="3" t="s">
        <v>144</v>
      </c>
      <c r="K39" s="3" t="s">
        <v>144</v>
      </c>
      <c r="L39">
        <f>H39*I39</f>
        <v>0.4816586820788889</v>
      </c>
      <c r="M39" t="s">
        <v>68</v>
      </c>
      <c r="N39">
        <f t="shared" si="0"/>
        <v>0.4816586820788889</v>
      </c>
    </row>
    <row r="40" spans="1:14" x14ac:dyDescent="0.25">
      <c r="A40" t="s">
        <v>140</v>
      </c>
      <c r="B40" t="s">
        <v>63</v>
      </c>
      <c r="C40" t="s">
        <v>41</v>
      </c>
      <c r="D40" t="s">
        <v>104</v>
      </c>
      <c r="E40" t="s">
        <v>81</v>
      </c>
      <c r="F40" t="s">
        <v>82</v>
      </c>
      <c r="G40">
        <v>159</v>
      </c>
      <c r="H40" s="3" t="s">
        <v>144</v>
      </c>
      <c r="I40">
        <v>1.8134367974549995E-2</v>
      </c>
      <c r="J40">
        <v>0.3</v>
      </c>
      <c r="K40">
        <v>0.03</v>
      </c>
      <c r="L40">
        <f>G40*I40*J40*K40</f>
        <v>2.5950280571581042E-2</v>
      </c>
      <c r="M40" t="s">
        <v>68</v>
      </c>
      <c r="N40">
        <f t="shared" si="0"/>
        <v>2.5950280571581042E-2</v>
      </c>
    </row>
    <row r="41" spans="1:14" x14ac:dyDescent="0.25">
      <c r="A41" t="s">
        <v>140</v>
      </c>
      <c r="B41" t="s">
        <v>63</v>
      </c>
      <c r="C41" t="s">
        <v>41</v>
      </c>
      <c r="D41" t="s">
        <v>104</v>
      </c>
      <c r="E41" t="s">
        <v>81</v>
      </c>
      <c r="F41" t="s">
        <v>141</v>
      </c>
      <c r="G41" s="3" t="s">
        <v>144</v>
      </c>
      <c r="H41" s="4">
        <v>5.8909090909090907</v>
      </c>
      <c r="I41">
        <v>1.8134367974549995E-2</v>
      </c>
      <c r="J41" s="3" t="s">
        <v>144</v>
      </c>
      <c r="K41" s="3" t="s">
        <v>144</v>
      </c>
      <c r="L41">
        <f>H41*I41</f>
        <v>0.10682791315916723</v>
      </c>
      <c r="M41" t="s">
        <v>68</v>
      </c>
      <c r="N41">
        <f t="shared" si="0"/>
        <v>0.10682791315916723</v>
      </c>
    </row>
    <row r="42" spans="1:14" x14ac:dyDescent="0.25">
      <c r="A42" t="s">
        <v>140</v>
      </c>
      <c r="B42" t="s">
        <v>63</v>
      </c>
      <c r="C42" t="s">
        <v>41</v>
      </c>
      <c r="D42" t="s">
        <v>104</v>
      </c>
      <c r="E42" t="s">
        <v>145</v>
      </c>
      <c r="F42" t="s">
        <v>82</v>
      </c>
      <c r="G42">
        <v>435</v>
      </c>
      <c r="H42" s="3" t="s">
        <v>144</v>
      </c>
      <c r="I42">
        <v>2.397261212210371E-2</v>
      </c>
      <c r="J42">
        <v>0.3</v>
      </c>
      <c r="K42">
        <v>0.03</v>
      </c>
      <c r="L42">
        <f>G42*I42*J42*K42</f>
        <v>9.3852776458036011E-2</v>
      </c>
      <c r="M42" t="s">
        <v>68</v>
      </c>
      <c r="N42">
        <f t="shared" si="0"/>
        <v>9.3852776458036011E-2</v>
      </c>
    </row>
    <row r="43" spans="1:14" x14ac:dyDescent="0.25">
      <c r="A43" t="s">
        <v>140</v>
      </c>
      <c r="B43" t="s">
        <v>63</v>
      </c>
      <c r="C43" t="s">
        <v>41</v>
      </c>
      <c r="D43" t="s">
        <v>104</v>
      </c>
      <c r="E43" t="s">
        <v>145</v>
      </c>
      <c r="F43" t="s">
        <v>141</v>
      </c>
      <c r="G43" s="3" t="s">
        <v>144</v>
      </c>
      <c r="H43" s="4">
        <v>2.5454545454545454</v>
      </c>
      <c r="I43">
        <v>2.397261212210371E-2</v>
      </c>
      <c r="J43" s="3" t="s">
        <v>144</v>
      </c>
      <c r="K43" s="3" t="s">
        <v>144</v>
      </c>
      <c r="L43">
        <f>H43*I43</f>
        <v>6.1021194492627627E-2</v>
      </c>
      <c r="M43" t="s">
        <v>68</v>
      </c>
      <c r="N43">
        <f t="shared" si="0"/>
        <v>6.1021194492627627E-2</v>
      </c>
    </row>
    <row r="44" spans="1:14" x14ac:dyDescent="0.25">
      <c r="A44" t="s">
        <v>140</v>
      </c>
      <c r="B44" t="s">
        <v>63</v>
      </c>
      <c r="C44" t="s">
        <v>41</v>
      </c>
      <c r="D44" t="s">
        <v>105</v>
      </c>
      <c r="E44" t="s">
        <v>81</v>
      </c>
      <c r="F44" t="s">
        <v>141</v>
      </c>
      <c r="G44" s="3" t="s">
        <v>144</v>
      </c>
      <c r="H44" s="4">
        <v>32.807418181818193</v>
      </c>
      <c r="I44">
        <v>1.8134367974549995E-2</v>
      </c>
      <c r="J44" s="3" t="s">
        <v>144</v>
      </c>
      <c r="K44" s="3" t="s">
        <v>144</v>
      </c>
      <c r="L44">
        <f>H44*I44</f>
        <v>0.5949417936040331</v>
      </c>
      <c r="M44" t="s">
        <v>68</v>
      </c>
      <c r="N44">
        <f t="shared" si="0"/>
        <v>0.5949417936040331</v>
      </c>
    </row>
    <row r="45" spans="1:14" x14ac:dyDescent="0.25">
      <c r="A45" t="s">
        <v>140</v>
      </c>
      <c r="B45" t="s">
        <v>63</v>
      </c>
      <c r="C45" t="s">
        <v>41</v>
      </c>
      <c r="D45" t="s">
        <v>105</v>
      </c>
      <c r="E45" t="s">
        <v>145</v>
      </c>
      <c r="F45" t="s">
        <v>141</v>
      </c>
      <c r="G45" s="3" t="s">
        <v>144</v>
      </c>
      <c r="H45" s="4">
        <v>19.536363636363635</v>
      </c>
      <c r="I45">
        <v>2.397261212210371E-2</v>
      </c>
      <c r="J45" s="3" t="s">
        <v>144</v>
      </c>
      <c r="K45" s="3" t="s">
        <v>144</v>
      </c>
      <c r="L45">
        <f>H45*I45</f>
        <v>0.46833766773091701</v>
      </c>
      <c r="M45" t="s">
        <v>68</v>
      </c>
      <c r="N45">
        <f t="shared" si="0"/>
        <v>0.46833766773091701</v>
      </c>
    </row>
    <row r="46" spans="1:14" x14ac:dyDescent="0.25">
      <c r="A46" t="s">
        <v>140</v>
      </c>
      <c r="B46" t="s">
        <v>63</v>
      </c>
      <c r="C46" t="s">
        <v>41</v>
      </c>
      <c r="D46" t="s">
        <v>106</v>
      </c>
      <c r="E46" t="s">
        <v>81</v>
      </c>
      <c r="F46" t="s">
        <v>82</v>
      </c>
      <c r="G46">
        <v>127</v>
      </c>
      <c r="H46" s="3" t="s">
        <v>144</v>
      </c>
      <c r="I46">
        <v>1.8134367974549995E-2</v>
      </c>
      <c r="J46">
        <v>0.3</v>
      </c>
      <c r="K46">
        <v>0.03</v>
      </c>
      <c r="L46">
        <f>G46*I46*J46*K46</f>
        <v>2.0727582594910646E-2</v>
      </c>
      <c r="M46" t="s">
        <v>68</v>
      </c>
      <c r="N46">
        <f t="shared" si="0"/>
        <v>2.0727582594910646E-2</v>
      </c>
    </row>
    <row r="47" spans="1:14" x14ac:dyDescent="0.25">
      <c r="A47" t="s">
        <v>140</v>
      </c>
      <c r="B47" t="s">
        <v>63</v>
      </c>
      <c r="C47" t="s">
        <v>41</v>
      </c>
      <c r="D47" t="s">
        <v>106</v>
      </c>
      <c r="E47" t="s">
        <v>81</v>
      </c>
      <c r="F47" t="s">
        <v>141</v>
      </c>
      <c r="G47" s="3" t="s">
        <v>144</v>
      </c>
      <c r="H47" s="4">
        <v>3.9272727272727272</v>
      </c>
      <c r="I47">
        <v>1.8134367974549995E-2</v>
      </c>
      <c r="J47" s="3" t="s">
        <v>144</v>
      </c>
      <c r="K47" s="3" t="s">
        <v>144</v>
      </c>
      <c r="L47">
        <f>H47*I47</f>
        <v>7.1218608772778164E-2</v>
      </c>
      <c r="M47" t="s">
        <v>68</v>
      </c>
      <c r="N47">
        <f t="shared" si="0"/>
        <v>7.1218608772778164E-2</v>
      </c>
    </row>
    <row r="48" spans="1:14" x14ac:dyDescent="0.25">
      <c r="A48" t="s">
        <v>140</v>
      </c>
      <c r="B48" t="s">
        <v>63</v>
      </c>
      <c r="C48" t="s">
        <v>41</v>
      </c>
      <c r="D48" t="s">
        <v>106</v>
      </c>
      <c r="E48" t="s">
        <v>145</v>
      </c>
      <c r="F48" t="s">
        <v>82</v>
      </c>
      <c r="G48">
        <v>301</v>
      </c>
      <c r="H48" s="3" t="s">
        <v>144</v>
      </c>
      <c r="I48">
        <v>2.397261212210371E-2</v>
      </c>
      <c r="J48">
        <v>0.3</v>
      </c>
      <c r="K48">
        <v>0.03</v>
      </c>
      <c r="L48">
        <f>G48*I48*J48*K48</f>
        <v>6.4941806238778946E-2</v>
      </c>
      <c r="M48" t="s">
        <v>68</v>
      </c>
      <c r="N48">
        <f t="shared" si="0"/>
        <v>6.4941806238778946E-2</v>
      </c>
    </row>
    <row r="49" spans="1:14" x14ac:dyDescent="0.25">
      <c r="A49" t="s">
        <v>140</v>
      </c>
      <c r="B49" t="s">
        <v>63</v>
      </c>
      <c r="C49" t="s">
        <v>41</v>
      </c>
      <c r="D49" t="s">
        <v>106</v>
      </c>
      <c r="E49" t="s">
        <v>145</v>
      </c>
      <c r="F49" t="s">
        <v>141</v>
      </c>
      <c r="G49" s="3" t="s">
        <v>144</v>
      </c>
      <c r="H49" s="4">
        <v>5.3818181818181818</v>
      </c>
      <c r="I49">
        <v>2.397261212210371E-2</v>
      </c>
      <c r="J49" s="3" t="s">
        <v>144</v>
      </c>
      <c r="K49" s="3" t="s">
        <v>144</v>
      </c>
      <c r="L49">
        <f>H49*I49</f>
        <v>0.12901623978441271</v>
      </c>
      <c r="M49" t="s">
        <v>68</v>
      </c>
      <c r="N49">
        <f t="shared" si="0"/>
        <v>0.12901623978441271</v>
      </c>
    </row>
    <row r="50" spans="1:14" x14ac:dyDescent="0.25">
      <c r="A50" t="s">
        <v>140</v>
      </c>
      <c r="B50" t="s">
        <v>63</v>
      </c>
      <c r="C50" t="s">
        <v>41</v>
      </c>
      <c r="D50" t="s">
        <v>152</v>
      </c>
      <c r="E50" t="s">
        <v>81</v>
      </c>
      <c r="F50" t="s">
        <v>82</v>
      </c>
      <c r="G50">
        <v>238.215</v>
      </c>
      <c r="H50" s="3" t="s">
        <v>144</v>
      </c>
      <c r="I50">
        <v>1.8134367974549995E-2</v>
      </c>
      <c r="J50">
        <v>0.3</v>
      </c>
      <c r="K50">
        <v>0.03</v>
      </c>
      <c r="L50">
        <f>G50*I50*J50*K50</f>
        <v>3.887890620351684E-2</v>
      </c>
      <c r="M50" t="s">
        <v>68</v>
      </c>
      <c r="N50">
        <f t="shared" si="0"/>
        <v>3.887890620351684E-2</v>
      </c>
    </row>
    <row r="51" spans="1:14" x14ac:dyDescent="0.25">
      <c r="A51" t="s">
        <v>140</v>
      </c>
      <c r="B51" t="s">
        <v>63</v>
      </c>
      <c r="C51" t="s">
        <v>41</v>
      </c>
      <c r="D51" t="s">
        <v>152</v>
      </c>
      <c r="E51" t="s">
        <v>81</v>
      </c>
      <c r="F51" t="s">
        <v>141</v>
      </c>
      <c r="G51" s="3" t="s">
        <v>144</v>
      </c>
      <c r="H51" s="4">
        <v>7.88</v>
      </c>
      <c r="I51">
        <v>1.8134367974549995E-2</v>
      </c>
      <c r="J51" s="3" t="s">
        <v>144</v>
      </c>
      <c r="K51" s="3" t="s">
        <v>144</v>
      </c>
      <c r="L51">
        <f>H51*I51</f>
        <v>0.14289881963945394</v>
      </c>
      <c r="M51" t="s">
        <v>68</v>
      </c>
      <c r="N51">
        <f t="shared" si="0"/>
        <v>0.14289881963945394</v>
      </c>
    </row>
    <row r="52" spans="1:14" x14ac:dyDescent="0.25">
      <c r="A52" t="s">
        <v>140</v>
      </c>
      <c r="B52" t="s">
        <v>63</v>
      </c>
      <c r="C52" t="s">
        <v>41</v>
      </c>
      <c r="D52" t="s">
        <v>152</v>
      </c>
      <c r="E52" t="s">
        <v>145</v>
      </c>
      <c r="F52" t="s">
        <v>82</v>
      </c>
      <c r="G52">
        <v>572.83500000000004</v>
      </c>
      <c r="H52" s="3" t="s">
        <v>144</v>
      </c>
      <c r="I52">
        <v>2.397261212210371E-2</v>
      </c>
      <c r="J52">
        <v>0.3</v>
      </c>
      <c r="K52">
        <v>0.03</v>
      </c>
      <c r="L52">
        <f>G52*I52*J52*K52</f>
        <v>0.1235911613846875</v>
      </c>
      <c r="M52" t="s">
        <v>68</v>
      </c>
      <c r="N52">
        <f t="shared" si="0"/>
        <v>0.1235911613846875</v>
      </c>
    </row>
    <row r="53" spans="1:14" x14ac:dyDescent="0.25">
      <c r="A53" t="s">
        <v>140</v>
      </c>
      <c r="B53" t="s">
        <v>63</v>
      </c>
      <c r="C53" t="s">
        <v>41</v>
      </c>
      <c r="D53" t="s">
        <v>152</v>
      </c>
      <c r="E53" t="s">
        <v>145</v>
      </c>
      <c r="F53" t="s">
        <v>141</v>
      </c>
      <c r="G53" s="3" t="s">
        <v>144</v>
      </c>
      <c r="H53" s="4">
        <v>12.154999999999999</v>
      </c>
      <c r="I53">
        <v>2.397261212210371E-2</v>
      </c>
      <c r="J53" s="3" t="s">
        <v>144</v>
      </c>
      <c r="K53" s="3" t="s">
        <v>144</v>
      </c>
      <c r="L53">
        <f>H53*I53</f>
        <v>0.29138710034417059</v>
      </c>
      <c r="M53" t="s">
        <v>68</v>
      </c>
      <c r="N53">
        <f t="shared" si="0"/>
        <v>0.29138710034417059</v>
      </c>
    </row>
    <row r="54" spans="1:14" x14ac:dyDescent="0.25">
      <c r="A54" t="s">
        <v>140</v>
      </c>
      <c r="B54" t="s">
        <v>63</v>
      </c>
      <c r="C54" t="s">
        <v>41</v>
      </c>
      <c r="D54" t="s">
        <v>87</v>
      </c>
      <c r="E54" t="s">
        <v>81</v>
      </c>
      <c r="F54" t="s">
        <v>141</v>
      </c>
      <c r="G54" s="3" t="s">
        <v>144</v>
      </c>
      <c r="H54" s="4">
        <v>6.7732136294661327</v>
      </c>
      <c r="I54">
        <v>1.8134367974549995E-2</v>
      </c>
      <c r="J54" s="3" t="s">
        <v>144</v>
      </c>
      <c r="K54" s="3" t="s">
        <v>144</v>
      </c>
      <c r="L54">
        <f>H54*I54</f>
        <v>0.12282794832697617</v>
      </c>
      <c r="M54" t="s">
        <v>68</v>
      </c>
      <c r="N54">
        <f t="shared" si="0"/>
        <v>0.12282794832697617</v>
      </c>
    </row>
    <row r="55" spans="1:14" x14ac:dyDescent="0.25">
      <c r="A55" t="s">
        <v>140</v>
      </c>
      <c r="B55" t="s">
        <v>63</v>
      </c>
      <c r="C55" t="s">
        <v>41</v>
      </c>
      <c r="D55" t="s">
        <v>87</v>
      </c>
      <c r="E55" t="s">
        <v>145</v>
      </c>
      <c r="F55" t="s">
        <v>141</v>
      </c>
      <c r="G55" s="3" t="s">
        <v>144</v>
      </c>
      <c r="H55" s="4">
        <v>8.5060284177127876</v>
      </c>
      <c r="I55">
        <v>2.397261212210371E-2</v>
      </c>
      <c r="J55" s="3" t="s">
        <v>144</v>
      </c>
      <c r="K55" s="3" t="s">
        <v>144</v>
      </c>
      <c r="L55">
        <f>H55*I55</f>
        <v>0.20391171995742022</v>
      </c>
      <c r="M55" t="s">
        <v>68</v>
      </c>
      <c r="N55">
        <f t="shared" si="0"/>
        <v>0.20391171995742022</v>
      </c>
    </row>
    <row r="56" spans="1:14" x14ac:dyDescent="0.25">
      <c r="A56" t="s">
        <v>140</v>
      </c>
      <c r="B56" t="s">
        <v>63</v>
      </c>
      <c r="C56" t="s">
        <v>41</v>
      </c>
      <c r="D56" t="s">
        <v>122</v>
      </c>
      <c r="E56" t="s">
        <v>81</v>
      </c>
      <c r="F56" t="s">
        <v>141</v>
      </c>
      <c r="G56" s="3" t="s">
        <v>144</v>
      </c>
      <c r="H56" s="4">
        <v>8.6945454545454552</v>
      </c>
      <c r="I56">
        <v>1.8134367974549995E-2</v>
      </c>
      <c r="J56" s="3" t="s">
        <v>144</v>
      </c>
      <c r="K56" s="3" t="s">
        <v>144</v>
      </c>
      <c r="L56">
        <f>H56*I56</f>
        <v>0.15767008664417834</v>
      </c>
      <c r="M56" t="s">
        <v>68</v>
      </c>
      <c r="N56">
        <f t="shared" si="0"/>
        <v>0.15767008664417834</v>
      </c>
    </row>
    <row r="57" spans="1:14" x14ac:dyDescent="0.25">
      <c r="A57" t="s">
        <v>140</v>
      </c>
      <c r="B57" t="s">
        <v>63</v>
      </c>
      <c r="C57" t="s">
        <v>41</v>
      </c>
      <c r="D57" t="s">
        <v>122</v>
      </c>
      <c r="E57" t="s">
        <v>145</v>
      </c>
      <c r="F57" t="s">
        <v>141</v>
      </c>
      <c r="G57" s="3" t="s">
        <v>144</v>
      </c>
      <c r="H57" s="4">
        <v>7.254545454545454</v>
      </c>
      <c r="I57">
        <v>2.397261212210371E-2</v>
      </c>
      <c r="J57" s="3" t="s">
        <v>144</v>
      </c>
      <c r="K57" s="3" t="s">
        <v>144</v>
      </c>
      <c r="L57">
        <f>H57*I57</f>
        <v>0.17391040430398871</v>
      </c>
      <c r="M57" t="s">
        <v>68</v>
      </c>
      <c r="N57">
        <f t="shared" si="0"/>
        <v>0.17391040430398871</v>
      </c>
    </row>
    <row r="58" spans="1:14" x14ac:dyDescent="0.25">
      <c r="A58" t="s">
        <v>140</v>
      </c>
      <c r="B58" t="s">
        <v>63</v>
      </c>
      <c r="C58" t="s">
        <v>41</v>
      </c>
      <c r="D58" t="s">
        <v>74</v>
      </c>
      <c r="E58" t="s">
        <v>81</v>
      </c>
      <c r="F58" t="s">
        <v>82</v>
      </c>
      <c r="G58">
        <v>149</v>
      </c>
      <c r="H58" s="3" t="s">
        <v>144</v>
      </c>
      <c r="I58">
        <v>1.8134367974549995E-2</v>
      </c>
      <c r="J58">
        <v>0.3</v>
      </c>
      <c r="K58">
        <v>0.03</v>
      </c>
      <c r="L58">
        <f>G58*I58*J58*K58</f>
        <v>2.4318187453871543E-2</v>
      </c>
      <c r="M58" t="s">
        <v>67</v>
      </c>
      <c r="N58">
        <f t="shared" si="0"/>
        <v>0</v>
      </c>
    </row>
    <row r="59" spans="1:14" x14ac:dyDescent="0.25">
      <c r="A59" t="s">
        <v>140</v>
      </c>
      <c r="B59" t="s">
        <v>63</v>
      </c>
      <c r="C59" t="s">
        <v>41</v>
      </c>
      <c r="D59" t="s">
        <v>74</v>
      </c>
      <c r="E59" t="s">
        <v>81</v>
      </c>
      <c r="F59" t="s">
        <v>141</v>
      </c>
      <c r="G59" s="3" t="s">
        <v>144</v>
      </c>
      <c r="H59" s="4">
        <v>5.95</v>
      </c>
      <c r="I59">
        <v>1.8134367974549995E-2</v>
      </c>
      <c r="J59" s="3" t="s">
        <v>144</v>
      </c>
      <c r="K59" s="3" t="s">
        <v>144</v>
      </c>
      <c r="L59">
        <f>H59*I59</f>
        <v>0.10789948944857247</v>
      </c>
      <c r="M59" t="s">
        <v>67</v>
      </c>
      <c r="N59">
        <f t="shared" si="0"/>
        <v>0</v>
      </c>
    </row>
    <row r="60" spans="1:14" x14ac:dyDescent="0.25">
      <c r="A60" t="s">
        <v>140</v>
      </c>
      <c r="B60" t="s">
        <v>63</v>
      </c>
      <c r="C60" t="s">
        <v>41</v>
      </c>
      <c r="D60" t="s">
        <v>74</v>
      </c>
      <c r="E60" t="s">
        <v>145</v>
      </c>
      <c r="F60" t="s">
        <v>82</v>
      </c>
      <c r="G60">
        <v>83</v>
      </c>
      <c r="H60" s="3" t="s">
        <v>144</v>
      </c>
      <c r="I60">
        <v>2.397261212210371E-2</v>
      </c>
      <c r="J60">
        <v>0.3</v>
      </c>
      <c r="K60">
        <v>0.03</v>
      </c>
      <c r="L60">
        <f>G60*I60*J60*K60</f>
        <v>1.7907541255211469E-2</v>
      </c>
      <c r="M60" t="s">
        <v>67</v>
      </c>
      <c r="N60">
        <f t="shared" si="0"/>
        <v>0</v>
      </c>
    </row>
    <row r="61" spans="1:14" x14ac:dyDescent="0.25">
      <c r="A61" t="s">
        <v>140</v>
      </c>
      <c r="B61" t="s">
        <v>63</v>
      </c>
      <c r="C61" t="s">
        <v>41</v>
      </c>
      <c r="D61" t="s">
        <v>74</v>
      </c>
      <c r="E61" t="s">
        <v>145</v>
      </c>
      <c r="F61" t="s">
        <v>141</v>
      </c>
      <c r="G61" s="3" t="s">
        <v>144</v>
      </c>
      <c r="H61" s="4">
        <v>3.55</v>
      </c>
      <c r="I61">
        <v>2.397261212210371E-2</v>
      </c>
      <c r="J61" s="3" t="s">
        <v>144</v>
      </c>
      <c r="K61" s="3" t="s">
        <v>144</v>
      </c>
      <c r="L61">
        <f>H61*I61</f>
        <v>8.5102773033468165E-2</v>
      </c>
      <c r="M61" t="s">
        <v>67</v>
      </c>
      <c r="N61">
        <f t="shared" si="0"/>
        <v>0</v>
      </c>
    </row>
    <row r="62" spans="1:14" x14ac:dyDescent="0.25">
      <c r="A62" t="s">
        <v>140</v>
      </c>
      <c r="B62" t="s">
        <v>63</v>
      </c>
      <c r="C62" t="s">
        <v>41</v>
      </c>
      <c r="D62" t="s">
        <v>153</v>
      </c>
      <c r="E62" t="s">
        <v>81</v>
      </c>
      <c r="F62" t="s">
        <v>82</v>
      </c>
      <c r="G62">
        <v>3608</v>
      </c>
      <c r="H62" s="3" t="s">
        <v>144</v>
      </c>
      <c r="I62">
        <v>1.8134367974549995E-2</v>
      </c>
      <c r="J62">
        <v>0.3</v>
      </c>
      <c r="K62">
        <v>0.03</v>
      </c>
      <c r="L62">
        <f>G62*I62*J62*K62</f>
        <v>0.58885919686958743</v>
      </c>
      <c r="M62" t="s">
        <v>68</v>
      </c>
      <c r="N62">
        <f t="shared" si="0"/>
        <v>0.58885919686958743</v>
      </c>
    </row>
    <row r="63" spans="1:14" x14ac:dyDescent="0.25">
      <c r="A63" t="s">
        <v>140</v>
      </c>
      <c r="B63" t="s">
        <v>63</v>
      </c>
      <c r="C63" t="s">
        <v>41</v>
      </c>
      <c r="D63" t="s">
        <v>154</v>
      </c>
      <c r="E63" t="s">
        <v>81</v>
      </c>
      <c r="F63" t="s">
        <v>141</v>
      </c>
      <c r="G63" s="3" t="s">
        <v>144</v>
      </c>
      <c r="H63" s="4">
        <v>10.109090909090909</v>
      </c>
      <c r="I63">
        <v>1.8134367974549995E-2</v>
      </c>
      <c r="J63" s="3" t="s">
        <v>144</v>
      </c>
      <c r="K63" s="3" t="s">
        <v>144</v>
      </c>
      <c r="L63">
        <f>H63*I63</f>
        <v>0.18332197443363268</v>
      </c>
      <c r="M63" t="s">
        <v>68</v>
      </c>
      <c r="N63">
        <f t="shared" si="0"/>
        <v>0.18332197443363268</v>
      </c>
    </row>
    <row r="64" spans="1:14" x14ac:dyDescent="0.25">
      <c r="A64" t="s">
        <v>140</v>
      </c>
      <c r="B64" t="s">
        <v>63</v>
      </c>
      <c r="C64" t="s">
        <v>41</v>
      </c>
      <c r="D64" t="s">
        <v>153</v>
      </c>
      <c r="E64" t="s">
        <v>145</v>
      </c>
      <c r="F64" t="s">
        <v>82</v>
      </c>
      <c r="G64">
        <v>2626</v>
      </c>
      <c r="H64" s="3" t="s">
        <v>144</v>
      </c>
      <c r="I64">
        <v>2.397261212210371E-2</v>
      </c>
      <c r="J64">
        <v>0.3</v>
      </c>
      <c r="K64">
        <v>0.03</v>
      </c>
      <c r="L64">
        <f>G64*I64*J64*K64</f>
        <v>0.56656871489379901</v>
      </c>
      <c r="M64" t="s">
        <v>68</v>
      </c>
      <c r="N64">
        <f t="shared" si="0"/>
        <v>0.56656871489379901</v>
      </c>
    </row>
    <row r="65" spans="1:14" x14ac:dyDescent="0.25">
      <c r="A65" t="s">
        <v>140</v>
      </c>
      <c r="B65" t="s">
        <v>63</v>
      </c>
      <c r="C65" t="s">
        <v>41</v>
      </c>
      <c r="D65" t="s">
        <v>154</v>
      </c>
      <c r="E65" t="s">
        <v>145</v>
      </c>
      <c r="F65" t="s">
        <v>141</v>
      </c>
      <c r="G65" s="3" t="s">
        <v>144</v>
      </c>
      <c r="H65" s="4">
        <v>3.3454545454545452</v>
      </c>
      <c r="I65">
        <v>2.397261212210371E-2</v>
      </c>
      <c r="J65" s="3" t="s">
        <v>144</v>
      </c>
      <c r="K65" s="3" t="s">
        <v>144</v>
      </c>
      <c r="L65">
        <f>H65*I65</f>
        <v>8.0199284190310582E-2</v>
      </c>
      <c r="M65" t="s">
        <v>68</v>
      </c>
      <c r="N65">
        <f t="shared" si="0"/>
        <v>8.0199284190310582E-2</v>
      </c>
    </row>
    <row r="66" spans="1:14" x14ac:dyDescent="0.25">
      <c r="A66" t="s">
        <v>140</v>
      </c>
      <c r="B66" t="s">
        <v>63</v>
      </c>
      <c r="C66" t="s">
        <v>41</v>
      </c>
      <c r="D66" t="s">
        <v>88</v>
      </c>
      <c r="E66" t="s">
        <v>81</v>
      </c>
      <c r="F66" t="s">
        <v>82</v>
      </c>
      <c r="G66">
        <v>31481</v>
      </c>
      <c r="H66" s="3" t="s">
        <v>144</v>
      </c>
      <c r="I66">
        <v>1.8134367974549995E-2</v>
      </c>
      <c r="J66">
        <v>0.3</v>
      </c>
      <c r="K66">
        <v>0.03</v>
      </c>
      <c r="L66">
        <f>G66*I66*J66*K66</f>
        <v>5.1379923438612751</v>
      </c>
      <c r="M66" t="s">
        <v>68</v>
      </c>
      <c r="N66">
        <f t="shared" ref="N66:N129" si="1">IF(M66="N",L66,0)</f>
        <v>5.1379923438612751</v>
      </c>
    </row>
    <row r="67" spans="1:14" x14ac:dyDescent="0.25">
      <c r="A67" t="s">
        <v>140</v>
      </c>
      <c r="B67" t="s">
        <v>63</v>
      </c>
      <c r="C67" t="s">
        <v>41</v>
      </c>
      <c r="D67" t="s">
        <v>155</v>
      </c>
      <c r="E67" t="s">
        <v>81</v>
      </c>
      <c r="F67" t="s">
        <v>141</v>
      </c>
      <c r="G67" s="3" t="s">
        <v>144</v>
      </c>
      <c r="H67" s="4">
        <v>5.6327411198073456</v>
      </c>
      <c r="I67">
        <v>1.8134367974549995E-2</v>
      </c>
      <c r="J67" s="3" t="s">
        <v>144</v>
      </c>
      <c r="K67" s="3" t="s">
        <v>144</v>
      </c>
      <c r="L67">
        <f>H67*I67</f>
        <v>0.1021462001719652</v>
      </c>
      <c r="M67" t="s">
        <v>68</v>
      </c>
      <c r="N67">
        <f t="shared" si="1"/>
        <v>0.1021462001719652</v>
      </c>
    </row>
    <row r="68" spans="1:14" x14ac:dyDescent="0.25">
      <c r="A68" t="s">
        <v>140</v>
      </c>
      <c r="B68" t="s">
        <v>63</v>
      </c>
      <c r="C68" t="s">
        <v>41</v>
      </c>
      <c r="D68" t="s">
        <v>88</v>
      </c>
      <c r="E68" t="s">
        <v>145</v>
      </c>
      <c r="F68" t="s">
        <v>82</v>
      </c>
      <c r="G68">
        <v>767</v>
      </c>
      <c r="H68" s="3" t="s">
        <v>144</v>
      </c>
      <c r="I68">
        <v>2.397261212210371E-2</v>
      </c>
      <c r="J68">
        <v>0.3</v>
      </c>
      <c r="K68">
        <v>0.03</v>
      </c>
      <c r="L68">
        <f>G68*I68*J68*K68</f>
        <v>0.1654829414788819</v>
      </c>
      <c r="M68" t="s">
        <v>68</v>
      </c>
      <c r="N68">
        <f t="shared" si="1"/>
        <v>0.1654829414788819</v>
      </c>
    </row>
    <row r="69" spans="1:14" x14ac:dyDescent="0.25">
      <c r="A69" t="s">
        <v>140</v>
      </c>
      <c r="B69" t="s">
        <v>63</v>
      </c>
      <c r="C69" t="s">
        <v>41</v>
      </c>
      <c r="D69" t="s">
        <v>155</v>
      </c>
      <c r="E69" t="s">
        <v>145</v>
      </c>
      <c r="F69" t="s">
        <v>141</v>
      </c>
      <c r="G69" s="3" t="s">
        <v>144</v>
      </c>
      <c r="H69" s="4">
        <v>2.3120860927152314</v>
      </c>
      <c r="I69">
        <v>2.397261212210371E-2</v>
      </c>
      <c r="J69" s="3" t="s">
        <v>144</v>
      </c>
      <c r="K69" s="3" t="s">
        <v>144</v>
      </c>
      <c r="L69">
        <f>H69*I69</f>
        <v>5.542674309357256E-2</v>
      </c>
      <c r="M69" t="s">
        <v>68</v>
      </c>
      <c r="N69">
        <f t="shared" si="1"/>
        <v>5.542674309357256E-2</v>
      </c>
    </row>
    <row r="70" spans="1:14" x14ac:dyDescent="0.25">
      <c r="A70" t="s">
        <v>140</v>
      </c>
      <c r="B70" t="s">
        <v>63</v>
      </c>
      <c r="C70" t="s">
        <v>41</v>
      </c>
      <c r="D70" t="s">
        <v>107</v>
      </c>
      <c r="E70" t="s">
        <v>81</v>
      </c>
      <c r="F70" t="s">
        <v>82</v>
      </c>
      <c r="G70">
        <v>2550</v>
      </c>
      <c r="H70" s="3" t="s">
        <v>144</v>
      </c>
      <c r="I70">
        <v>1.8134367974549995E-2</v>
      </c>
      <c r="J70">
        <v>0.3</v>
      </c>
      <c r="K70">
        <v>0.03</v>
      </c>
      <c r="L70">
        <f>G70*I70*J70*K70</f>
        <v>0.41618374501592231</v>
      </c>
      <c r="M70" t="s">
        <v>68</v>
      </c>
      <c r="N70">
        <f t="shared" si="1"/>
        <v>0.41618374501592231</v>
      </c>
    </row>
    <row r="71" spans="1:14" x14ac:dyDescent="0.25">
      <c r="A71" t="s">
        <v>140</v>
      </c>
      <c r="B71" t="s">
        <v>63</v>
      </c>
      <c r="C71" t="s">
        <v>41</v>
      </c>
      <c r="D71" t="s">
        <v>156</v>
      </c>
      <c r="E71" t="s">
        <v>81</v>
      </c>
      <c r="F71" t="s">
        <v>141</v>
      </c>
      <c r="G71" s="3" t="s">
        <v>144</v>
      </c>
      <c r="H71" s="4">
        <v>27.978181818181817</v>
      </c>
      <c r="I71">
        <v>1.8134367974549995E-2</v>
      </c>
      <c r="J71" s="3" t="s">
        <v>144</v>
      </c>
      <c r="K71" s="3" t="s">
        <v>144</v>
      </c>
      <c r="L71">
        <f>H71*I71</f>
        <v>0.5073666443497733</v>
      </c>
      <c r="M71" t="s">
        <v>68</v>
      </c>
      <c r="N71">
        <f t="shared" si="1"/>
        <v>0.5073666443497733</v>
      </c>
    </row>
    <row r="72" spans="1:14" x14ac:dyDescent="0.25">
      <c r="A72" t="s">
        <v>140</v>
      </c>
      <c r="B72" t="s">
        <v>63</v>
      </c>
      <c r="C72" t="s">
        <v>41</v>
      </c>
      <c r="D72" t="s">
        <v>107</v>
      </c>
      <c r="E72" t="s">
        <v>145</v>
      </c>
      <c r="F72" t="s">
        <v>82</v>
      </c>
      <c r="G72">
        <v>3795</v>
      </c>
      <c r="H72" s="3" t="s">
        <v>144</v>
      </c>
      <c r="I72">
        <v>2.397261212210371E-2</v>
      </c>
      <c r="J72">
        <v>0.3</v>
      </c>
      <c r="K72">
        <v>0.03</v>
      </c>
      <c r="L72">
        <f>G72*I72*J72*K72</f>
        <v>0.8187845670304521</v>
      </c>
      <c r="M72" t="s">
        <v>68</v>
      </c>
      <c r="N72">
        <f t="shared" si="1"/>
        <v>0.8187845670304521</v>
      </c>
    </row>
    <row r="73" spans="1:14" x14ac:dyDescent="0.25">
      <c r="A73" t="s">
        <v>140</v>
      </c>
      <c r="B73" t="s">
        <v>63</v>
      </c>
      <c r="C73" t="s">
        <v>41</v>
      </c>
      <c r="D73" t="s">
        <v>156</v>
      </c>
      <c r="E73" t="s">
        <v>145</v>
      </c>
      <c r="F73" t="s">
        <v>141</v>
      </c>
      <c r="G73" s="3" t="s">
        <v>144</v>
      </c>
      <c r="H73" s="4">
        <v>22.298181818181817</v>
      </c>
      <c r="I73">
        <v>2.397261212210371E-2</v>
      </c>
      <c r="J73" s="3" t="s">
        <v>144</v>
      </c>
      <c r="K73" s="3" t="s">
        <v>144</v>
      </c>
      <c r="L73">
        <f>H73*I73</f>
        <v>0.53454566375541801</v>
      </c>
      <c r="M73" t="s">
        <v>68</v>
      </c>
      <c r="N73">
        <f t="shared" si="1"/>
        <v>0.53454566375541801</v>
      </c>
    </row>
    <row r="74" spans="1:14" x14ac:dyDescent="0.25">
      <c r="A74" t="s">
        <v>140</v>
      </c>
      <c r="B74" t="s">
        <v>63</v>
      </c>
      <c r="C74" t="s">
        <v>41</v>
      </c>
      <c r="D74" t="s">
        <v>100</v>
      </c>
      <c r="E74" t="s">
        <v>81</v>
      </c>
      <c r="F74" t="s">
        <v>82</v>
      </c>
      <c r="G74">
        <v>1449</v>
      </c>
      <c r="H74" s="3" t="s">
        <v>144</v>
      </c>
      <c r="I74">
        <v>1.8134367974549995E-2</v>
      </c>
      <c r="J74">
        <v>0.3</v>
      </c>
      <c r="K74">
        <v>0.03</v>
      </c>
      <c r="L74">
        <f>G74*I74*J74*K74</f>
        <v>0.23649029275610645</v>
      </c>
      <c r="M74" t="s">
        <v>68</v>
      </c>
      <c r="N74">
        <f t="shared" si="1"/>
        <v>0.23649029275610645</v>
      </c>
    </row>
    <row r="75" spans="1:14" x14ac:dyDescent="0.25">
      <c r="A75" t="s">
        <v>140</v>
      </c>
      <c r="B75" t="s">
        <v>63</v>
      </c>
      <c r="C75" t="s">
        <v>41</v>
      </c>
      <c r="D75" t="s">
        <v>157</v>
      </c>
      <c r="E75" t="s">
        <v>81</v>
      </c>
      <c r="F75" t="s">
        <v>141</v>
      </c>
      <c r="G75" s="3" t="s">
        <v>144</v>
      </c>
      <c r="H75" s="4">
        <v>5.2167272727272733</v>
      </c>
      <c r="I75">
        <v>1.8134367974549995E-2</v>
      </c>
      <c r="J75" s="3" t="s">
        <v>144</v>
      </c>
      <c r="K75" s="3" t="s">
        <v>144</v>
      </c>
      <c r="L75">
        <f>H75*I75</f>
        <v>9.4602051986507008E-2</v>
      </c>
      <c r="M75" t="s">
        <v>68</v>
      </c>
      <c r="N75">
        <f t="shared" si="1"/>
        <v>9.4602051986507008E-2</v>
      </c>
    </row>
    <row r="76" spans="1:14" x14ac:dyDescent="0.25">
      <c r="A76" t="s">
        <v>140</v>
      </c>
      <c r="B76" t="s">
        <v>63</v>
      </c>
      <c r="C76" t="s">
        <v>41</v>
      </c>
      <c r="D76" t="s">
        <v>100</v>
      </c>
      <c r="E76" t="s">
        <v>145</v>
      </c>
      <c r="F76" t="s">
        <v>82</v>
      </c>
      <c r="G76">
        <v>1975</v>
      </c>
      <c r="H76" s="3" t="s">
        <v>144</v>
      </c>
      <c r="I76">
        <v>2.397261212210371E-2</v>
      </c>
      <c r="J76">
        <v>0.3</v>
      </c>
      <c r="K76">
        <v>0.03</v>
      </c>
      <c r="L76">
        <f>G76*I76*J76*K76</f>
        <v>0.42611318047039337</v>
      </c>
      <c r="M76" t="s">
        <v>68</v>
      </c>
      <c r="N76">
        <f t="shared" si="1"/>
        <v>0.42611318047039337</v>
      </c>
    </row>
    <row r="77" spans="1:14" x14ac:dyDescent="0.25">
      <c r="A77" t="s">
        <v>140</v>
      </c>
      <c r="B77" t="s">
        <v>63</v>
      </c>
      <c r="C77" t="s">
        <v>41</v>
      </c>
      <c r="D77" t="s">
        <v>157</v>
      </c>
      <c r="E77" t="s">
        <v>145</v>
      </c>
      <c r="F77" t="s">
        <v>141</v>
      </c>
      <c r="G77" s="3" t="s">
        <v>144</v>
      </c>
      <c r="H77" s="4">
        <v>1.9090909090909092</v>
      </c>
      <c r="I77">
        <v>2.397261212210371E-2</v>
      </c>
      <c r="J77" s="3" t="s">
        <v>144</v>
      </c>
      <c r="K77" s="3" t="s">
        <v>144</v>
      </c>
      <c r="L77">
        <f>H77*I77</f>
        <v>4.5765895869470719E-2</v>
      </c>
      <c r="M77" t="s">
        <v>68</v>
      </c>
      <c r="N77">
        <f t="shared" si="1"/>
        <v>4.5765895869470719E-2</v>
      </c>
    </row>
    <row r="78" spans="1:14" x14ac:dyDescent="0.25">
      <c r="A78" t="s">
        <v>140</v>
      </c>
      <c r="B78" t="s">
        <v>63</v>
      </c>
      <c r="C78" t="s">
        <v>41</v>
      </c>
      <c r="D78" t="s">
        <v>89</v>
      </c>
      <c r="E78" t="s">
        <v>81</v>
      </c>
      <c r="F78" t="s">
        <v>141</v>
      </c>
      <c r="G78" s="3" t="s">
        <v>144</v>
      </c>
      <c r="H78" s="4">
        <v>0.79492987012987015</v>
      </c>
      <c r="I78">
        <v>1.8134367974549995E-2</v>
      </c>
      <c r="J78" s="3" t="s">
        <v>144</v>
      </c>
      <c r="K78" s="3" t="s">
        <v>144</v>
      </c>
      <c r="L78">
        <f>H78*I78</f>
        <v>1.4415550778896304E-2</v>
      </c>
      <c r="M78" t="s">
        <v>68</v>
      </c>
      <c r="N78">
        <f t="shared" si="1"/>
        <v>1.4415550778896304E-2</v>
      </c>
    </row>
    <row r="79" spans="1:14" x14ac:dyDescent="0.25">
      <c r="A79" t="s">
        <v>140</v>
      </c>
      <c r="B79" t="s">
        <v>63</v>
      </c>
      <c r="C79" t="s">
        <v>41</v>
      </c>
      <c r="D79" t="s">
        <v>89</v>
      </c>
      <c r="E79" t="s">
        <v>145</v>
      </c>
      <c r="F79" t="s">
        <v>141</v>
      </c>
      <c r="G79" s="3" t="s">
        <v>144</v>
      </c>
      <c r="H79" s="4">
        <v>0.51818181818181819</v>
      </c>
      <c r="I79">
        <v>2.397261212210371E-2</v>
      </c>
      <c r="J79" s="3" t="s">
        <v>144</v>
      </c>
      <c r="K79" s="3" t="s">
        <v>144</v>
      </c>
      <c r="L79">
        <f>H79*I79</f>
        <v>1.2422171735999195E-2</v>
      </c>
      <c r="M79" t="s">
        <v>68</v>
      </c>
      <c r="N79">
        <f t="shared" si="1"/>
        <v>1.2422171735999195E-2</v>
      </c>
    </row>
    <row r="80" spans="1:14" x14ac:dyDescent="0.25">
      <c r="A80" t="s">
        <v>140</v>
      </c>
      <c r="B80" t="s">
        <v>63</v>
      </c>
      <c r="C80" t="s">
        <v>41</v>
      </c>
      <c r="D80" t="s">
        <v>71</v>
      </c>
      <c r="E80" t="s">
        <v>81</v>
      </c>
      <c r="F80" t="s">
        <v>141</v>
      </c>
      <c r="G80" s="3" t="s">
        <v>144</v>
      </c>
      <c r="H80" s="4">
        <v>0.5216727272727274</v>
      </c>
      <c r="I80">
        <v>1.8134367974549995E-2</v>
      </c>
      <c r="J80" s="3" t="s">
        <v>144</v>
      </c>
      <c r="K80" s="3" t="s">
        <v>144</v>
      </c>
      <c r="L80">
        <f>H80*I80</f>
        <v>9.4602051986507011E-3</v>
      </c>
      <c r="M80" t="s">
        <v>68</v>
      </c>
      <c r="N80">
        <f t="shared" si="1"/>
        <v>9.4602051986507011E-3</v>
      </c>
    </row>
    <row r="81" spans="1:14" x14ac:dyDescent="0.25">
      <c r="A81" t="s">
        <v>140</v>
      </c>
      <c r="B81" t="s">
        <v>63</v>
      </c>
      <c r="C81" t="s">
        <v>41</v>
      </c>
      <c r="D81" t="s">
        <v>71</v>
      </c>
      <c r="E81" t="s">
        <v>145</v>
      </c>
      <c r="F81" t="s">
        <v>141</v>
      </c>
      <c r="G81" s="3" t="s">
        <v>144</v>
      </c>
      <c r="H81" s="4">
        <v>0.57272727272727264</v>
      </c>
      <c r="I81">
        <v>2.397261212210371E-2</v>
      </c>
      <c r="J81" s="3" t="s">
        <v>144</v>
      </c>
      <c r="K81" s="3" t="s">
        <v>144</v>
      </c>
      <c r="L81">
        <f>H81*I81</f>
        <v>1.3729768760841213E-2</v>
      </c>
      <c r="M81" t="s">
        <v>68</v>
      </c>
      <c r="N81">
        <f t="shared" si="1"/>
        <v>1.3729768760841213E-2</v>
      </c>
    </row>
    <row r="82" spans="1:14" x14ac:dyDescent="0.25">
      <c r="A82" t="s">
        <v>140</v>
      </c>
      <c r="B82" t="s">
        <v>63</v>
      </c>
      <c r="C82" t="s">
        <v>41</v>
      </c>
      <c r="D82" t="s">
        <v>64</v>
      </c>
      <c r="E82" t="s">
        <v>81</v>
      </c>
      <c r="F82" t="s">
        <v>82</v>
      </c>
      <c r="G82">
        <v>1069</v>
      </c>
      <c r="H82" s="3" t="s">
        <v>144</v>
      </c>
      <c r="I82">
        <v>1.8134367974549995E-2</v>
      </c>
      <c r="J82">
        <v>0.3</v>
      </c>
      <c r="K82">
        <v>0.03</v>
      </c>
      <c r="L82">
        <f>G82*I82*J82*K82</f>
        <v>0.17447075428314548</v>
      </c>
      <c r="M82" t="s">
        <v>68</v>
      </c>
      <c r="N82">
        <f t="shared" si="1"/>
        <v>0.17447075428314548</v>
      </c>
    </row>
    <row r="83" spans="1:14" x14ac:dyDescent="0.25">
      <c r="A83" t="s">
        <v>140</v>
      </c>
      <c r="B83" t="s">
        <v>63</v>
      </c>
      <c r="C83" t="s">
        <v>41</v>
      </c>
      <c r="D83" t="s">
        <v>64</v>
      </c>
      <c r="E83" t="s">
        <v>81</v>
      </c>
      <c r="F83" t="s">
        <v>141</v>
      </c>
      <c r="G83" s="3" t="s">
        <v>144</v>
      </c>
      <c r="H83" s="4">
        <v>18.90909090909091</v>
      </c>
      <c r="I83">
        <v>1.8134367974549995E-2</v>
      </c>
      <c r="J83" s="3" t="s">
        <v>144</v>
      </c>
      <c r="K83" s="3" t="s">
        <v>144</v>
      </c>
      <c r="L83">
        <f>H83*I83</f>
        <v>0.34290441260967264</v>
      </c>
      <c r="M83" t="s">
        <v>68</v>
      </c>
      <c r="N83">
        <f t="shared" si="1"/>
        <v>0.34290441260967264</v>
      </c>
    </row>
    <row r="84" spans="1:14" x14ac:dyDescent="0.25">
      <c r="A84" t="s">
        <v>140</v>
      </c>
      <c r="B84" t="s">
        <v>63</v>
      </c>
      <c r="C84" t="s">
        <v>41</v>
      </c>
      <c r="D84" t="s">
        <v>64</v>
      </c>
      <c r="E84" t="s">
        <v>145</v>
      </c>
      <c r="F84" t="s">
        <v>82</v>
      </c>
      <c r="G84">
        <v>1069</v>
      </c>
      <c r="H84" s="3" t="s">
        <v>144</v>
      </c>
      <c r="I84">
        <v>2.397261212210371E-2</v>
      </c>
      <c r="J84">
        <v>0.3</v>
      </c>
      <c r="K84">
        <v>0.03</v>
      </c>
      <c r="L84">
        <f>G84*I84*J84*K84</f>
        <v>0.23064050122675978</v>
      </c>
      <c r="M84" t="s">
        <v>68</v>
      </c>
      <c r="N84">
        <f t="shared" si="1"/>
        <v>0.23064050122675978</v>
      </c>
    </row>
    <row r="85" spans="1:14" x14ac:dyDescent="0.25">
      <c r="A85" t="s">
        <v>140</v>
      </c>
      <c r="B85" t="s">
        <v>63</v>
      </c>
      <c r="C85" t="s">
        <v>41</v>
      </c>
      <c r="D85" t="s">
        <v>64</v>
      </c>
      <c r="E85" t="s">
        <v>145</v>
      </c>
      <c r="F85" t="s">
        <v>141</v>
      </c>
      <c r="G85" s="3" t="s">
        <v>144</v>
      </c>
      <c r="H85" s="4">
        <v>4.3636363636363633</v>
      </c>
      <c r="I85">
        <v>2.397261212210371E-2</v>
      </c>
      <c r="J85" s="3" t="s">
        <v>144</v>
      </c>
      <c r="K85" s="3" t="s">
        <v>144</v>
      </c>
      <c r="L85">
        <f t="shared" ref="L85:L96" si="2">H85*I85</f>
        <v>0.10460776198736163</v>
      </c>
      <c r="M85" t="s">
        <v>68</v>
      </c>
      <c r="N85">
        <f t="shared" si="1"/>
        <v>0.10460776198736163</v>
      </c>
    </row>
    <row r="86" spans="1:14" x14ac:dyDescent="0.25">
      <c r="A86" t="s">
        <v>140</v>
      </c>
      <c r="B86" t="s">
        <v>63</v>
      </c>
      <c r="C86" t="s">
        <v>41</v>
      </c>
      <c r="D86" t="s">
        <v>158</v>
      </c>
      <c r="E86" t="s">
        <v>81</v>
      </c>
      <c r="F86" t="s">
        <v>141</v>
      </c>
      <c r="G86" s="3" t="s">
        <v>144</v>
      </c>
      <c r="H86" s="4">
        <v>0.5216727272727274</v>
      </c>
      <c r="I86">
        <v>1.8134367974549995E-2</v>
      </c>
      <c r="J86" s="3" t="s">
        <v>144</v>
      </c>
      <c r="K86" s="3" t="s">
        <v>144</v>
      </c>
      <c r="L86">
        <f t="shared" si="2"/>
        <v>9.4602051986507011E-3</v>
      </c>
      <c r="M86" t="s">
        <v>68</v>
      </c>
      <c r="N86">
        <f t="shared" si="1"/>
        <v>9.4602051986507011E-3</v>
      </c>
    </row>
    <row r="87" spans="1:14" x14ac:dyDescent="0.25">
      <c r="A87" t="s">
        <v>140</v>
      </c>
      <c r="B87" t="s">
        <v>63</v>
      </c>
      <c r="C87" t="s">
        <v>41</v>
      </c>
      <c r="D87" t="s">
        <v>158</v>
      </c>
      <c r="E87" t="s">
        <v>145</v>
      </c>
      <c r="F87" t="s">
        <v>141</v>
      </c>
      <c r="G87" s="3" t="s">
        <v>144</v>
      </c>
      <c r="H87" s="4">
        <v>0.44545454545454538</v>
      </c>
      <c r="I87">
        <v>2.397261212210371E-2</v>
      </c>
      <c r="J87" s="3" t="s">
        <v>144</v>
      </c>
      <c r="K87" s="3" t="s">
        <v>144</v>
      </c>
      <c r="L87">
        <f t="shared" si="2"/>
        <v>1.0678709036209832E-2</v>
      </c>
      <c r="M87" t="s">
        <v>68</v>
      </c>
      <c r="N87">
        <f t="shared" si="1"/>
        <v>1.0678709036209832E-2</v>
      </c>
    </row>
    <row r="88" spans="1:14" x14ac:dyDescent="0.25">
      <c r="A88" t="s">
        <v>140</v>
      </c>
      <c r="B88" t="s">
        <v>63</v>
      </c>
      <c r="C88" t="s">
        <v>41</v>
      </c>
      <c r="D88" t="s">
        <v>159</v>
      </c>
      <c r="E88" t="s">
        <v>145</v>
      </c>
      <c r="F88" t="s">
        <v>141</v>
      </c>
      <c r="G88" s="3" t="s">
        <v>144</v>
      </c>
      <c r="H88" s="4">
        <v>1.4000000000000001</v>
      </c>
      <c r="I88">
        <v>2.397261212210371E-2</v>
      </c>
      <c r="J88" s="3" t="s">
        <v>144</v>
      </c>
      <c r="K88" s="3" t="s">
        <v>144</v>
      </c>
      <c r="L88">
        <f t="shared" si="2"/>
        <v>3.3561656970945195E-2</v>
      </c>
      <c r="M88" t="s">
        <v>68</v>
      </c>
      <c r="N88">
        <f t="shared" si="1"/>
        <v>3.3561656970945195E-2</v>
      </c>
    </row>
    <row r="89" spans="1:14" x14ac:dyDescent="0.25">
      <c r="A89" t="s">
        <v>140</v>
      </c>
      <c r="B89" t="s">
        <v>63</v>
      </c>
      <c r="C89" t="s">
        <v>41</v>
      </c>
      <c r="D89" t="s">
        <v>70</v>
      </c>
      <c r="E89" t="s">
        <v>81</v>
      </c>
      <c r="F89" t="s">
        <v>141</v>
      </c>
      <c r="G89" s="3" t="s">
        <v>144</v>
      </c>
      <c r="H89" s="4">
        <v>5.2167272727272733</v>
      </c>
      <c r="I89">
        <v>1.8134367974549995E-2</v>
      </c>
      <c r="J89" s="3" t="s">
        <v>144</v>
      </c>
      <c r="K89" s="3" t="s">
        <v>144</v>
      </c>
      <c r="L89">
        <f t="shared" si="2"/>
        <v>9.4602051986507008E-2</v>
      </c>
      <c r="M89" t="s">
        <v>68</v>
      </c>
      <c r="N89">
        <f t="shared" si="1"/>
        <v>9.4602051986507008E-2</v>
      </c>
    </row>
    <row r="90" spans="1:14" x14ac:dyDescent="0.25">
      <c r="A90" t="s">
        <v>140</v>
      </c>
      <c r="B90" t="s">
        <v>63</v>
      </c>
      <c r="C90" t="s">
        <v>41</v>
      </c>
      <c r="D90" t="s">
        <v>70</v>
      </c>
      <c r="E90" t="s">
        <v>145</v>
      </c>
      <c r="F90" t="s">
        <v>141</v>
      </c>
      <c r="G90" s="3" t="s">
        <v>144</v>
      </c>
      <c r="H90" s="4">
        <v>0.63636363636363635</v>
      </c>
      <c r="I90">
        <v>2.397261212210371E-2</v>
      </c>
      <c r="J90" s="3" t="s">
        <v>144</v>
      </c>
      <c r="K90" s="3" t="s">
        <v>144</v>
      </c>
      <c r="L90">
        <f t="shared" si="2"/>
        <v>1.5255298623156907E-2</v>
      </c>
      <c r="M90" t="s">
        <v>68</v>
      </c>
      <c r="N90">
        <f t="shared" si="1"/>
        <v>1.5255298623156907E-2</v>
      </c>
    </row>
    <row r="91" spans="1:14" x14ac:dyDescent="0.25">
      <c r="A91" t="s">
        <v>140</v>
      </c>
      <c r="B91" t="s">
        <v>63</v>
      </c>
      <c r="C91" t="s">
        <v>41</v>
      </c>
      <c r="D91" t="s">
        <v>160</v>
      </c>
      <c r="E91" t="s">
        <v>81</v>
      </c>
      <c r="F91" t="s">
        <v>141</v>
      </c>
      <c r="G91" s="3" t="s">
        <v>144</v>
      </c>
      <c r="H91" s="4">
        <v>0.69556363636363638</v>
      </c>
      <c r="I91">
        <v>1.8134367974549995E-2</v>
      </c>
      <c r="J91" s="3" t="s">
        <v>144</v>
      </c>
      <c r="K91" s="3" t="s">
        <v>144</v>
      </c>
      <c r="L91">
        <f t="shared" si="2"/>
        <v>1.2613606931534266E-2</v>
      </c>
      <c r="M91" t="s">
        <v>68</v>
      </c>
      <c r="N91">
        <f t="shared" si="1"/>
        <v>1.2613606931534266E-2</v>
      </c>
    </row>
    <row r="92" spans="1:14" x14ac:dyDescent="0.25">
      <c r="A92" t="s">
        <v>140</v>
      </c>
      <c r="B92" t="s">
        <v>63</v>
      </c>
      <c r="C92" t="s">
        <v>41</v>
      </c>
      <c r="D92" t="s">
        <v>160</v>
      </c>
      <c r="E92" t="s">
        <v>145</v>
      </c>
      <c r="F92" t="s">
        <v>141</v>
      </c>
      <c r="G92" s="3" t="s">
        <v>144</v>
      </c>
      <c r="H92" s="4">
        <v>0.44545454545454538</v>
      </c>
      <c r="I92">
        <v>2.397261212210371E-2</v>
      </c>
      <c r="J92" s="3" t="s">
        <v>144</v>
      </c>
      <c r="K92" s="3" t="s">
        <v>144</v>
      </c>
      <c r="L92">
        <f t="shared" si="2"/>
        <v>1.0678709036209832E-2</v>
      </c>
      <c r="M92" t="s">
        <v>68</v>
      </c>
      <c r="N92">
        <f t="shared" si="1"/>
        <v>1.0678709036209832E-2</v>
      </c>
    </row>
    <row r="93" spans="1:14" x14ac:dyDescent="0.25">
      <c r="A93" t="s">
        <v>140</v>
      </c>
      <c r="B93" t="s">
        <v>63</v>
      </c>
      <c r="C93" t="s">
        <v>41</v>
      </c>
      <c r="D93" t="s">
        <v>161</v>
      </c>
      <c r="E93" t="s">
        <v>81</v>
      </c>
      <c r="F93" t="s">
        <v>141</v>
      </c>
      <c r="G93" s="3" t="s">
        <v>144</v>
      </c>
      <c r="H93" s="4">
        <v>0.50902611570247935</v>
      </c>
      <c r="I93">
        <v>1.8134367974549995E-2</v>
      </c>
      <c r="J93" s="3" t="s">
        <v>144</v>
      </c>
      <c r="K93" s="3" t="s">
        <v>144</v>
      </c>
      <c r="L93">
        <f t="shared" si="2"/>
        <v>9.2308668908046218E-3</v>
      </c>
      <c r="M93" t="s">
        <v>68</v>
      </c>
      <c r="N93">
        <f t="shared" si="1"/>
        <v>9.2308668908046218E-3</v>
      </c>
    </row>
    <row r="94" spans="1:14" x14ac:dyDescent="0.25">
      <c r="A94" t="s">
        <v>140</v>
      </c>
      <c r="B94" t="s">
        <v>63</v>
      </c>
      <c r="C94" t="s">
        <v>41</v>
      </c>
      <c r="D94" t="s">
        <v>161</v>
      </c>
      <c r="E94" t="s">
        <v>145</v>
      </c>
      <c r="F94" t="s">
        <v>141</v>
      </c>
      <c r="G94" s="3" t="s">
        <v>144</v>
      </c>
      <c r="H94" s="4">
        <v>0.43735537190082652</v>
      </c>
      <c r="I94">
        <v>2.397261212210371E-2</v>
      </c>
      <c r="J94" s="3" t="s">
        <v>144</v>
      </c>
      <c r="K94" s="3" t="s">
        <v>144</v>
      </c>
      <c r="L94">
        <f t="shared" si="2"/>
        <v>1.048455069009693E-2</v>
      </c>
      <c r="M94" t="s">
        <v>68</v>
      </c>
      <c r="N94">
        <f t="shared" si="1"/>
        <v>1.048455069009693E-2</v>
      </c>
    </row>
    <row r="95" spans="1:14" x14ac:dyDescent="0.25">
      <c r="A95" t="s">
        <v>140</v>
      </c>
      <c r="B95" t="s">
        <v>63</v>
      </c>
      <c r="C95" t="s">
        <v>41</v>
      </c>
      <c r="D95" t="s">
        <v>92</v>
      </c>
      <c r="E95" t="s">
        <v>81</v>
      </c>
      <c r="F95" t="s">
        <v>141</v>
      </c>
      <c r="G95" s="3" t="s">
        <v>144</v>
      </c>
      <c r="H95" s="4">
        <v>1.4545454545454544</v>
      </c>
      <c r="I95">
        <v>1.8134367974549995E-2</v>
      </c>
      <c r="J95" s="3" t="s">
        <v>144</v>
      </c>
      <c r="K95" s="3" t="s">
        <v>144</v>
      </c>
      <c r="L95">
        <f t="shared" si="2"/>
        <v>2.6377262508436354E-2</v>
      </c>
      <c r="M95" t="s">
        <v>68</v>
      </c>
      <c r="N95">
        <f t="shared" si="1"/>
        <v>2.6377262508436354E-2</v>
      </c>
    </row>
    <row r="96" spans="1:14" x14ac:dyDescent="0.25">
      <c r="A96" t="s">
        <v>140</v>
      </c>
      <c r="B96" t="s">
        <v>63</v>
      </c>
      <c r="C96" t="s">
        <v>41</v>
      </c>
      <c r="D96" t="s">
        <v>92</v>
      </c>
      <c r="E96" t="s">
        <v>145</v>
      </c>
      <c r="F96" t="s">
        <v>141</v>
      </c>
      <c r="G96" s="3" t="s">
        <v>144</v>
      </c>
      <c r="H96" s="4">
        <v>3.6363636363636367</v>
      </c>
      <c r="I96">
        <v>2.397261212210371E-2</v>
      </c>
      <c r="J96" s="3" t="s">
        <v>144</v>
      </c>
      <c r="K96" s="3" t="s">
        <v>144</v>
      </c>
      <c r="L96">
        <f t="shared" si="2"/>
        <v>8.7173134989468049E-2</v>
      </c>
      <c r="M96" t="s">
        <v>68</v>
      </c>
      <c r="N96">
        <f t="shared" si="1"/>
        <v>8.7173134989468049E-2</v>
      </c>
    </row>
    <row r="97" spans="1:14" x14ac:dyDescent="0.25">
      <c r="A97" t="s">
        <v>140</v>
      </c>
      <c r="B97" t="s">
        <v>63</v>
      </c>
      <c r="C97" t="s">
        <v>41</v>
      </c>
      <c r="D97" t="s">
        <v>72</v>
      </c>
      <c r="E97" t="s">
        <v>81</v>
      </c>
      <c r="F97" t="s">
        <v>82</v>
      </c>
      <c r="G97">
        <v>1470</v>
      </c>
      <c r="H97" s="3" t="s">
        <v>144</v>
      </c>
      <c r="I97">
        <v>1.8134367974549995E-2</v>
      </c>
      <c r="J97">
        <v>0.3</v>
      </c>
      <c r="K97">
        <v>0.03</v>
      </c>
      <c r="L97">
        <f>G97*I97*J97*K97</f>
        <v>0.23991768830329641</v>
      </c>
      <c r="M97" t="s">
        <v>68</v>
      </c>
      <c r="N97">
        <f t="shared" si="1"/>
        <v>0.23991768830329641</v>
      </c>
    </row>
    <row r="98" spans="1:14" x14ac:dyDescent="0.25">
      <c r="A98" t="s">
        <v>140</v>
      </c>
      <c r="B98" t="s">
        <v>63</v>
      </c>
      <c r="C98" t="s">
        <v>41</v>
      </c>
      <c r="D98" t="s">
        <v>72</v>
      </c>
      <c r="E98" t="s">
        <v>81</v>
      </c>
      <c r="F98" t="s">
        <v>141</v>
      </c>
      <c r="G98" s="3" t="s">
        <v>144</v>
      </c>
      <c r="H98" s="4">
        <v>16.727272727272727</v>
      </c>
      <c r="I98">
        <v>1.8134367974549995E-2</v>
      </c>
      <c r="J98" s="3" t="s">
        <v>144</v>
      </c>
      <c r="K98" s="3" t="s">
        <v>144</v>
      </c>
      <c r="L98">
        <f>H98*I98</f>
        <v>0.30333851884701807</v>
      </c>
      <c r="M98" t="s">
        <v>68</v>
      </c>
      <c r="N98">
        <f t="shared" si="1"/>
        <v>0.30333851884701807</v>
      </c>
    </row>
    <row r="99" spans="1:14" x14ac:dyDescent="0.25">
      <c r="A99" t="s">
        <v>140</v>
      </c>
      <c r="B99" t="s">
        <v>63</v>
      </c>
      <c r="C99" t="s">
        <v>41</v>
      </c>
      <c r="D99" t="s">
        <v>72</v>
      </c>
      <c r="E99" t="s">
        <v>145</v>
      </c>
      <c r="F99" t="s">
        <v>82</v>
      </c>
      <c r="G99">
        <v>1074</v>
      </c>
      <c r="H99" s="3" t="s">
        <v>144</v>
      </c>
      <c r="I99">
        <v>2.397261212210371E-2</v>
      </c>
      <c r="J99">
        <v>0.3</v>
      </c>
      <c r="K99">
        <v>0.03</v>
      </c>
      <c r="L99">
        <f>G99*I99*J99*K99</f>
        <v>0.23171926877225443</v>
      </c>
      <c r="M99" t="s">
        <v>68</v>
      </c>
      <c r="N99">
        <f t="shared" si="1"/>
        <v>0.23171926877225443</v>
      </c>
    </row>
    <row r="100" spans="1:14" x14ac:dyDescent="0.25">
      <c r="A100" t="s">
        <v>140</v>
      </c>
      <c r="B100" t="s">
        <v>63</v>
      </c>
      <c r="C100" t="s">
        <v>41</v>
      </c>
      <c r="D100" t="s">
        <v>72</v>
      </c>
      <c r="E100" t="s">
        <v>145</v>
      </c>
      <c r="F100" t="s">
        <v>141</v>
      </c>
      <c r="G100" s="3" t="s">
        <v>144</v>
      </c>
      <c r="H100" s="4">
        <v>5.0909090909090908</v>
      </c>
      <c r="I100">
        <v>2.397261212210371E-2</v>
      </c>
      <c r="J100" s="3" t="s">
        <v>144</v>
      </c>
      <c r="K100" s="3" t="s">
        <v>144</v>
      </c>
      <c r="L100">
        <f>H100*I100</f>
        <v>0.12204238898525525</v>
      </c>
      <c r="M100" t="s">
        <v>68</v>
      </c>
      <c r="N100">
        <f t="shared" si="1"/>
        <v>0.12204238898525525</v>
      </c>
    </row>
    <row r="101" spans="1:14" x14ac:dyDescent="0.25">
      <c r="A101" t="s">
        <v>140</v>
      </c>
      <c r="B101" t="s">
        <v>63</v>
      </c>
      <c r="C101" t="s">
        <v>41</v>
      </c>
      <c r="D101" t="s">
        <v>69</v>
      </c>
      <c r="E101" t="s">
        <v>81</v>
      </c>
      <c r="F101" t="s">
        <v>82</v>
      </c>
      <c r="G101">
        <v>2016</v>
      </c>
      <c r="H101" s="3" t="s">
        <v>144</v>
      </c>
      <c r="I101">
        <v>1.8134367974549995E-2</v>
      </c>
      <c r="J101">
        <v>0.3</v>
      </c>
      <c r="K101">
        <v>0.03</v>
      </c>
      <c r="L101">
        <f>G101*I101*J101*K101</f>
        <v>0.32902997253023508</v>
      </c>
      <c r="M101" t="s">
        <v>68</v>
      </c>
      <c r="N101">
        <f t="shared" si="1"/>
        <v>0.32902997253023508</v>
      </c>
    </row>
    <row r="102" spans="1:14" x14ac:dyDescent="0.25">
      <c r="A102" t="s">
        <v>140</v>
      </c>
      <c r="B102" t="s">
        <v>63</v>
      </c>
      <c r="C102" t="s">
        <v>41</v>
      </c>
      <c r="D102" t="s">
        <v>69</v>
      </c>
      <c r="E102" t="s">
        <v>145</v>
      </c>
      <c r="F102" t="s">
        <v>82</v>
      </c>
      <c r="G102">
        <v>139</v>
      </c>
      <c r="H102" s="3" t="s">
        <v>144</v>
      </c>
      <c r="I102">
        <v>2.397261212210371E-2</v>
      </c>
      <c r="J102">
        <v>0.3</v>
      </c>
      <c r="K102">
        <v>0.03</v>
      </c>
      <c r="L102">
        <f>G102*I102*J102*K102</f>
        <v>2.9989737764751737E-2</v>
      </c>
      <c r="M102" t="s">
        <v>68</v>
      </c>
      <c r="N102">
        <f t="shared" si="1"/>
        <v>2.9989737764751737E-2</v>
      </c>
    </row>
    <row r="103" spans="1:14" x14ac:dyDescent="0.25">
      <c r="A103" t="s">
        <v>140</v>
      </c>
      <c r="B103" t="s">
        <v>63</v>
      </c>
      <c r="C103" t="s">
        <v>41</v>
      </c>
      <c r="D103" t="s">
        <v>162</v>
      </c>
      <c r="E103" t="s">
        <v>81</v>
      </c>
      <c r="F103" t="s">
        <v>141</v>
      </c>
      <c r="G103" s="3" t="s">
        <v>144</v>
      </c>
      <c r="H103" s="4">
        <v>12.363636363636363</v>
      </c>
      <c r="I103">
        <v>1.8134367974549995E-2</v>
      </c>
      <c r="J103" s="3" t="s">
        <v>144</v>
      </c>
      <c r="K103" s="3" t="s">
        <v>144</v>
      </c>
      <c r="L103">
        <f>H103*I103</f>
        <v>0.22420673132170901</v>
      </c>
      <c r="M103" t="s">
        <v>68</v>
      </c>
      <c r="N103">
        <f t="shared" si="1"/>
        <v>0.22420673132170901</v>
      </c>
    </row>
    <row r="104" spans="1:14" x14ac:dyDescent="0.25">
      <c r="A104" t="s">
        <v>140</v>
      </c>
      <c r="B104" t="s">
        <v>63</v>
      </c>
      <c r="C104" t="s">
        <v>41</v>
      </c>
      <c r="D104" t="s">
        <v>162</v>
      </c>
      <c r="E104" t="s">
        <v>145</v>
      </c>
      <c r="F104" t="s">
        <v>141</v>
      </c>
      <c r="G104" s="3" t="s">
        <v>144</v>
      </c>
      <c r="H104" s="4">
        <v>1.4545454545454544</v>
      </c>
      <c r="I104">
        <v>2.397261212210371E-2</v>
      </c>
      <c r="J104" s="3" t="s">
        <v>144</v>
      </c>
      <c r="K104" s="3" t="s">
        <v>144</v>
      </c>
      <c r="L104">
        <f>H104*I104</f>
        <v>3.4869253995787212E-2</v>
      </c>
      <c r="M104" t="s">
        <v>68</v>
      </c>
      <c r="N104">
        <f t="shared" si="1"/>
        <v>3.4869253995787212E-2</v>
      </c>
    </row>
    <row r="105" spans="1:14" x14ac:dyDescent="0.25">
      <c r="A105" t="s">
        <v>140</v>
      </c>
      <c r="B105" t="s">
        <v>63</v>
      </c>
      <c r="C105" t="s">
        <v>41</v>
      </c>
      <c r="D105" t="s">
        <v>108</v>
      </c>
      <c r="E105" t="s">
        <v>81</v>
      </c>
      <c r="F105" t="s">
        <v>82</v>
      </c>
      <c r="G105">
        <v>2576</v>
      </c>
      <c r="H105" s="3" t="s">
        <v>144</v>
      </c>
      <c r="I105">
        <v>1.8134367974549995E-2</v>
      </c>
      <c r="J105">
        <v>0.3</v>
      </c>
      <c r="K105">
        <v>0.03</v>
      </c>
      <c r="L105">
        <f>G105*I105*J105*K105</f>
        <v>0.42042718712196703</v>
      </c>
      <c r="M105" t="s">
        <v>68</v>
      </c>
      <c r="N105">
        <f t="shared" si="1"/>
        <v>0.42042718712196703</v>
      </c>
    </row>
    <row r="106" spans="1:14" x14ac:dyDescent="0.25">
      <c r="A106" t="s">
        <v>140</v>
      </c>
      <c r="B106" t="s">
        <v>63</v>
      </c>
      <c r="C106" t="s">
        <v>41</v>
      </c>
      <c r="D106" t="s">
        <v>108</v>
      </c>
      <c r="E106" t="s">
        <v>81</v>
      </c>
      <c r="F106" t="s">
        <v>141</v>
      </c>
      <c r="G106" s="3" t="s">
        <v>144</v>
      </c>
      <c r="H106" s="4">
        <v>23.418181818181818</v>
      </c>
      <c r="I106">
        <v>1.8134367974549995E-2</v>
      </c>
      <c r="J106" s="3" t="s">
        <v>144</v>
      </c>
      <c r="K106" s="3" t="s">
        <v>144</v>
      </c>
      <c r="L106">
        <f>H106*I106</f>
        <v>0.42467392638582535</v>
      </c>
      <c r="M106" t="s">
        <v>68</v>
      </c>
      <c r="N106">
        <f t="shared" si="1"/>
        <v>0.42467392638582535</v>
      </c>
    </row>
    <row r="107" spans="1:14" x14ac:dyDescent="0.25">
      <c r="A107" t="s">
        <v>140</v>
      </c>
      <c r="B107" t="s">
        <v>63</v>
      </c>
      <c r="C107" t="s">
        <v>41</v>
      </c>
      <c r="D107" t="s">
        <v>108</v>
      </c>
      <c r="E107" t="s">
        <v>145</v>
      </c>
      <c r="F107" t="s">
        <v>82</v>
      </c>
      <c r="G107">
        <v>949</v>
      </c>
      <c r="H107" s="3" t="s">
        <v>144</v>
      </c>
      <c r="I107">
        <v>2.397261212210371E-2</v>
      </c>
      <c r="J107">
        <v>0.3</v>
      </c>
      <c r="K107">
        <v>0.03</v>
      </c>
      <c r="L107">
        <f>G107*I107*J107*K107</f>
        <v>0.20475008013488777</v>
      </c>
      <c r="M107" t="s">
        <v>68</v>
      </c>
      <c r="N107">
        <f t="shared" si="1"/>
        <v>0.20475008013488777</v>
      </c>
    </row>
    <row r="108" spans="1:14" x14ac:dyDescent="0.25">
      <c r="A108" t="s">
        <v>140</v>
      </c>
      <c r="B108" t="s">
        <v>63</v>
      </c>
      <c r="C108" t="s">
        <v>41</v>
      </c>
      <c r="D108" t="s">
        <v>108</v>
      </c>
      <c r="E108" t="s">
        <v>145</v>
      </c>
      <c r="F108" t="s">
        <v>141</v>
      </c>
      <c r="G108" s="3" t="s">
        <v>144</v>
      </c>
      <c r="H108" s="4">
        <v>8.6545454545454543</v>
      </c>
      <c r="I108">
        <v>2.397261212210371E-2</v>
      </c>
      <c r="J108" s="3" t="s">
        <v>144</v>
      </c>
      <c r="K108" s="3" t="s">
        <v>144</v>
      </c>
      <c r="L108">
        <f>H108*I108</f>
        <v>0.20747206127493392</v>
      </c>
      <c r="M108" t="s">
        <v>68</v>
      </c>
      <c r="N108">
        <f t="shared" si="1"/>
        <v>0.20747206127493392</v>
      </c>
    </row>
    <row r="109" spans="1:14" x14ac:dyDescent="0.25">
      <c r="A109" t="s">
        <v>140</v>
      </c>
      <c r="B109" t="s">
        <v>63</v>
      </c>
      <c r="C109" t="s">
        <v>41</v>
      </c>
      <c r="D109" t="s">
        <v>109</v>
      </c>
      <c r="E109" t="s">
        <v>81</v>
      </c>
      <c r="F109" t="s">
        <v>141</v>
      </c>
      <c r="G109" s="3" t="s">
        <v>144</v>
      </c>
      <c r="H109" s="4">
        <v>11.927272727272726</v>
      </c>
      <c r="I109">
        <v>1.8134367974549995E-2</v>
      </c>
      <c r="J109" s="3" t="s">
        <v>144</v>
      </c>
      <c r="K109" s="3" t="s">
        <v>144</v>
      </c>
      <c r="L109">
        <f>H109*I109</f>
        <v>0.21629355256917809</v>
      </c>
      <c r="M109" t="s">
        <v>68</v>
      </c>
      <c r="N109">
        <f t="shared" si="1"/>
        <v>0.21629355256917809</v>
      </c>
    </row>
    <row r="110" spans="1:14" x14ac:dyDescent="0.25">
      <c r="A110" t="s">
        <v>140</v>
      </c>
      <c r="B110" t="s">
        <v>63</v>
      </c>
      <c r="C110" t="s">
        <v>41</v>
      </c>
      <c r="D110" t="s">
        <v>109</v>
      </c>
      <c r="E110" t="s">
        <v>145</v>
      </c>
      <c r="F110" t="s">
        <v>141</v>
      </c>
      <c r="G110" s="3" t="s">
        <v>144</v>
      </c>
      <c r="H110" s="4">
        <v>14.036363636363637</v>
      </c>
      <c r="I110">
        <v>2.397261212210371E-2</v>
      </c>
      <c r="J110" s="3" t="s">
        <v>144</v>
      </c>
      <c r="K110" s="3" t="s">
        <v>144</v>
      </c>
      <c r="L110">
        <f>H110*I110</f>
        <v>0.33648830105934663</v>
      </c>
      <c r="M110" t="s">
        <v>68</v>
      </c>
      <c r="N110">
        <f t="shared" si="1"/>
        <v>0.33648830105934663</v>
      </c>
    </row>
    <row r="111" spans="1:14" x14ac:dyDescent="0.25">
      <c r="A111" t="s">
        <v>140</v>
      </c>
      <c r="B111" t="s">
        <v>63</v>
      </c>
      <c r="C111" t="s">
        <v>41</v>
      </c>
      <c r="D111" t="s">
        <v>163</v>
      </c>
      <c r="E111" t="s">
        <v>81</v>
      </c>
      <c r="F111" t="s">
        <v>82</v>
      </c>
      <c r="G111">
        <v>916</v>
      </c>
      <c r="H111" s="3" t="s">
        <v>144</v>
      </c>
      <c r="I111">
        <v>1.8134367974549995E-2</v>
      </c>
      <c r="J111">
        <v>0.3</v>
      </c>
      <c r="K111">
        <v>0.03</v>
      </c>
      <c r="L111">
        <f>G111*I111*J111*K111</f>
        <v>0.14949972958219016</v>
      </c>
      <c r="M111" t="s">
        <v>68</v>
      </c>
      <c r="N111">
        <f t="shared" si="1"/>
        <v>0.14949972958219016</v>
      </c>
    </row>
    <row r="112" spans="1:14" x14ac:dyDescent="0.25">
      <c r="A112" t="s">
        <v>140</v>
      </c>
      <c r="B112" t="s">
        <v>63</v>
      </c>
      <c r="C112" t="s">
        <v>41</v>
      </c>
      <c r="D112" t="s">
        <v>163</v>
      </c>
      <c r="E112" t="s">
        <v>145</v>
      </c>
      <c r="F112" t="s">
        <v>82</v>
      </c>
      <c r="G112">
        <v>1294</v>
      </c>
      <c r="H112" s="3" t="s">
        <v>144</v>
      </c>
      <c r="I112">
        <v>2.397261212210371E-2</v>
      </c>
      <c r="J112">
        <v>0.3</v>
      </c>
      <c r="K112">
        <v>0.03</v>
      </c>
      <c r="L112">
        <f>G112*I112*J112*K112</f>
        <v>0.27918504077401973</v>
      </c>
      <c r="M112" t="s">
        <v>68</v>
      </c>
      <c r="N112">
        <f t="shared" si="1"/>
        <v>0.27918504077401973</v>
      </c>
    </row>
    <row r="113" spans="1:14" x14ac:dyDescent="0.25">
      <c r="A113" t="s">
        <v>140</v>
      </c>
      <c r="B113" t="s">
        <v>63</v>
      </c>
      <c r="C113" t="s">
        <v>41</v>
      </c>
      <c r="D113" t="s">
        <v>164</v>
      </c>
      <c r="E113" t="s">
        <v>81</v>
      </c>
      <c r="F113" t="s">
        <v>82</v>
      </c>
      <c r="G113">
        <v>467</v>
      </c>
      <c r="H113" s="3" t="s">
        <v>144</v>
      </c>
      <c r="I113">
        <v>1.8134367974549995E-2</v>
      </c>
      <c r="J113">
        <v>0.3</v>
      </c>
      <c r="K113">
        <v>0.03</v>
      </c>
      <c r="L113">
        <f>G113*I113*J113*K113</f>
        <v>7.621874859703362E-2</v>
      </c>
      <c r="M113" t="s">
        <v>68</v>
      </c>
      <c r="N113">
        <f t="shared" si="1"/>
        <v>7.621874859703362E-2</v>
      </c>
    </row>
    <row r="114" spans="1:14" x14ac:dyDescent="0.25">
      <c r="A114" t="s">
        <v>140</v>
      </c>
      <c r="B114" t="s">
        <v>63</v>
      </c>
      <c r="C114" t="s">
        <v>41</v>
      </c>
      <c r="D114" t="s">
        <v>164</v>
      </c>
      <c r="E114" t="s">
        <v>81</v>
      </c>
      <c r="F114" t="s">
        <v>141</v>
      </c>
      <c r="G114" s="3" t="s">
        <v>144</v>
      </c>
      <c r="H114" s="4">
        <v>3.64</v>
      </c>
      <c r="I114">
        <v>1.8134367974549995E-2</v>
      </c>
      <c r="J114" s="3" t="s">
        <v>144</v>
      </c>
      <c r="K114" s="3" t="s">
        <v>144</v>
      </c>
      <c r="L114">
        <f>H114*I114</f>
        <v>6.6009099427361981E-2</v>
      </c>
      <c r="M114" t="s">
        <v>68</v>
      </c>
      <c r="N114">
        <f t="shared" si="1"/>
        <v>6.6009099427361981E-2</v>
      </c>
    </row>
    <row r="115" spans="1:14" x14ac:dyDescent="0.25">
      <c r="A115" t="s">
        <v>140</v>
      </c>
      <c r="B115" t="s">
        <v>63</v>
      </c>
      <c r="C115" t="s">
        <v>41</v>
      </c>
      <c r="D115" t="s">
        <v>164</v>
      </c>
      <c r="E115" t="s">
        <v>145</v>
      </c>
      <c r="F115" t="s">
        <v>82</v>
      </c>
      <c r="G115">
        <v>844.5</v>
      </c>
      <c r="H115" s="3" t="s">
        <v>144</v>
      </c>
      <c r="I115">
        <v>2.397261212210371E-2</v>
      </c>
      <c r="J115">
        <v>0.3</v>
      </c>
      <c r="K115">
        <v>0.03</v>
      </c>
      <c r="L115">
        <f>G115*I115*J115*K115</f>
        <v>0.18220383843404925</v>
      </c>
      <c r="M115" t="s">
        <v>68</v>
      </c>
      <c r="N115">
        <f t="shared" si="1"/>
        <v>0.18220383843404925</v>
      </c>
    </row>
    <row r="116" spans="1:14" x14ac:dyDescent="0.25">
      <c r="A116" t="s">
        <v>140</v>
      </c>
      <c r="B116" t="s">
        <v>63</v>
      </c>
      <c r="C116" t="s">
        <v>41</v>
      </c>
      <c r="D116" t="s">
        <v>164</v>
      </c>
      <c r="E116" t="s">
        <v>145</v>
      </c>
      <c r="F116" t="s">
        <v>141</v>
      </c>
      <c r="G116" s="3" t="s">
        <v>144</v>
      </c>
      <c r="H116" s="4">
        <v>11.2</v>
      </c>
      <c r="I116">
        <v>2.397261212210371E-2</v>
      </c>
      <c r="J116" s="3" t="s">
        <v>144</v>
      </c>
      <c r="K116" s="3" t="s">
        <v>144</v>
      </c>
      <c r="L116">
        <f>H116*I116</f>
        <v>0.26849325576756156</v>
      </c>
      <c r="M116" t="s">
        <v>68</v>
      </c>
      <c r="N116">
        <f t="shared" si="1"/>
        <v>0.26849325576756156</v>
      </c>
    </row>
    <row r="117" spans="1:14" x14ac:dyDescent="0.25">
      <c r="A117" t="s">
        <v>140</v>
      </c>
      <c r="B117" t="s">
        <v>63</v>
      </c>
      <c r="C117" t="s">
        <v>41</v>
      </c>
      <c r="D117" t="s">
        <v>116</v>
      </c>
      <c r="E117" t="s">
        <v>81</v>
      </c>
      <c r="F117" t="s">
        <v>82</v>
      </c>
      <c r="G117">
        <v>5206.8</v>
      </c>
      <c r="H117" s="3" t="s">
        <v>144</v>
      </c>
      <c r="I117">
        <v>1.8134367974549995E-2</v>
      </c>
      <c r="J117">
        <v>0.3</v>
      </c>
      <c r="K117">
        <v>0.03</v>
      </c>
      <c r="L117">
        <f>G117*I117*J117*K117</f>
        <v>0.84979824452898223</v>
      </c>
      <c r="M117" t="s">
        <v>68</v>
      </c>
      <c r="N117">
        <f t="shared" si="1"/>
        <v>0.84979824452898223</v>
      </c>
    </row>
    <row r="118" spans="1:14" x14ac:dyDescent="0.25">
      <c r="A118" t="s">
        <v>140</v>
      </c>
      <c r="B118" t="s">
        <v>63</v>
      </c>
      <c r="C118" t="s">
        <v>41</v>
      </c>
      <c r="D118" t="s">
        <v>116</v>
      </c>
      <c r="E118" t="s">
        <v>145</v>
      </c>
      <c r="F118" t="s">
        <v>82</v>
      </c>
      <c r="G118">
        <v>1760.3</v>
      </c>
      <c r="H118" s="3" t="s">
        <v>144</v>
      </c>
      <c r="I118">
        <v>2.397261212210371E-2</v>
      </c>
      <c r="J118">
        <v>0.3</v>
      </c>
      <c r="K118">
        <v>0.03</v>
      </c>
      <c r="L118">
        <f>G118*I118*J118*K118</f>
        <v>0.3797909020668524</v>
      </c>
      <c r="M118" t="s">
        <v>68</v>
      </c>
      <c r="N118">
        <f t="shared" si="1"/>
        <v>0.3797909020668524</v>
      </c>
    </row>
    <row r="119" spans="1:14" x14ac:dyDescent="0.25">
      <c r="A119" t="s">
        <v>140</v>
      </c>
      <c r="B119" t="s">
        <v>63</v>
      </c>
      <c r="C119" t="s">
        <v>41</v>
      </c>
      <c r="D119" t="s">
        <v>165</v>
      </c>
      <c r="E119" t="s">
        <v>81</v>
      </c>
      <c r="F119" t="s">
        <v>141</v>
      </c>
      <c r="G119" s="3" t="s">
        <v>144</v>
      </c>
      <c r="H119" s="4">
        <v>3.03</v>
      </c>
      <c r="I119">
        <v>1.8134367974549995E-2</v>
      </c>
      <c r="J119" s="3" t="s">
        <v>144</v>
      </c>
      <c r="K119" s="3" t="s">
        <v>144</v>
      </c>
      <c r="L119">
        <f>H119*I119</f>
        <v>5.4947134962886481E-2</v>
      </c>
      <c r="M119" t="s">
        <v>68</v>
      </c>
      <c r="N119">
        <f t="shared" si="1"/>
        <v>5.4947134962886481E-2</v>
      </c>
    </row>
    <row r="120" spans="1:14" x14ac:dyDescent="0.25">
      <c r="A120" t="s">
        <v>140</v>
      </c>
      <c r="B120" t="s">
        <v>63</v>
      </c>
      <c r="C120" t="s">
        <v>41</v>
      </c>
      <c r="D120" t="s">
        <v>165</v>
      </c>
      <c r="E120" t="s">
        <v>145</v>
      </c>
      <c r="F120" t="s">
        <v>141</v>
      </c>
      <c r="G120" s="3" t="s">
        <v>144</v>
      </c>
      <c r="H120" s="4">
        <v>13.81</v>
      </c>
      <c r="I120">
        <v>2.397261212210371E-2</v>
      </c>
      <c r="J120" s="3" t="s">
        <v>144</v>
      </c>
      <c r="K120" s="3" t="s">
        <v>144</v>
      </c>
      <c r="L120">
        <f>H120*I120</f>
        <v>0.33106177340625226</v>
      </c>
      <c r="M120" t="s">
        <v>68</v>
      </c>
      <c r="N120">
        <f t="shared" si="1"/>
        <v>0.33106177340625226</v>
      </c>
    </row>
    <row r="121" spans="1:14" x14ac:dyDescent="0.25">
      <c r="A121" t="s">
        <v>140</v>
      </c>
      <c r="B121" t="s">
        <v>63</v>
      </c>
      <c r="C121" t="s">
        <v>41</v>
      </c>
      <c r="D121" t="s">
        <v>113</v>
      </c>
      <c r="E121" t="s">
        <v>81</v>
      </c>
      <c r="F121" t="s">
        <v>82</v>
      </c>
      <c r="G121">
        <v>118</v>
      </c>
      <c r="H121" s="3" t="s">
        <v>144</v>
      </c>
      <c r="I121">
        <v>1.8134367974549995E-2</v>
      </c>
      <c r="J121">
        <v>0.3</v>
      </c>
      <c r="K121">
        <v>0.03</v>
      </c>
      <c r="L121">
        <f>G121*I121*J121*K121</f>
        <v>1.9258698788972094E-2</v>
      </c>
      <c r="M121" t="s">
        <v>68</v>
      </c>
      <c r="N121">
        <f t="shared" si="1"/>
        <v>1.9258698788972094E-2</v>
      </c>
    </row>
    <row r="122" spans="1:14" x14ac:dyDescent="0.25">
      <c r="A122" t="s">
        <v>140</v>
      </c>
      <c r="B122" t="s">
        <v>63</v>
      </c>
      <c r="C122" t="s">
        <v>41</v>
      </c>
      <c r="D122" t="s">
        <v>113</v>
      </c>
      <c r="E122" t="s">
        <v>81</v>
      </c>
      <c r="F122" t="s">
        <v>141</v>
      </c>
      <c r="G122" s="3" t="s">
        <v>144</v>
      </c>
      <c r="H122" s="4">
        <v>0.72727272727272718</v>
      </c>
      <c r="I122">
        <v>1.8134367974549995E-2</v>
      </c>
      <c r="J122" s="3" t="s">
        <v>144</v>
      </c>
      <c r="K122" s="3" t="s">
        <v>144</v>
      </c>
      <c r="L122">
        <f>H122*I122</f>
        <v>1.3188631254218177E-2</v>
      </c>
      <c r="M122" t="s">
        <v>68</v>
      </c>
      <c r="N122">
        <f t="shared" si="1"/>
        <v>1.3188631254218177E-2</v>
      </c>
    </row>
    <row r="123" spans="1:14" x14ac:dyDescent="0.25">
      <c r="A123" t="s">
        <v>140</v>
      </c>
      <c r="B123" t="s">
        <v>63</v>
      </c>
      <c r="C123" t="s">
        <v>41</v>
      </c>
      <c r="D123" t="s">
        <v>113</v>
      </c>
      <c r="E123" t="s">
        <v>145</v>
      </c>
      <c r="F123" t="s">
        <v>82</v>
      </c>
      <c r="G123">
        <v>41</v>
      </c>
      <c r="H123" s="3" t="s">
        <v>144</v>
      </c>
      <c r="I123">
        <v>2.397261212210371E-2</v>
      </c>
      <c r="J123">
        <v>0.3</v>
      </c>
      <c r="K123">
        <v>0.03</v>
      </c>
      <c r="L123">
        <f>G123*I123*J123*K123</f>
        <v>8.8458938730562684E-3</v>
      </c>
      <c r="M123" t="s">
        <v>68</v>
      </c>
      <c r="N123">
        <f t="shared" si="1"/>
        <v>8.8458938730562684E-3</v>
      </c>
    </row>
    <row r="124" spans="1:14" x14ac:dyDescent="0.25">
      <c r="A124" t="s">
        <v>140</v>
      </c>
      <c r="B124" t="s">
        <v>63</v>
      </c>
      <c r="C124" t="s">
        <v>41</v>
      </c>
      <c r="D124" t="s">
        <v>93</v>
      </c>
      <c r="E124" t="s">
        <v>81</v>
      </c>
      <c r="F124" t="s">
        <v>141</v>
      </c>
      <c r="G124" s="3" t="s">
        <v>144</v>
      </c>
      <c r="H124" s="4">
        <v>8.1619814707585405</v>
      </c>
      <c r="I124">
        <v>1.8134367974549995E-2</v>
      </c>
      <c r="J124" s="3" t="s">
        <v>144</v>
      </c>
      <c r="K124" s="3" t="s">
        <v>144</v>
      </c>
      <c r="L124">
        <f>H124*I124</f>
        <v>0.14801237539219414</v>
      </c>
      <c r="M124" t="s">
        <v>68</v>
      </c>
      <c r="N124">
        <f t="shared" si="1"/>
        <v>0.14801237539219414</v>
      </c>
    </row>
    <row r="125" spans="1:14" x14ac:dyDescent="0.25">
      <c r="A125" t="s">
        <v>140</v>
      </c>
      <c r="B125" t="s">
        <v>63</v>
      </c>
      <c r="C125" t="s">
        <v>41</v>
      </c>
      <c r="D125" t="s">
        <v>93</v>
      </c>
      <c r="E125" t="s">
        <v>145</v>
      </c>
      <c r="F125" t="s">
        <v>141</v>
      </c>
      <c r="G125" s="3" t="s">
        <v>144</v>
      </c>
      <c r="H125" s="4">
        <v>2.0995946728430805</v>
      </c>
      <c r="I125">
        <v>2.397261212210371E-2</v>
      </c>
      <c r="J125" s="3" t="s">
        <v>144</v>
      </c>
      <c r="K125" s="3" t="s">
        <v>144</v>
      </c>
      <c r="L125">
        <f>H125*I125</f>
        <v>5.0332768705702406E-2</v>
      </c>
      <c r="M125" t="s">
        <v>68</v>
      </c>
      <c r="N125">
        <f t="shared" si="1"/>
        <v>5.0332768705702406E-2</v>
      </c>
    </row>
    <row r="126" spans="1:14" x14ac:dyDescent="0.25">
      <c r="A126" t="s">
        <v>140</v>
      </c>
      <c r="B126" t="s">
        <v>63</v>
      </c>
      <c r="C126" t="s">
        <v>41</v>
      </c>
      <c r="D126" t="s">
        <v>94</v>
      </c>
      <c r="E126" t="s">
        <v>81</v>
      </c>
      <c r="F126" t="s">
        <v>141</v>
      </c>
      <c r="G126" s="3" t="s">
        <v>144</v>
      </c>
      <c r="H126" s="4">
        <v>14.844797366255143</v>
      </c>
      <c r="I126">
        <v>1.8134367974549995E-2</v>
      </c>
      <c r="J126" s="3" t="s">
        <v>144</v>
      </c>
      <c r="K126" s="3" t="s">
        <v>144</v>
      </c>
      <c r="L126">
        <f>H126*I126</f>
        <v>0.26920101794730139</v>
      </c>
      <c r="M126" t="s">
        <v>68</v>
      </c>
      <c r="N126">
        <f t="shared" si="1"/>
        <v>0.26920101794730139</v>
      </c>
    </row>
    <row r="127" spans="1:14" x14ac:dyDescent="0.25">
      <c r="A127" t="s">
        <v>140</v>
      </c>
      <c r="B127" t="s">
        <v>63</v>
      </c>
      <c r="C127" t="s">
        <v>41</v>
      </c>
      <c r="D127" t="s">
        <v>94</v>
      </c>
      <c r="E127" t="s">
        <v>145</v>
      </c>
      <c r="F127" t="s">
        <v>141</v>
      </c>
      <c r="G127" s="3" t="s">
        <v>144</v>
      </c>
      <c r="H127" s="4">
        <v>12.942222222222222</v>
      </c>
      <c r="I127">
        <v>2.397261212210371E-2</v>
      </c>
      <c r="J127" s="3" t="s">
        <v>144</v>
      </c>
      <c r="K127" s="3" t="s">
        <v>144</v>
      </c>
      <c r="L127">
        <f>H127*I127</f>
        <v>0.31025887333140445</v>
      </c>
      <c r="M127" t="s">
        <v>68</v>
      </c>
      <c r="N127">
        <f t="shared" si="1"/>
        <v>0.31025887333140445</v>
      </c>
    </row>
    <row r="128" spans="1:14" x14ac:dyDescent="0.25">
      <c r="A128" t="s">
        <v>140</v>
      </c>
      <c r="B128" t="s">
        <v>63</v>
      </c>
      <c r="C128" t="s">
        <v>41</v>
      </c>
      <c r="D128" t="s">
        <v>115</v>
      </c>
      <c r="E128" t="s">
        <v>81</v>
      </c>
      <c r="F128" t="s">
        <v>82</v>
      </c>
      <c r="G128">
        <v>97</v>
      </c>
      <c r="H128" s="3" t="s">
        <v>144</v>
      </c>
      <c r="I128">
        <v>1.8134367974549995E-2</v>
      </c>
      <c r="J128">
        <v>0.3</v>
      </c>
      <c r="K128">
        <v>0.03</v>
      </c>
      <c r="L128">
        <f>G128*I128*J128*K128</f>
        <v>1.5831303241782144E-2</v>
      </c>
      <c r="M128" t="s">
        <v>68</v>
      </c>
      <c r="N128">
        <f t="shared" si="1"/>
        <v>1.5831303241782144E-2</v>
      </c>
    </row>
    <row r="129" spans="1:14" x14ac:dyDescent="0.25">
      <c r="A129" t="s">
        <v>140</v>
      </c>
      <c r="B129" t="s">
        <v>63</v>
      </c>
      <c r="C129" t="s">
        <v>41</v>
      </c>
      <c r="D129" t="s">
        <v>115</v>
      </c>
      <c r="E129" t="s">
        <v>81</v>
      </c>
      <c r="F129" t="s">
        <v>141</v>
      </c>
      <c r="G129" s="3" t="s">
        <v>144</v>
      </c>
      <c r="H129" s="4">
        <v>9.7799999999999994</v>
      </c>
      <c r="I129">
        <v>1.8134367974549995E-2</v>
      </c>
      <c r="J129" s="3" t="s">
        <v>144</v>
      </c>
      <c r="K129" s="3" t="s">
        <v>144</v>
      </c>
      <c r="L129">
        <f>H129*I129</f>
        <v>0.17735411879109894</v>
      </c>
      <c r="M129" t="s">
        <v>68</v>
      </c>
      <c r="N129">
        <f t="shared" si="1"/>
        <v>0.17735411879109894</v>
      </c>
    </row>
    <row r="130" spans="1:14" x14ac:dyDescent="0.25">
      <c r="A130" t="s">
        <v>140</v>
      </c>
      <c r="B130" t="s">
        <v>63</v>
      </c>
      <c r="C130" t="s">
        <v>41</v>
      </c>
      <c r="D130" t="s">
        <v>115</v>
      </c>
      <c r="E130" t="s">
        <v>145</v>
      </c>
      <c r="F130" t="s">
        <v>82</v>
      </c>
      <c r="G130">
        <v>286</v>
      </c>
      <c r="H130" s="3" t="s">
        <v>144</v>
      </c>
      <c r="I130">
        <v>2.397261212210371E-2</v>
      </c>
      <c r="J130">
        <v>0.3</v>
      </c>
      <c r="K130">
        <v>0.03</v>
      </c>
      <c r="L130">
        <f>G130*I130*J130*K130</f>
        <v>6.1705503602294952E-2</v>
      </c>
      <c r="M130" t="s">
        <v>68</v>
      </c>
      <c r="N130">
        <f t="shared" ref="N130:N193" si="3">IF(M130="N",L130,0)</f>
        <v>6.1705503602294952E-2</v>
      </c>
    </row>
    <row r="131" spans="1:14" x14ac:dyDescent="0.25">
      <c r="A131" t="s">
        <v>140</v>
      </c>
      <c r="B131" t="s">
        <v>63</v>
      </c>
      <c r="C131" t="s">
        <v>41</v>
      </c>
      <c r="D131" t="s">
        <v>115</v>
      </c>
      <c r="E131" t="s">
        <v>145</v>
      </c>
      <c r="F131" t="s">
        <v>141</v>
      </c>
      <c r="G131" s="3" t="s">
        <v>144</v>
      </c>
      <c r="H131" s="4">
        <v>17.25</v>
      </c>
      <c r="I131">
        <v>2.397261212210371E-2</v>
      </c>
      <c r="J131" s="3" t="s">
        <v>144</v>
      </c>
      <c r="K131" s="3" t="s">
        <v>144</v>
      </c>
      <c r="L131">
        <f>H131*I131</f>
        <v>0.41352755910628902</v>
      </c>
      <c r="M131" t="s">
        <v>68</v>
      </c>
      <c r="N131">
        <f t="shared" si="3"/>
        <v>0.41352755910628902</v>
      </c>
    </row>
    <row r="132" spans="1:14" x14ac:dyDescent="0.25">
      <c r="A132" t="s">
        <v>140</v>
      </c>
      <c r="B132" t="s">
        <v>63</v>
      </c>
      <c r="C132" t="s">
        <v>41</v>
      </c>
      <c r="D132" t="s">
        <v>75</v>
      </c>
      <c r="E132" t="s">
        <v>81</v>
      </c>
      <c r="F132" t="s">
        <v>82</v>
      </c>
      <c r="G132">
        <v>141.5</v>
      </c>
      <c r="H132" s="3" t="s">
        <v>144</v>
      </c>
      <c r="I132">
        <v>1.8134367974549995E-2</v>
      </c>
      <c r="J132">
        <v>0.3</v>
      </c>
      <c r="K132">
        <v>0.03</v>
      </c>
      <c r="L132">
        <f>G132*I132*J132*K132</f>
        <v>2.3094117615589417E-2</v>
      </c>
      <c r="M132" t="s">
        <v>67</v>
      </c>
      <c r="N132">
        <f t="shared" si="3"/>
        <v>0</v>
      </c>
    </row>
    <row r="133" spans="1:14" x14ac:dyDescent="0.25">
      <c r="A133" t="s">
        <v>140</v>
      </c>
      <c r="B133" t="s">
        <v>63</v>
      </c>
      <c r="C133" t="s">
        <v>41</v>
      </c>
      <c r="D133" t="s">
        <v>75</v>
      </c>
      <c r="E133" t="s">
        <v>145</v>
      </c>
      <c r="F133" t="s">
        <v>82</v>
      </c>
      <c r="G133">
        <v>154.5</v>
      </c>
      <c r="H133" s="3" t="s">
        <v>144</v>
      </c>
      <c r="I133">
        <v>2.397261212210371E-2</v>
      </c>
      <c r="J133">
        <v>0.3</v>
      </c>
      <c r="K133">
        <v>0.03</v>
      </c>
      <c r="L133">
        <f>G133*I133*J133*K133</f>
        <v>3.3333917155785202E-2</v>
      </c>
      <c r="M133" t="s">
        <v>67</v>
      </c>
      <c r="N133">
        <f t="shared" si="3"/>
        <v>0</v>
      </c>
    </row>
    <row r="134" spans="1:14" x14ac:dyDescent="0.25">
      <c r="A134" t="s">
        <v>140</v>
      </c>
      <c r="B134" t="s">
        <v>63</v>
      </c>
      <c r="C134" t="s">
        <v>41</v>
      </c>
      <c r="D134" t="s">
        <v>78</v>
      </c>
      <c r="E134" t="s">
        <v>81</v>
      </c>
      <c r="F134" t="s">
        <v>82</v>
      </c>
      <c r="G134">
        <v>2286</v>
      </c>
      <c r="H134" s="3" t="s">
        <v>144</v>
      </c>
      <c r="I134">
        <v>1.8134367974549995E-2</v>
      </c>
      <c r="J134">
        <v>0.3</v>
      </c>
      <c r="K134">
        <v>0.03</v>
      </c>
      <c r="L134">
        <f>G134*I134*J134*K134</f>
        <v>0.37309648670839157</v>
      </c>
      <c r="M134" t="s">
        <v>68</v>
      </c>
      <c r="N134">
        <f t="shared" si="3"/>
        <v>0.37309648670839157</v>
      </c>
    </row>
    <row r="135" spans="1:14" x14ac:dyDescent="0.25">
      <c r="A135" t="s">
        <v>140</v>
      </c>
      <c r="B135" t="s">
        <v>63</v>
      </c>
      <c r="C135" t="s">
        <v>41</v>
      </c>
      <c r="D135" t="s">
        <v>78</v>
      </c>
      <c r="E135" t="s">
        <v>145</v>
      </c>
      <c r="F135" t="s">
        <v>82</v>
      </c>
      <c r="G135">
        <v>2286</v>
      </c>
      <c r="H135" s="3" t="s">
        <v>144</v>
      </c>
      <c r="I135">
        <v>2.397261212210371E-2</v>
      </c>
      <c r="J135">
        <v>0.3</v>
      </c>
      <c r="K135">
        <v>0.03</v>
      </c>
      <c r="L135">
        <f>G135*I135*J135*K135</f>
        <v>0.49321252180016167</v>
      </c>
      <c r="M135" t="s">
        <v>68</v>
      </c>
      <c r="N135">
        <f t="shared" si="3"/>
        <v>0.49321252180016167</v>
      </c>
    </row>
    <row r="136" spans="1:14" x14ac:dyDescent="0.25">
      <c r="A136" t="s">
        <v>140</v>
      </c>
      <c r="B136" t="s">
        <v>63</v>
      </c>
      <c r="C136" t="s">
        <v>41</v>
      </c>
      <c r="D136" t="s">
        <v>166</v>
      </c>
      <c r="E136" t="s">
        <v>81</v>
      </c>
      <c r="F136" t="s">
        <v>141</v>
      </c>
      <c r="G136" s="3" t="s">
        <v>144</v>
      </c>
      <c r="H136" s="4">
        <v>103.50397989107665</v>
      </c>
      <c r="I136">
        <v>1.8134367974549995E-2</v>
      </c>
      <c r="J136" s="3" t="s">
        <v>144</v>
      </c>
      <c r="K136" s="3" t="s">
        <v>144</v>
      </c>
      <c r="L136">
        <f>H136*I136</f>
        <v>1.8769792581752072</v>
      </c>
      <c r="M136" t="s">
        <v>68</v>
      </c>
      <c r="N136">
        <f t="shared" si="3"/>
        <v>1.8769792581752072</v>
      </c>
    </row>
    <row r="137" spans="1:14" x14ac:dyDescent="0.25">
      <c r="A137" t="s">
        <v>140</v>
      </c>
      <c r="B137" t="s">
        <v>63</v>
      </c>
      <c r="C137" t="s">
        <v>41</v>
      </c>
      <c r="D137" t="s">
        <v>166</v>
      </c>
      <c r="E137" t="s">
        <v>145</v>
      </c>
      <c r="F137" t="s">
        <v>141</v>
      </c>
      <c r="G137" s="3" t="s">
        <v>144</v>
      </c>
      <c r="H137" s="4">
        <v>56.403854210305823</v>
      </c>
      <c r="I137">
        <v>2.397261212210371E-2</v>
      </c>
      <c r="J137" s="3" t="s">
        <v>144</v>
      </c>
      <c r="K137" s="3" t="s">
        <v>144</v>
      </c>
      <c r="L137">
        <f>H137*I137</f>
        <v>1.3521477191753477</v>
      </c>
      <c r="M137" t="s">
        <v>68</v>
      </c>
      <c r="N137">
        <f t="shared" si="3"/>
        <v>1.3521477191753477</v>
      </c>
    </row>
    <row r="138" spans="1:14" x14ac:dyDescent="0.25">
      <c r="A138" t="s">
        <v>140</v>
      </c>
      <c r="B138" t="s">
        <v>63</v>
      </c>
      <c r="C138" t="s">
        <v>41</v>
      </c>
      <c r="D138" t="s">
        <v>167</v>
      </c>
      <c r="E138" t="s">
        <v>81</v>
      </c>
      <c r="F138" t="s">
        <v>141</v>
      </c>
      <c r="G138" s="3" t="s">
        <v>144</v>
      </c>
      <c r="H138" s="4">
        <v>4.3</v>
      </c>
      <c r="I138">
        <v>1.8134367974549995E-2</v>
      </c>
      <c r="J138" s="3" t="s">
        <v>144</v>
      </c>
      <c r="K138" s="3" t="s">
        <v>144</v>
      </c>
      <c r="L138">
        <f>H138*I138</f>
        <v>7.797778229056497E-2</v>
      </c>
      <c r="M138" t="s">
        <v>68</v>
      </c>
      <c r="N138">
        <f t="shared" si="3"/>
        <v>7.797778229056497E-2</v>
      </c>
    </row>
    <row r="139" spans="1:14" x14ac:dyDescent="0.25">
      <c r="A139" t="s">
        <v>140</v>
      </c>
      <c r="B139" t="s">
        <v>63</v>
      </c>
      <c r="C139" t="s">
        <v>41</v>
      </c>
      <c r="D139" t="s">
        <v>167</v>
      </c>
      <c r="E139" t="s">
        <v>145</v>
      </c>
      <c r="F139" t="s">
        <v>141</v>
      </c>
      <c r="G139" s="3" t="s">
        <v>144</v>
      </c>
      <c r="H139" s="4">
        <v>0.9</v>
      </c>
      <c r="I139">
        <v>2.397261212210371E-2</v>
      </c>
      <c r="J139" s="3" t="s">
        <v>144</v>
      </c>
      <c r="K139" s="3" t="s">
        <v>144</v>
      </c>
      <c r="L139">
        <f>H139*I139</f>
        <v>2.1575350909893338E-2</v>
      </c>
      <c r="M139" t="s">
        <v>68</v>
      </c>
      <c r="N139">
        <f t="shared" si="3"/>
        <v>2.1575350909893338E-2</v>
      </c>
    </row>
    <row r="140" spans="1:14" x14ac:dyDescent="0.25">
      <c r="A140" t="s">
        <v>140</v>
      </c>
      <c r="B140" t="s">
        <v>63</v>
      </c>
      <c r="C140" t="s">
        <v>41</v>
      </c>
      <c r="D140" t="s">
        <v>168</v>
      </c>
      <c r="E140" t="s">
        <v>81</v>
      </c>
      <c r="F140" t="s">
        <v>82</v>
      </c>
      <c r="G140">
        <v>1481</v>
      </c>
      <c r="H140" s="3" t="s">
        <v>144</v>
      </c>
      <c r="I140">
        <v>1.8134367974549995E-2</v>
      </c>
      <c r="J140">
        <v>0.3</v>
      </c>
      <c r="K140">
        <v>0.03</v>
      </c>
      <c r="L140">
        <f>G140*I140*J140*K140</f>
        <v>0.24171299073277686</v>
      </c>
      <c r="M140" t="s">
        <v>68</v>
      </c>
      <c r="N140">
        <f t="shared" si="3"/>
        <v>0.24171299073277686</v>
      </c>
    </row>
    <row r="141" spans="1:14" x14ac:dyDescent="0.25">
      <c r="A141" t="s">
        <v>140</v>
      </c>
      <c r="B141" t="s">
        <v>63</v>
      </c>
      <c r="C141" t="s">
        <v>41</v>
      </c>
      <c r="D141" t="s">
        <v>168</v>
      </c>
      <c r="E141" t="s">
        <v>145</v>
      </c>
      <c r="F141" t="s">
        <v>82</v>
      </c>
      <c r="G141">
        <v>1216.5</v>
      </c>
      <c r="H141" s="3" t="s">
        <v>144</v>
      </c>
      <c r="I141">
        <v>2.397261212210371E-2</v>
      </c>
      <c r="J141">
        <v>0.3</v>
      </c>
      <c r="K141">
        <v>0.03</v>
      </c>
      <c r="L141">
        <f>G141*I141*J141*K141</f>
        <v>0.26246414381885247</v>
      </c>
      <c r="M141" t="s">
        <v>68</v>
      </c>
      <c r="N141">
        <f t="shared" si="3"/>
        <v>0.26246414381885247</v>
      </c>
    </row>
    <row r="142" spans="1:14" x14ac:dyDescent="0.25">
      <c r="A142" t="s">
        <v>140</v>
      </c>
      <c r="B142" t="s">
        <v>63</v>
      </c>
      <c r="C142" t="s">
        <v>41</v>
      </c>
      <c r="D142" t="s">
        <v>96</v>
      </c>
      <c r="E142" t="s">
        <v>81</v>
      </c>
      <c r="F142" t="s">
        <v>141</v>
      </c>
      <c r="G142" s="3" t="s">
        <v>144</v>
      </c>
      <c r="H142" s="4">
        <v>11.7463443059252</v>
      </c>
      <c r="I142">
        <v>1.8134367974549995E-2</v>
      </c>
      <c r="J142" s="3" t="s">
        <v>144</v>
      </c>
      <c r="K142" s="3" t="s">
        <v>144</v>
      </c>
      <c r="L142">
        <f>H142*I142</f>
        <v>0.21301252999940765</v>
      </c>
      <c r="M142" t="s">
        <v>68</v>
      </c>
      <c r="N142">
        <f t="shared" si="3"/>
        <v>0.21301252999940765</v>
      </c>
    </row>
    <row r="143" spans="1:14" x14ac:dyDescent="0.25">
      <c r="A143" t="s">
        <v>140</v>
      </c>
      <c r="B143" t="s">
        <v>63</v>
      </c>
      <c r="C143" t="s">
        <v>41</v>
      </c>
      <c r="D143" t="s">
        <v>96</v>
      </c>
      <c r="E143" t="s">
        <v>145</v>
      </c>
      <c r="F143" t="s">
        <v>141</v>
      </c>
      <c r="G143" s="3" t="s">
        <v>144</v>
      </c>
      <c r="H143" s="4">
        <v>1.3433253957136855</v>
      </c>
      <c r="I143">
        <v>2.397261212210371E-2</v>
      </c>
      <c r="J143" s="3" t="s">
        <v>144</v>
      </c>
      <c r="K143" s="3" t="s">
        <v>144</v>
      </c>
      <c r="L143">
        <f>H143*I143</f>
        <v>3.220301866521566E-2</v>
      </c>
      <c r="M143" t="s">
        <v>68</v>
      </c>
      <c r="N143">
        <f t="shared" si="3"/>
        <v>3.220301866521566E-2</v>
      </c>
    </row>
    <row r="144" spans="1:14" x14ac:dyDescent="0.25">
      <c r="A144" t="s">
        <v>140</v>
      </c>
      <c r="B144" t="s">
        <v>63</v>
      </c>
      <c r="C144" t="s">
        <v>41</v>
      </c>
      <c r="D144" t="s">
        <v>124</v>
      </c>
      <c r="E144" t="s">
        <v>81</v>
      </c>
      <c r="F144" t="s">
        <v>141</v>
      </c>
      <c r="G144" s="3" t="s">
        <v>144</v>
      </c>
      <c r="H144" s="4">
        <v>0.13173553719008266</v>
      </c>
      <c r="I144">
        <v>1.8134367974549995E-2</v>
      </c>
      <c r="J144" s="3" t="s">
        <v>144</v>
      </c>
      <c r="K144" s="3" t="s">
        <v>144</v>
      </c>
      <c r="L144">
        <f>H144*I144</f>
        <v>2.3889407067299749E-3</v>
      </c>
      <c r="M144" t="s">
        <v>68</v>
      </c>
      <c r="N144">
        <f t="shared" si="3"/>
        <v>2.3889407067299749E-3</v>
      </c>
    </row>
    <row r="145" spans="1:14" x14ac:dyDescent="0.25">
      <c r="A145" t="s">
        <v>140</v>
      </c>
      <c r="B145" t="s">
        <v>63</v>
      </c>
      <c r="C145" t="s">
        <v>41</v>
      </c>
      <c r="D145" t="s">
        <v>124</v>
      </c>
      <c r="E145" t="s">
        <v>145</v>
      </c>
      <c r="F145" t="s">
        <v>141</v>
      </c>
      <c r="G145" s="3" t="s">
        <v>144</v>
      </c>
      <c r="H145" s="4">
        <v>0.11570247933884298</v>
      </c>
      <c r="I145">
        <v>2.397261212210371E-2</v>
      </c>
      <c r="J145" s="3" t="s">
        <v>144</v>
      </c>
      <c r="K145" s="3" t="s">
        <v>144</v>
      </c>
      <c r="L145">
        <f>H145*I145</f>
        <v>2.7736906587558013E-3</v>
      </c>
      <c r="M145" t="s">
        <v>68</v>
      </c>
      <c r="N145">
        <f t="shared" si="3"/>
        <v>2.7736906587558013E-3</v>
      </c>
    </row>
    <row r="146" spans="1:14" x14ac:dyDescent="0.25">
      <c r="A146" t="s">
        <v>140</v>
      </c>
      <c r="B146" t="s">
        <v>63</v>
      </c>
      <c r="C146" t="s">
        <v>41</v>
      </c>
      <c r="D146" t="s">
        <v>101</v>
      </c>
      <c r="E146" t="s">
        <v>81</v>
      </c>
      <c r="F146" t="s">
        <v>82</v>
      </c>
      <c r="G146">
        <v>332</v>
      </c>
      <c r="H146" s="3" t="s">
        <v>144</v>
      </c>
      <c r="I146">
        <v>1.8134367974549995E-2</v>
      </c>
      <c r="J146">
        <v>0.3</v>
      </c>
      <c r="K146">
        <v>0.03</v>
      </c>
      <c r="L146">
        <f>G146*I146*J146*K146</f>
        <v>5.4185491507955375E-2</v>
      </c>
      <c r="M146" t="s">
        <v>68</v>
      </c>
      <c r="N146">
        <f t="shared" si="3"/>
        <v>5.4185491507955375E-2</v>
      </c>
    </row>
    <row r="147" spans="1:14" x14ac:dyDescent="0.25">
      <c r="A147" t="s">
        <v>140</v>
      </c>
      <c r="B147" t="s">
        <v>63</v>
      </c>
      <c r="C147" t="s">
        <v>41</v>
      </c>
      <c r="D147" t="s">
        <v>101</v>
      </c>
      <c r="E147" t="s">
        <v>81</v>
      </c>
      <c r="F147" t="s">
        <v>141</v>
      </c>
      <c r="G147" s="3" t="s">
        <v>144</v>
      </c>
      <c r="H147" s="4">
        <v>29.259433492822971</v>
      </c>
      <c r="I147">
        <v>1.8134367974549995E-2</v>
      </c>
      <c r="J147" s="3" t="s">
        <v>144</v>
      </c>
      <c r="K147" s="3" t="s">
        <v>144</v>
      </c>
      <c r="L147">
        <f>H147*I147</f>
        <v>0.53060133368572437</v>
      </c>
      <c r="M147" t="s">
        <v>68</v>
      </c>
      <c r="N147">
        <f t="shared" si="3"/>
        <v>0.53060133368572437</v>
      </c>
    </row>
    <row r="148" spans="1:14" x14ac:dyDescent="0.25">
      <c r="A148" t="s">
        <v>140</v>
      </c>
      <c r="B148" t="s">
        <v>63</v>
      </c>
      <c r="C148" t="s">
        <v>41</v>
      </c>
      <c r="D148" t="s">
        <v>101</v>
      </c>
      <c r="E148" t="s">
        <v>145</v>
      </c>
      <c r="F148" t="s">
        <v>82</v>
      </c>
      <c r="G148">
        <v>226</v>
      </c>
      <c r="H148" s="3" t="s">
        <v>144</v>
      </c>
      <c r="I148">
        <v>2.397261212210371E-2</v>
      </c>
      <c r="J148">
        <v>0.3</v>
      </c>
      <c r="K148">
        <v>0.03</v>
      </c>
      <c r="L148">
        <f>G148*I148*J148*K148</f>
        <v>4.8760293056358942E-2</v>
      </c>
      <c r="M148" t="s">
        <v>68</v>
      </c>
      <c r="N148">
        <f t="shared" si="3"/>
        <v>4.8760293056358942E-2</v>
      </c>
    </row>
    <row r="149" spans="1:14" x14ac:dyDescent="0.25">
      <c r="A149" t="s">
        <v>140</v>
      </c>
      <c r="B149" t="s">
        <v>63</v>
      </c>
      <c r="C149" t="s">
        <v>41</v>
      </c>
      <c r="D149" t="s">
        <v>101</v>
      </c>
      <c r="E149" t="s">
        <v>145</v>
      </c>
      <c r="F149" t="s">
        <v>141</v>
      </c>
      <c r="G149" s="3" t="s">
        <v>144</v>
      </c>
      <c r="H149" s="4">
        <v>10.491961722488039</v>
      </c>
      <c r="I149">
        <v>2.397261212210371E-2</v>
      </c>
      <c r="J149" s="3" t="s">
        <v>144</v>
      </c>
      <c r="K149" s="3" t="s">
        <v>144</v>
      </c>
      <c r="L149">
        <f>H149*I149</f>
        <v>0.25151972877316486</v>
      </c>
      <c r="M149" t="s">
        <v>68</v>
      </c>
      <c r="N149">
        <f t="shared" si="3"/>
        <v>0.25151972877316486</v>
      </c>
    </row>
    <row r="150" spans="1:14" x14ac:dyDescent="0.25">
      <c r="A150" t="s">
        <v>140</v>
      </c>
      <c r="B150" t="s">
        <v>63</v>
      </c>
      <c r="C150" t="s">
        <v>41</v>
      </c>
      <c r="D150" t="s">
        <v>114</v>
      </c>
      <c r="E150" t="s">
        <v>81</v>
      </c>
      <c r="F150" t="s">
        <v>82</v>
      </c>
      <c r="G150">
        <v>798.7</v>
      </c>
      <c r="H150" s="3" t="s">
        <v>144</v>
      </c>
      <c r="I150">
        <v>1.8134367974549995E-2</v>
      </c>
      <c r="J150">
        <v>0.3</v>
      </c>
      <c r="K150">
        <v>0.03</v>
      </c>
      <c r="L150">
        <f>G150*I150*J150*K150</f>
        <v>0.13035527731145774</v>
      </c>
      <c r="M150" t="s">
        <v>67</v>
      </c>
      <c r="N150">
        <f t="shared" si="3"/>
        <v>0</v>
      </c>
    </row>
    <row r="151" spans="1:14" x14ac:dyDescent="0.25">
      <c r="A151" t="s">
        <v>140</v>
      </c>
      <c r="B151" t="s">
        <v>63</v>
      </c>
      <c r="C151" t="s">
        <v>41</v>
      </c>
      <c r="D151" t="s">
        <v>114</v>
      </c>
      <c r="E151" t="s">
        <v>81</v>
      </c>
      <c r="F151" t="s">
        <v>141</v>
      </c>
      <c r="G151" s="3" t="s">
        <v>144</v>
      </c>
      <c r="H151" s="4">
        <v>16.309999999999999</v>
      </c>
      <c r="I151">
        <v>1.8134367974549995E-2</v>
      </c>
      <c r="J151" s="3" t="s">
        <v>144</v>
      </c>
      <c r="K151" s="3" t="s">
        <v>144</v>
      </c>
      <c r="L151">
        <f>H151*I151</f>
        <v>0.29577154166491038</v>
      </c>
      <c r="M151" t="s">
        <v>67</v>
      </c>
      <c r="N151">
        <f t="shared" si="3"/>
        <v>0</v>
      </c>
    </row>
    <row r="152" spans="1:14" x14ac:dyDescent="0.25">
      <c r="A152" t="s">
        <v>140</v>
      </c>
      <c r="B152" t="s">
        <v>63</v>
      </c>
      <c r="C152" t="s">
        <v>41</v>
      </c>
      <c r="D152" t="s">
        <v>114</v>
      </c>
      <c r="E152" t="s">
        <v>145</v>
      </c>
      <c r="F152" t="s">
        <v>82</v>
      </c>
      <c r="G152">
        <v>1216.8</v>
      </c>
      <c r="H152" s="3" t="s">
        <v>144</v>
      </c>
      <c r="I152">
        <v>2.397261212210371E-2</v>
      </c>
      <c r="J152">
        <v>0.3</v>
      </c>
      <c r="K152">
        <v>0.03</v>
      </c>
      <c r="L152">
        <f>G152*I152*J152*K152</f>
        <v>0.26252886987158208</v>
      </c>
      <c r="M152" t="s">
        <v>67</v>
      </c>
      <c r="N152">
        <f t="shared" si="3"/>
        <v>0</v>
      </c>
    </row>
    <row r="153" spans="1:14" x14ac:dyDescent="0.25">
      <c r="A153" t="s">
        <v>140</v>
      </c>
      <c r="B153" t="s">
        <v>63</v>
      </c>
      <c r="C153" t="s">
        <v>41</v>
      </c>
      <c r="D153" t="s">
        <v>114</v>
      </c>
      <c r="E153" t="s">
        <v>145</v>
      </c>
      <c r="F153" t="s">
        <v>141</v>
      </c>
      <c r="G153" s="3" t="s">
        <v>144</v>
      </c>
      <c r="H153" s="4">
        <v>21.87</v>
      </c>
      <c r="I153">
        <v>2.397261212210371E-2</v>
      </c>
      <c r="J153" s="3" t="s">
        <v>144</v>
      </c>
      <c r="K153" s="3" t="s">
        <v>144</v>
      </c>
      <c r="L153">
        <f>H153*I153</f>
        <v>0.52428102711040814</v>
      </c>
      <c r="M153" t="s">
        <v>67</v>
      </c>
      <c r="N153">
        <f t="shared" si="3"/>
        <v>0</v>
      </c>
    </row>
    <row r="154" spans="1:14" x14ac:dyDescent="0.25">
      <c r="A154" t="s">
        <v>140</v>
      </c>
      <c r="B154" t="s">
        <v>63</v>
      </c>
      <c r="C154" t="s">
        <v>41</v>
      </c>
      <c r="D154" t="s">
        <v>97</v>
      </c>
      <c r="E154" t="s">
        <v>81</v>
      </c>
      <c r="F154" t="s">
        <v>141</v>
      </c>
      <c r="G154" s="3" t="s">
        <v>144</v>
      </c>
      <c r="H154" s="4">
        <v>0.11592727272727274</v>
      </c>
      <c r="I154">
        <v>1.8134367974549995E-2</v>
      </c>
      <c r="J154" s="3" t="s">
        <v>144</v>
      </c>
      <c r="K154" s="3" t="s">
        <v>144</v>
      </c>
      <c r="L154">
        <f>H154*I154</f>
        <v>2.1022678219223779E-3</v>
      </c>
      <c r="M154" t="s">
        <v>68</v>
      </c>
      <c r="N154">
        <f t="shared" si="3"/>
        <v>2.1022678219223779E-3</v>
      </c>
    </row>
    <row r="155" spans="1:14" x14ac:dyDescent="0.25">
      <c r="A155" t="s">
        <v>140</v>
      </c>
      <c r="B155" t="s">
        <v>63</v>
      </c>
      <c r="C155" t="s">
        <v>41</v>
      </c>
      <c r="D155" t="s">
        <v>97</v>
      </c>
      <c r="E155" t="s">
        <v>145</v>
      </c>
      <c r="F155" t="s">
        <v>141</v>
      </c>
      <c r="G155" s="3" t="s">
        <v>144</v>
      </c>
      <c r="H155" s="4">
        <v>6.3636363636363644E-2</v>
      </c>
      <c r="I155">
        <v>2.397261212210371E-2</v>
      </c>
      <c r="J155" s="3" t="s">
        <v>144</v>
      </c>
      <c r="K155" s="3" t="s">
        <v>144</v>
      </c>
      <c r="L155">
        <f>H155*I155</f>
        <v>1.5255298623156907E-3</v>
      </c>
      <c r="M155" t="s">
        <v>68</v>
      </c>
      <c r="N155">
        <f t="shared" si="3"/>
        <v>1.5255298623156907E-3</v>
      </c>
    </row>
    <row r="156" spans="1:14" x14ac:dyDescent="0.25">
      <c r="A156" t="s">
        <v>140</v>
      </c>
      <c r="B156" t="s">
        <v>63</v>
      </c>
      <c r="C156" t="s">
        <v>24</v>
      </c>
      <c r="D156" t="s">
        <v>143</v>
      </c>
      <c r="E156" t="s">
        <v>81</v>
      </c>
      <c r="F156" t="s">
        <v>82</v>
      </c>
      <c r="G156">
        <v>14</v>
      </c>
      <c r="H156" s="3" t="s">
        <v>144</v>
      </c>
      <c r="I156">
        <v>2.4927165035978465E-4</v>
      </c>
      <c r="J156">
        <v>0.3</v>
      </c>
      <c r="K156">
        <v>0.03</v>
      </c>
      <c r="L156">
        <f>G156*I156*J156*K156</f>
        <v>3.1408227945332865E-5</v>
      </c>
      <c r="M156" t="s">
        <v>68</v>
      </c>
      <c r="N156">
        <f t="shared" si="3"/>
        <v>3.1408227945332865E-5</v>
      </c>
    </row>
    <row r="157" spans="1:14" x14ac:dyDescent="0.25">
      <c r="A157" t="s">
        <v>140</v>
      </c>
      <c r="B157" t="s">
        <v>63</v>
      </c>
      <c r="C157" t="s">
        <v>24</v>
      </c>
      <c r="D157" t="s">
        <v>143</v>
      </c>
      <c r="E157" t="s">
        <v>81</v>
      </c>
      <c r="F157" t="s">
        <v>141</v>
      </c>
      <c r="G157" s="3" t="s">
        <v>144</v>
      </c>
      <c r="H157" s="4">
        <v>2.5708577540106954</v>
      </c>
      <c r="I157">
        <v>2.4927165035978465E-4</v>
      </c>
      <c r="J157" s="3" t="s">
        <v>144</v>
      </c>
      <c r="K157" s="3" t="s">
        <v>144</v>
      </c>
      <c r="L157">
        <f>H157*I157</f>
        <v>6.4084195518249534E-4</v>
      </c>
      <c r="M157" t="s">
        <v>68</v>
      </c>
      <c r="N157">
        <f t="shared" si="3"/>
        <v>6.4084195518249534E-4</v>
      </c>
    </row>
    <row r="158" spans="1:14" x14ac:dyDescent="0.25">
      <c r="A158" t="s">
        <v>140</v>
      </c>
      <c r="B158" t="s">
        <v>63</v>
      </c>
      <c r="C158" t="s">
        <v>24</v>
      </c>
      <c r="D158" t="s">
        <v>143</v>
      </c>
      <c r="E158" t="s">
        <v>145</v>
      </c>
      <c r="F158" t="s">
        <v>82</v>
      </c>
      <c r="G158">
        <v>23</v>
      </c>
      <c r="H158" s="3" t="s">
        <v>144</v>
      </c>
      <c r="I158">
        <v>3.2952306887662887E-4</v>
      </c>
      <c r="J158">
        <v>0.3</v>
      </c>
      <c r="K158">
        <v>0.03</v>
      </c>
      <c r="L158">
        <f>G158*I158*J158*K158</f>
        <v>6.821127525746217E-5</v>
      </c>
      <c r="M158" t="s">
        <v>68</v>
      </c>
      <c r="N158">
        <f t="shared" si="3"/>
        <v>6.821127525746217E-5</v>
      </c>
    </row>
    <row r="159" spans="1:14" x14ac:dyDescent="0.25">
      <c r="A159" t="s">
        <v>140</v>
      </c>
      <c r="B159" t="s">
        <v>63</v>
      </c>
      <c r="C159" t="s">
        <v>24</v>
      </c>
      <c r="D159" t="s">
        <v>143</v>
      </c>
      <c r="E159" t="s">
        <v>145</v>
      </c>
      <c r="F159" t="s">
        <v>141</v>
      </c>
      <c r="G159" s="3" t="s">
        <v>144</v>
      </c>
      <c r="H159" s="4">
        <v>0.53529411764705881</v>
      </c>
      <c r="I159">
        <v>3.2952306887662887E-4</v>
      </c>
      <c r="J159" s="3" t="s">
        <v>144</v>
      </c>
      <c r="K159" s="3" t="s">
        <v>144</v>
      </c>
      <c r="L159">
        <f>H159*I159</f>
        <v>1.7639176039866604E-4</v>
      </c>
      <c r="M159" t="s">
        <v>68</v>
      </c>
      <c r="N159">
        <f t="shared" si="3"/>
        <v>1.7639176039866604E-4</v>
      </c>
    </row>
    <row r="160" spans="1:14" x14ac:dyDescent="0.25">
      <c r="A160" t="s">
        <v>140</v>
      </c>
      <c r="B160" t="s">
        <v>63</v>
      </c>
      <c r="C160" t="s">
        <v>24</v>
      </c>
      <c r="D160" t="s">
        <v>76</v>
      </c>
      <c r="E160" t="s">
        <v>81</v>
      </c>
      <c r="F160" t="s">
        <v>82</v>
      </c>
      <c r="G160">
        <v>1112</v>
      </c>
      <c r="H160" s="3" t="s">
        <v>144</v>
      </c>
      <c r="I160">
        <v>2.4927165035978465E-4</v>
      </c>
      <c r="J160">
        <v>0.3</v>
      </c>
      <c r="K160">
        <v>0.03</v>
      </c>
      <c r="L160">
        <f>G160*I160*J160*K160</f>
        <v>2.4947106768007246E-3</v>
      </c>
      <c r="M160" t="s">
        <v>68</v>
      </c>
      <c r="N160">
        <f t="shared" si="3"/>
        <v>2.4947106768007246E-3</v>
      </c>
    </row>
    <row r="161" spans="1:14" x14ac:dyDescent="0.25">
      <c r="A161" t="s">
        <v>140</v>
      </c>
      <c r="B161" t="s">
        <v>63</v>
      </c>
      <c r="C161" t="s">
        <v>24</v>
      </c>
      <c r="D161" t="s">
        <v>76</v>
      </c>
      <c r="E161" t="s">
        <v>81</v>
      </c>
      <c r="F161" t="s">
        <v>141</v>
      </c>
      <c r="G161" s="3" t="s">
        <v>144</v>
      </c>
      <c r="H161" s="4">
        <v>3.4128685699974954</v>
      </c>
      <c r="I161">
        <v>2.4927165035978465E-4</v>
      </c>
      <c r="J161" s="3" t="s">
        <v>144</v>
      </c>
      <c r="K161" s="3" t="s">
        <v>144</v>
      </c>
      <c r="L161">
        <f>H161*I161</f>
        <v>8.5073138090431392E-4</v>
      </c>
      <c r="M161" t="s">
        <v>68</v>
      </c>
      <c r="N161">
        <f t="shared" si="3"/>
        <v>8.5073138090431392E-4</v>
      </c>
    </row>
    <row r="162" spans="1:14" x14ac:dyDescent="0.25">
      <c r="A162" t="s">
        <v>140</v>
      </c>
      <c r="B162" t="s">
        <v>63</v>
      </c>
      <c r="C162" t="s">
        <v>24</v>
      </c>
      <c r="D162" t="s">
        <v>76</v>
      </c>
      <c r="E162" t="s">
        <v>145</v>
      </c>
      <c r="F162" t="s">
        <v>82</v>
      </c>
      <c r="G162">
        <v>1112</v>
      </c>
      <c r="H162" s="3" t="s">
        <v>144</v>
      </c>
      <c r="I162">
        <v>3.2952306887662887E-4</v>
      </c>
      <c r="J162">
        <v>0.3</v>
      </c>
      <c r="K162">
        <v>0.03</v>
      </c>
      <c r="L162">
        <f>G162*I162*J162*K162</f>
        <v>3.2978668733173013E-3</v>
      </c>
      <c r="M162" t="s">
        <v>68</v>
      </c>
      <c r="N162">
        <f t="shared" si="3"/>
        <v>3.2978668733173013E-3</v>
      </c>
    </row>
    <row r="163" spans="1:14" x14ac:dyDescent="0.25">
      <c r="A163" t="s">
        <v>140</v>
      </c>
      <c r="B163" t="s">
        <v>63</v>
      </c>
      <c r="C163" t="s">
        <v>24</v>
      </c>
      <c r="D163" t="s">
        <v>76</v>
      </c>
      <c r="E163" t="s">
        <v>145</v>
      </c>
      <c r="F163" t="s">
        <v>141</v>
      </c>
      <c r="G163" s="3" t="s">
        <v>144</v>
      </c>
      <c r="H163" s="4">
        <v>13.936977210117705</v>
      </c>
      <c r="I163">
        <v>3.2952306887662887E-4</v>
      </c>
      <c r="J163" s="3" t="s">
        <v>144</v>
      </c>
      <c r="K163" s="3" t="s">
        <v>144</v>
      </c>
      <c r="L163">
        <f>H163*I163</f>
        <v>4.5925555011416238E-3</v>
      </c>
      <c r="M163" t="s">
        <v>68</v>
      </c>
      <c r="N163">
        <f t="shared" si="3"/>
        <v>4.5925555011416238E-3</v>
      </c>
    </row>
    <row r="164" spans="1:14" x14ac:dyDescent="0.25">
      <c r="A164" t="s">
        <v>140</v>
      </c>
      <c r="B164" t="s">
        <v>63</v>
      </c>
      <c r="C164" t="s">
        <v>24</v>
      </c>
      <c r="D164" t="s">
        <v>73</v>
      </c>
      <c r="E164" t="s">
        <v>81</v>
      </c>
      <c r="F164" t="s">
        <v>82</v>
      </c>
      <c r="G164">
        <v>11190</v>
      </c>
      <c r="H164" s="3" t="s">
        <v>144</v>
      </c>
      <c r="I164">
        <v>2.4927165035978465E-4</v>
      </c>
      <c r="J164">
        <v>0.3</v>
      </c>
      <c r="K164">
        <v>0.03</v>
      </c>
      <c r="L164">
        <f>G164*I164*J164*K164</f>
        <v>2.5104147907733913E-2</v>
      </c>
      <c r="M164" t="s">
        <v>68</v>
      </c>
      <c r="N164">
        <f t="shared" si="3"/>
        <v>2.5104147907733913E-2</v>
      </c>
    </row>
    <row r="165" spans="1:14" x14ac:dyDescent="0.25">
      <c r="A165" t="s">
        <v>140</v>
      </c>
      <c r="B165" t="s">
        <v>63</v>
      </c>
      <c r="C165" t="s">
        <v>24</v>
      </c>
      <c r="D165" t="s">
        <v>73</v>
      </c>
      <c r="E165" t="s">
        <v>81</v>
      </c>
      <c r="F165" t="s">
        <v>141</v>
      </c>
      <c r="G165" s="3" t="s">
        <v>144</v>
      </c>
      <c r="H165" s="4">
        <v>138.18181818181819</v>
      </c>
      <c r="I165">
        <v>2.4927165035978465E-4</v>
      </c>
      <c r="J165" s="3" t="s">
        <v>144</v>
      </c>
      <c r="K165" s="3" t="s">
        <v>144</v>
      </c>
      <c r="L165">
        <f>H165*I165</f>
        <v>3.4444809867897518E-2</v>
      </c>
      <c r="M165" t="s">
        <v>68</v>
      </c>
      <c r="N165">
        <f t="shared" si="3"/>
        <v>3.4444809867897518E-2</v>
      </c>
    </row>
    <row r="166" spans="1:14" x14ac:dyDescent="0.25">
      <c r="A166" t="s">
        <v>140</v>
      </c>
      <c r="B166" t="s">
        <v>63</v>
      </c>
      <c r="C166" t="s">
        <v>24</v>
      </c>
      <c r="D166" t="s">
        <v>73</v>
      </c>
      <c r="E166" t="s">
        <v>145</v>
      </c>
      <c r="F166" t="s">
        <v>82</v>
      </c>
      <c r="G166">
        <v>13766</v>
      </c>
      <c r="H166" s="3" t="s">
        <v>144</v>
      </c>
      <c r="I166">
        <v>3.2952306887662887E-4</v>
      </c>
      <c r="J166">
        <v>0.3</v>
      </c>
      <c r="K166">
        <v>0.03</v>
      </c>
      <c r="L166">
        <f>G166*I166*J166*K166</f>
        <v>4.0825931095401051E-2</v>
      </c>
      <c r="M166" t="s">
        <v>68</v>
      </c>
      <c r="N166">
        <f t="shared" si="3"/>
        <v>4.0825931095401051E-2</v>
      </c>
    </row>
    <row r="167" spans="1:14" x14ac:dyDescent="0.25">
      <c r="A167" t="s">
        <v>140</v>
      </c>
      <c r="B167" t="s">
        <v>63</v>
      </c>
      <c r="C167" t="s">
        <v>24</v>
      </c>
      <c r="D167" t="s">
        <v>73</v>
      </c>
      <c r="E167" t="s">
        <v>145</v>
      </c>
      <c r="F167" t="s">
        <v>141</v>
      </c>
      <c r="G167" s="3" t="s">
        <v>144</v>
      </c>
      <c r="H167" s="4">
        <v>130.18181818181819</v>
      </c>
      <c r="I167">
        <v>3.2952306887662887E-4</v>
      </c>
      <c r="J167" s="3" t="s">
        <v>144</v>
      </c>
      <c r="K167" s="3" t="s">
        <v>144</v>
      </c>
      <c r="L167">
        <f>H167*I167</f>
        <v>4.2897912239212049E-2</v>
      </c>
      <c r="M167" t="s">
        <v>68</v>
      </c>
      <c r="N167">
        <f t="shared" si="3"/>
        <v>4.2897912239212049E-2</v>
      </c>
    </row>
    <row r="168" spans="1:14" x14ac:dyDescent="0.25">
      <c r="A168" t="s">
        <v>140</v>
      </c>
      <c r="B168" t="s">
        <v>63</v>
      </c>
      <c r="C168" t="s">
        <v>24</v>
      </c>
      <c r="D168" t="s">
        <v>146</v>
      </c>
      <c r="E168" t="s">
        <v>81</v>
      </c>
      <c r="F168" t="s">
        <v>82</v>
      </c>
      <c r="G168">
        <v>740</v>
      </c>
      <c r="H168" s="3" t="s">
        <v>144</v>
      </c>
      <c r="I168">
        <v>2.4927165035978465E-4</v>
      </c>
      <c r="J168">
        <v>0.3</v>
      </c>
      <c r="K168">
        <v>0.03</v>
      </c>
      <c r="L168">
        <f>G168*I168*J168*K168</f>
        <v>1.6601491913961657E-3</v>
      </c>
      <c r="M168" t="s">
        <v>68</v>
      </c>
      <c r="N168">
        <f t="shared" si="3"/>
        <v>1.6601491913961657E-3</v>
      </c>
    </row>
    <row r="169" spans="1:14" x14ac:dyDescent="0.25">
      <c r="A169" t="s">
        <v>140</v>
      </c>
      <c r="B169" t="s">
        <v>63</v>
      </c>
      <c r="C169" t="s">
        <v>24</v>
      </c>
      <c r="D169" t="s">
        <v>146</v>
      </c>
      <c r="E169" t="s">
        <v>81</v>
      </c>
      <c r="F169" t="s">
        <v>141</v>
      </c>
      <c r="G169" s="3" t="s">
        <v>144</v>
      </c>
      <c r="H169" s="4">
        <v>1.3331636363636363</v>
      </c>
      <c r="I169">
        <v>2.4927165035978465E-4</v>
      </c>
      <c r="J169" s="3" t="s">
        <v>144</v>
      </c>
      <c r="K169" s="3" t="s">
        <v>144</v>
      </c>
      <c r="L169">
        <f>H169*I169</f>
        <v>3.3231989983601546E-4</v>
      </c>
      <c r="M169" t="s">
        <v>68</v>
      </c>
      <c r="N169">
        <f t="shared" si="3"/>
        <v>3.3231989983601546E-4</v>
      </c>
    </row>
    <row r="170" spans="1:14" x14ac:dyDescent="0.25">
      <c r="A170" t="s">
        <v>140</v>
      </c>
      <c r="B170" t="s">
        <v>63</v>
      </c>
      <c r="C170" t="s">
        <v>24</v>
      </c>
      <c r="D170" t="s">
        <v>146</v>
      </c>
      <c r="E170" t="s">
        <v>145</v>
      </c>
      <c r="F170" t="s">
        <v>82</v>
      </c>
      <c r="G170">
        <v>740</v>
      </c>
      <c r="H170" s="3" t="s">
        <v>144</v>
      </c>
      <c r="I170">
        <v>3.2952306887662887E-4</v>
      </c>
      <c r="J170">
        <v>0.3</v>
      </c>
      <c r="K170">
        <v>0.03</v>
      </c>
      <c r="L170">
        <f>G170*I170*J170*K170</f>
        <v>2.1946236387183483E-3</v>
      </c>
      <c r="M170" t="s">
        <v>68</v>
      </c>
      <c r="N170">
        <f t="shared" si="3"/>
        <v>2.1946236387183483E-3</v>
      </c>
    </row>
    <row r="171" spans="1:14" x14ac:dyDescent="0.25">
      <c r="A171" t="s">
        <v>140</v>
      </c>
      <c r="B171" t="s">
        <v>63</v>
      </c>
      <c r="C171" t="s">
        <v>24</v>
      </c>
      <c r="D171" t="s">
        <v>146</v>
      </c>
      <c r="E171" t="s">
        <v>145</v>
      </c>
      <c r="F171" t="s">
        <v>141</v>
      </c>
      <c r="G171" s="3" t="s">
        <v>144</v>
      </c>
      <c r="H171" s="4">
        <v>0.89090909090909076</v>
      </c>
      <c r="I171">
        <v>3.2952306887662887E-4</v>
      </c>
      <c r="J171" s="3" t="s">
        <v>144</v>
      </c>
      <c r="K171" s="3" t="s">
        <v>144</v>
      </c>
      <c r="L171">
        <f>H171*I171</f>
        <v>2.9357509772645114E-4</v>
      </c>
      <c r="M171" t="s">
        <v>68</v>
      </c>
      <c r="N171">
        <f t="shared" si="3"/>
        <v>2.9357509772645114E-4</v>
      </c>
    </row>
    <row r="172" spans="1:14" x14ac:dyDescent="0.25">
      <c r="A172" t="s">
        <v>140</v>
      </c>
      <c r="B172" t="s">
        <v>63</v>
      </c>
      <c r="C172" t="s">
        <v>24</v>
      </c>
      <c r="D172" t="s">
        <v>128</v>
      </c>
      <c r="E172" t="s">
        <v>81</v>
      </c>
      <c r="F172" t="s">
        <v>82</v>
      </c>
      <c r="G172">
        <v>97</v>
      </c>
      <c r="H172" s="3" t="s">
        <v>144</v>
      </c>
      <c r="I172">
        <v>2.4927165035978465E-4</v>
      </c>
      <c r="J172">
        <v>0.3</v>
      </c>
      <c r="K172">
        <v>0.03</v>
      </c>
      <c r="L172">
        <f>G172*I172*J172*K172</f>
        <v>2.1761415076409197E-4</v>
      </c>
      <c r="M172" t="s">
        <v>68</v>
      </c>
      <c r="N172">
        <f t="shared" si="3"/>
        <v>2.1761415076409197E-4</v>
      </c>
    </row>
    <row r="173" spans="1:14" x14ac:dyDescent="0.25">
      <c r="A173" t="s">
        <v>140</v>
      </c>
      <c r="B173" t="s">
        <v>63</v>
      </c>
      <c r="C173" t="s">
        <v>24</v>
      </c>
      <c r="D173" t="s">
        <v>128</v>
      </c>
      <c r="E173" t="s">
        <v>81</v>
      </c>
      <c r="F173" t="s">
        <v>141</v>
      </c>
      <c r="G173" s="3" t="s">
        <v>144</v>
      </c>
      <c r="H173" s="4">
        <v>3</v>
      </c>
      <c r="I173">
        <v>2.4927165035978465E-4</v>
      </c>
      <c r="J173" s="3" t="s">
        <v>144</v>
      </c>
      <c r="K173" s="3" t="s">
        <v>144</v>
      </c>
      <c r="L173">
        <f>H173*I173</f>
        <v>7.4781495107935402E-4</v>
      </c>
      <c r="M173" t="s">
        <v>68</v>
      </c>
      <c r="N173">
        <f t="shared" si="3"/>
        <v>7.4781495107935402E-4</v>
      </c>
    </row>
    <row r="174" spans="1:14" x14ac:dyDescent="0.25">
      <c r="A174" t="s">
        <v>140</v>
      </c>
      <c r="B174" t="s">
        <v>63</v>
      </c>
      <c r="C174" t="s">
        <v>24</v>
      </c>
      <c r="D174" t="s">
        <v>128</v>
      </c>
      <c r="E174" t="s">
        <v>145</v>
      </c>
      <c r="F174" t="s">
        <v>82</v>
      </c>
      <c r="G174">
        <v>49</v>
      </c>
      <c r="H174" s="3" t="s">
        <v>144</v>
      </c>
      <c r="I174">
        <v>3.2952306887662887E-4</v>
      </c>
      <c r="J174">
        <v>0.3</v>
      </c>
      <c r="K174">
        <v>0.03</v>
      </c>
      <c r="L174">
        <f>G174*I174*J174*K174</f>
        <v>1.4531967337459334E-4</v>
      </c>
      <c r="M174" t="s">
        <v>68</v>
      </c>
      <c r="N174">
        <f t="shared" si="3"/>
        <v>1.4531967337459334E-4</v>
      </c>
    </row>
    <row r="175" spans="1:14" x14ac:dyDescent="0.25">
      <c r="A175" t="s">
        <v>140</v>
      </c>
      <c r="B175" t="s">
        <v>63</v>
      </c>
      <c r="C175" t="s">
        <v>24</v>
      </c>
      <c r="D175" t="s">
        <v>128</v>
      </c>
      <c r="E175" t="s">
        <v>145</v>
      </c>
      <c r="F175" t="s">
        <v>141</v>
      </c>
      <c r="G175" s="3" t="s">
        <v>144</v>
      </c>
      <c r="H175" s="4">
        <v>2.0499999999999998</v>
      </c>
      <c r="I175">
        <v>3.2952306887662887E-4</v>
      </c>
      <c r="J175" s="3" t="s">
        <v>144</v>
      </c>
      <c r="K175" s="3" t="s">
        <v>144</v>
      </c>
      <c r="L175">
        <f>H175*I175</f>
        <v>6.7552229119708913E-4</v>
      </c>
      <c r="M175" t="s">
        <v>68</v>
      </c>
      <c r="N175">
        <f t="shared" si="3"/>
        <v>6.7552229119708913E-4</v>
      </c>
    </row>
    <row r="176" spans="1:14" x14ac:dyDescent="0.25">
      <c r="A176" t="s">
        <v>140</v>
      </c>
      <c r="B176" t="s">
        <v>63</v>
      </c>
      <c r="C176" t="s">
        <v>24</v>
      </c>
      <c r="D176" t="s">
        <v>147</v>
      </c>
      <c r="E176" t="s">
        <v>81</v>
      </c>
      <c r="F176" t="s">
        <v>141</v>
      </c>
      <c r="G176" s="3" t="s">
        <v>144</v>
      </c>
      <c r="H176" s="4">
        <v>78.25090909090909</v>
      </c>
      <c r="I176">
        <v>2.4927165035978465E-4</v>
      </c>
      <c r="J176" s="3" t="s">
        <v>144</v>
      </c>
      <c r="K176" s="3" t="s">
        <v>144</v>
      </c>
      <c r="L176">
        <f>H176*I176</f>
        <v>1.9505733251244384E-2</v>
      </c>
      <c r="M176" t="s">
        <v>68</v>
      </c>
      <c r="N176">
        <f t="shared" si="3"/>
        <v>1.9505733251244384E-2</v>
      </c>
    </row>
    <row r="177" spans="1:14" x14ac:dyDescent="0.25">
      <c r="A177" t="s">
        <v>140</v>
      </c>
      <c r="B177" t="s">
        <v>63</v>
      </c>
      <c r="C177" t="s">
        <v>24</v>
      </c>
      <c r="D177" t="s">
        <v>147</v>
      </c>
      <c r="E177" t="s">
        <v>145</v>
      </c>
      <c r="F177" t="s">
        <v>141</v>
      </c>
      <c r="G177" s="3" t="s">
        <v>144</v>
      </c>
      <c r="H177" s="4">
        <v>187.98181818181817</v>
      </c>
      <c r="I177">
        <v>3.2952306887662887E-4</v>
      </c>
      <c r="J177" s="3" t="s">
        <v>144</v>
      </c>
      <c r="K177" s="3" t="s">
        <v>144</v>
      </c>
      <c r="L177">
        <f>H177*I177</f>
        <v>6.1944345620281192E-2</v>
      </c>
      <c r="M177" t="s">
        <v>68</v>
      </c>
      <c r="N177">
        <f t="shared" si="3"/>
        <v>6.1944345620281192E-2</v>
      </c>
    </row>
    <row r="178" spans="1:14" x14ac:dyDescent="0.25">
      <c r="A178" t="s">
        <v>140</v>
      </c>
      <c r="B178" t="s">
        <v>63</v>
      </c>
      <c r="C178" t="s">
        <v>24</v>
      </c>
      <c r="D178" t="s">
        <v>148</v>
      </c>
      <c r="E178" t="s">
        <v>81</v>
      </c>
      <c r="F178" t="s">
        <v>82</v>
      </c>
      <c r="G178">
        <v>3450</v>
      </c>
      <c r="H178" s="3" t="s">
        <v>144</v>
      </c>
      <c r="I178">
        <v>2.4927165035978465E-4</v>
      </c>
      <c r="J178">
        <v>0.3</v>
      </c>
      <c r="K178">
        <v>0.03</v>
      </c>
      <c r="L178">
        <f>G178*I178*J178*K178</f>
        <v>7.7398847436713136E-3</v>
      </c>
      <c r="M178" t="s">
        <v>68</v>
      </c>
      <c r="N178">
        <f t="shared" si="3"/>
        <v>7.7398847436713136E-3</v>
      </c>
    </row>
    <row r="179" spans="1:14" x14ac:dyDescent="0.25">
      <c r="A179" t="s">
        <v>140</v>
      </c>
      <c r="B179" t="s">
        <v>63</v>
      </c>
      <c r="C179" t="s">
        <v>24</v>
      </c>
      <c r="D179" t="s">
        <v>148</v>
      </c>
      <c r="E179" t="s">
        <v>145</v>
      </c>
      <c r="F179" t="s">
        <v>82</v>
      </c>
      <c r="G179">
        <v>15482</v>
      </c>
      <c r="H179" s="3" t="s">
        <v>144</v>
      </c>
      <c r="I179">
        <v>3.2952306887662887E-4</v>
      </c>
      <c r="J179">
        <v>0.3</v>
      </c>
      <c r="K179">
        <v>0.03</v>
      </c>
      <c r="L179">
        <f>G179*I179*J179*K179</f>
        <v>4.5915085371131717E-2</v>
      </c>
      <c r="M179" t="s">
        <v>68</v>
      </c>
      <c r="N179">
        <f t="shared" si="3"/>
        <v>4.5915085371131717E-2</v>
      </c>
    </row>
    <row r="180" spans="1:14" x14ac:dyDescent="0.25">
      <c r="A180" t="s">
        <v>140</v>
      </c>
      <c r="B180" t="s">
        <v>63</v>
      </c>
      <c r="C180" t="s">
        <v>24</v>
      </c>
      <c r="D180" t="s">
        <v>149</v>
      </c>
      <c r="E180" t="s">
        <v>81</v>
      </c>
      <c r="F180" t="s">
        <v>141</v>
      </c>
      <c r="G180" s="3" t="s">
        <v>144</v>
      </c>
      <c r="H180" s="4">
        <v>52.573018181818185</v>
      </c>
      <c r="I180">
        <v>2.4927165035978465E-4</v>
      </c>
      <c r="J180" s="3" t="s">
        <v>144</v>
      </c>
      <c r="K180" s="3" t="s">
        <v>144</v>
      </c>
      <c r="L180">
        <f>H180*I180</f>
        <v>1.3104963006576783E-2</v>
      </c>
      <c r="M180" t="s">
        <v>68</v>
      </c>
      <c r="N180">
        <f t="shared" si="3"/>
        <v>1.3104963006576783E-2</v>
      </c>
    </row>
    <row r="181" spans="1:14" x14ac:dyDescent="0.25">
      <c r="A181" t="s">
        <v>140</v>
      </c>
      <c r="B181" t="s">
        <v>63</v>
      </c>
      <c r="C181" t="s">
        <v>24</v>
      </c>
      <c r="D181" t="s">
        <v>149</v>
      </c>
      <c r="E181" t="s">
        <v>145</v>
      </c>
      <c r="F181" t="s">
        <v>141</v>
      </c>
      <c r="G181" s="3" t="s">
        <v>144</v>
      </c>
      <c r="H181" s="4">
        <v>138.0272727272727</v>
      </c>
      <c r="I181">
        <v>3.2952306887662887E-4</v>
      </c>
      <c r="J181" s="3" t="s">
        <v>144</v>
      </c>
      <c r="K181" s="3" t="s">
        <v>144</v>
      </c>
      <c r="L181">
        <f>H181*I181</f>
        <v>4.5483170497762321E-2</v>
      </c>
      <c r="M181" t="s">
        <v>68</v>
      </c>
      <c r="N181">
        <f t="shared" si="3"/>
        <v>4.5483170497762321E-2</v>
      </c>
    </row>
    <row r="182" spans="1:14" x14ac:dyDescent="0.25">
      <c r="A182" t="s">
        <v>140</v>
      </c>
      <c r="B182" t="s">
        <v>63</v>
      </c>
      <c r="C182" t="s">
        <v>24</v>
      </c>
      <c r="D182" t="s">
        <v>150</v>
      </c>
      <c r="E182" t="s">
        <v>81</v>
      </c>
      <c r="F182" t="s">
        <v>82</v>
      </c>
      <c r="G182">
        <v>2181</v>
      </c>
      <c r="H182" s="3" t="s">
        <v>144</v>
      </c>
      <c r="I182">
        <v>2.4927165035978465E-4</v>
      </c>
      <c r="J182">
        <v>0.3</v>
      </c>
      <c r="K182">
        <v>0.03</v>
      </c>
      <c r="L182">
        <f>G182*I182*J182*K182</f>
        <v>4.8929532249122124E-3</v>
      </c>
      <c r="M182" t="s">
        <v>68</v>
      </c>
      <c r="N182">
        <f t="shared" si="3"/>
        <v>4.8929532249122124E-3</v>
      </c>
    </row>
    <row r="183" spans="1:14" x14ac:dyDescent="0.25">
      <c r="A183" t="s">
        <v>140</v>
      </c>
      <c r="B183" t="s">
        <v>63</v>
      </c>
      <c r="C183" t="s">
        <v>24</v>
      </c>
      <c r="D183" t="s">
        <v>150</v>
      </c>
      <c r="E183" t="s">
        <v>145</v>
      </c>
      <c r="F183" t="s">
        <v>82</v>
      </c>
      <c r="G183">
        <v>11805</v>
      </c>
      <c r="H183" s="3" t="s">
        <v>144</v>
      </c>
      <c r="I183">
        <v>3.2952306887662887E-4</v>
      </c>
      <c r="J183">
        <v>0.3</v>
      </c>
      <c r="K183">
        <v>0.03</v>
      </c>
      <c r="L183">
        <f>G183*I183*J183*K183</f>
        <v>3.5010178452797434E-2</v>
      </c>
      <c r="M183" t="s">
        <v>68</v>
      </c>
      <c r="N183">
        <f t="shared" si="3"/>
        <v>3.5010178452797434E-2</v>
      </c>
    </row>
    <row r="184" spans="1:14" x14ac:dyDescent="0.25">
      <c r="A184" t="s">
        <v>140</v>
      </c>
      <c r="B184" t="s">
        <v>63</v>
      </c>
      <c r="C184" t="s">
        <v>24</v>
      </c>
      <c r="D184" t="s">
        <v>119</v>
      </c>
      <c r="E184" t="s">
        <v>81</v>
      </c>
      <c r="F184" t="s">
        <v>82</v>
      </c>
      <c r="G184">
        <v>7352.84</v>
      </c>
      <c r="H184" s="3" t="s">
        <v>144</v>
      </c>
      <c r="I184">
        <v>2.4927165035978465E-4</v>
      </c>
      <c r="J184">
        <v>0.3</v>
      </c>
      <c r="K184">
        <v>0.03</v>
      </c>
      <c r="L184">
        <f>G184*I184*J184*K184</f>
        <v>1.6495691054682952E-2</v>
      </c>
      <c r="M184" t="s">
        <v>68</v>
      </c>
      <c r="N184">
        <f t="shared" si="3"/>
        <v>1.6495691054682952E-2</v>
      </c>
    </row>
    <row r="185" spans="1:14" x14ac:dyDescent="0.25">
      <c r="A185" t="s">
        <v>140</v>
      </c>
      <c r="B185" t="s">
        <v>63</v>
      </c>
      <c r="C185" t="s">
        <v>24</v>
      </c>
      <c r="D185" t="s">
        <v>119</v>
      </c>
      <c r="E185" t="s">
        <v>81</v>
      </c>
      <c r="F185" t="s">
        <v>141</v>
      </c>
      <c r="G185" s="3" t="s">
        <v>144</v>
      </c>
      <c r="H185" s="4">
        <v>79.319999999999993</v>
      </c>
      <c r="I185">
        <v>2.4927165035978465E-4</v>
      </c>
      <c r="J185" s="3" t="s">
        <v>144</v>
      </c>
      <c r="K185" s="3" t="s">
        <v>144</v>
      </c>
      <c r="L185">
        <f>H185*I185</f>
        <v>1.9772227306538118E-2</v>
      </c>
      <c r="M185" t="s">
        <v>68</v>
      </c>
      <c r="N185">
        <f t="shared" si="3"/>
        <v>1.9772227306538118E-2</v>
      </c>
    </row>
    <row r="186" spans="1:14" x14ac:dyDescent="0.25">
      <c r="A186" t="s">
        <v>140</v>
      </c>
      <c r="B186" t="s">
        <v>63</v>
      </c>
      <c r="C186" t="s">
        <v>24</v>
      </c>
      <c r="D186" t="s">
        <v>119</v>
      </c>
      <c r="E186" t="s">
        <v>145</v>
      </c>
      <c r="F186" t="s">
        <v>82</v>
      </c>
      <c r="G186">
        <v>11306.91</v>
      </c>
      <c r="H186" s="3" t="s">
        <v>144</v>
      </c>
      <c r="I186">
        <v>3.2952306887662887E-4</v>
      </c>
      <c r="J186">
        <v>0.3</v>
      </c>
      <c r="K186">
        <v>0.03</v>
      </c>
      <c r="L186">
        <f>G186*I186*J186*K186</f>
        <v>3.353298914440659E-2</v>
      </c>
      <c r="M186" t="s">
        <v>68</v>
      </c>
      <c r="N186">
        <f t="shared" si="3"/>
        <v>3.353298914440659E-2</v>
      </c>
    </row>
    <row r="187" spans="1:14" x14ac:dyDescent="0.25">
      <c r="A187" t="s">
        <v>140</v>
      </c>
      <c r="B187" t="s">
        <v>63</v>
      </c>
      <c r="C187" t="s">
        <v>24</v>
      </c>
      <c r="D187" t="s">
        <v>119</v>
      </c>
      <c r="E187" t="s">
        <v>145</v>
      </c>
      <c r="F187" t="s">
        <v>141</v>
      </c>
      <c r="G187" s="3" t="s">
        <v>144</v>
      </c>
      <c r="H187" s="4">
        <v>99.84</v>
      </c>
      <c r="I187">
        <v>3.2952306887662887E-4</v>
      </c>
      <c r="J187" s="3" t="s">
        <v>144</v>
      </c>
      <c r="K187" s="3" t="s">
        <v>144</v>
      </c>
      <c r="L187">
        <f>H187*I187</f>
        <v>3.2899583196642629E-2</v>
      </c>
      <c r="M187" t="s">
        <v>68</v>
      </c>
      <c r="N187">
        <f t="shared" si="3"/>
        <v>3.2899583196642629E-2</v>
      </c>
    </row>
    <row r="188" spans="1:14" x14ac:dyDescent="0.25">
      <c r="A188" t="s">
        <v>140</v>
      </c>
      <c r="B188" t="s">
        <v>63</v>
      </c>
      <c r="C188" t="s">
        <v>24</v>
      </c>
      <c r="D188" t="s">
        <v>151</v>
      </c>
      <c r="E188" t="s">
        <v>81</v>
      </c>
      <c r="F188" t="s">
        <v>82</v>
      </c>
      <c r="G188">
        <v>3419</v>
      </c>
      <c r="H188" s="3" t="s">
        <v>144</v>
      </c>
      <c r="I188">
        <v>2.4927165035978465E-4</v>
      </c>
      <c r="J188">
        <v>0.3</v>
      </c>
      <c r="K188">
        <v>0.03</v>
      </c>
      <c r="L188">
        <f>G188*I188*J188*K188</f>
        <v>7.6703379532209338E-3</v>
      </c>
      <c r="M188" t="s">
        <v>68</v>
      </c>
      <c r="N188">
        <f t="shared" si="3"/>
        <v>7.6703379532209338E-3</v>
      </c>
    </row>
    <row r="189" spans="1:14" x14ac:dyDescent="0.25">
      <c r="A189" t="s">
        <v>140</v>
      </c>
      <c r="B189" t="s">
        <v>63</v>
      </c>
      <c r="C189" t="s">
        <v>24</v>
      </c>
      <c r="D189" t="s">
        <v>151</v>
      </c>
      <c r="E189" t="s">
        <v>145</v>
      </c>
      <c r="F189" t="s">
        <v>82</v>
      </c>
      <c r="G189">
        <v>1309</v>
      </c>
      <c r="H189" s="3" t="s">
        <v>144</v>
      </c>
      <c r="I189">
        <v>3.2952306887662887E-4</v>
      </c>
      <c r="J189">
        <v>0.3</v>
      </c>
      <c r="K189">
        <v>0.03</v>
      </c>
      <c r="L189">
        <f>G189*I189*J189*K189</f>
        <v>3.8821112744355643E-3</v>
      </c>
      <c r="M189" t="s">
        <v>68</v>
      </c>
      <c r="N189">
        <f t="shared" si="3"/>
        <v>3.8821112744355643E-3</v>
      </c>
    </row>
    <row r="190" spans="1:14" x14ac:dyDescent="0.25">
      <c r="A190" t="s">
        <v>140</v>
      </c>
      <c r="B190" t="s">
        <v>63</v>
      </c>
      <c r="C190" t="s">
        <v>24</v>
      </c>
      <c r="D190" t="s">
        <v>85</v>
      </c>
      <c r="E190" t="s">
        <v>81</v>
      </c>
      <c r="F190" t="s">
        <v>82</v>
      </c>
      <c r="G190">
        <v>1158</v>
      </c>
      <c r="H190" s="3" t="s">
        <v>144</v>
      </c>
      <c r="I190">
        <v>2.4927165035978465E-4</v>
      </c>
      <c r="J190">
        <v>0.3</v>
      </c>
      <c r="K190">
        <v>0.03</v>
      </c>
      <c r="L190">
        <f>G190*I190*J190*K190</f>
        <v>2.5979091400496752E-3</v>
      </c>
      <c r="M190" t="s">
        <v>68</v>
      </c>
      <c r="N190">
        <f t="shared" si="3"/>
        <v>2.5979091400496752E-3</v>
      </c>
    </row>
    <row r="191" spans="1:14" x14ac:dyDescent="0.25">
      <c r="A191" t="s">
        <v>140</v>
      </c>
      <c r="B191" t="s">
        <v>63</v>
      </c>
      <c r="C191" t="s">
        <v>24</v>
      </c>
      <c r="D191" t="s">
        <v>136</v>
      </c>
      <c r="E191" t="s">
        <v>81</v>
      </c>
      <c r="F191" t="s">
        <v>141</v>
      </c>
      <c r="G191" s="3" t="s">
        <v>144</v>
      </c>
      <c r="H191" s="4">
        <v>62.723865332753363</v>
      </c>
      <c r="I191">
        <v>2.4927165035978465E-4</v>
      </c>
      <c r="J191" s="3" t="s">
        <v>144</v>
      </c>
      <c r="K191" s="3" t="s">
        <v>144</v>
      </c>
      <c r="L191">
        <f>H191*I191</f>
        <v>1.5635281428440315E-2</v>
      </c>
      <c r="M191" t="s">
        <v>68</v>
      </c>
      <c r="N191">
        <f t="shared" si="3"/>
        <v>1.5635281428440315E-2</v>
      </c>
    </row>
    <row r="192" spans="1:14" x14ac:dyDescent="0.25">
      <c r="A192" t="s">
        <v>140</v>
      </c>
      <c r="B192" t="s">
        <v>63</v>
      </c>
      <c r="C192" t="s">
        <v>24</v>
      </c>
      <c r="D192" t="s">
        <v>85</v>
      </c>
      <c r="E192" t="s">
        <v>145</v>
      </c>
      <c r="F192" t="s">
        <v>82</v>
      </c>
      <c r="G192">
        <v>758</v>
      </c>
      <c r="H192" s="3" t="s">
        <v>144</v>
      </c>
      <c r="I192">
        <v>3.2952306887662887E-4</v>
      </c>
      <c r="J192">
        <v>0.3</v>
      </c>
      <c r="K192">
        <v>0.03</v>
      </c>
      <c r="L192">
        <f>G192*I192*J192*K192</f>
        <v>2.248006375876362E-3</v>
      </c>
      <c r="M192" t="s">
        <v>68</v>
      </c>
      <c r="N192">
        <f t="shared" si="3"/>
        <v>2.248006375876362E-3</v>
      </c>
    </row>
    <row r="193" spans="1:14" x14ac:dyDescent="0.25">
      <c r="A193" t="s">
        <v>140</v>
      </c>
      <c r="B193" t="s">
        <v>63</v>
      </c>
      <c r="C193" t="s">
        <v>24</v>
      </c>
      <c r="D193" t="s">
        <v>136</v>
      </c>
      <c r="E193" t="s">
        <v>145</v>
      </c>
      <c r="F193" t="s">
        <v>141</v>
      </c>
      <c r="G193" s="3" t="s">
        <v>144</v>
      </c>
      <c r="H193" s="4">
        <v>20.092040017398865</v>
      </c>
      <c r="I193">
        <v>3.2952306887662887E-4</v>
      </c>
      <c r="J193" s="3" t="s">
        <v>144</v>
      </c>
      <c r="K193" s="3" t="s">
        <v>144</v>
      </c>
      <c r="L193">
        <f>H193*I193</f>
        <v>6.6207906865253102E-3</v>
      </c>
      <c r="M193" t="s">
        <v>68</v>
      </c>
      <c r="N193">
        <f t="shared" si="3"/>
        <v>6.6207906865253102E-3</v>
      </c>
    </row>
    <row r="194" spans="1:14" x14ac:dyDescent="0.25">
      <c r="A194" t="s">
        <v>140</v>
      </c>
      <c r="B194" t="s">
        <v>63</v>
      </c>
      <c r="C194" t="s">
        <v>24</v>
      </c>
      <c r="D194" t="s">
        <v>104</v>
      </c>
      <c r="E194" t="s">
        <v>81</v>
      </c>
      <c r="F194" t="s">
        <v>82</v>
      </c>
      <c r="G194">
        <v>159</v>
      </c>
      <c r="H194" s="3" t="s">
        <v>144</v>
      </c>
      <c r="I194">
        <v>2.4927165035978465E-4</v>
      </c>
      <c r="J194">
        <v>0.3</v>
      </c>
      <c r="K194">
        <v>0.03</v>
      </c>
      <c r="L194">
        <f>G194*I194*J194*K194</f>
        <v>3.567077316648518E-4</v>
      </c>
      <c r="M194" t="s">
        <v>68</v>
      </c>
      <c r="N194">
        <f t="shared" ref="N194:N257" si="4">IF(M194="N",L194,0)</f>
        <v>3.567077316648518E-4</v>
      </c>
    </row>
    <row r="195" spans="1:14" x14ac:dyDescent="0.25">
      <c r="A195" t="s">
        <v>140</v>
      </c>
      <c r="B195" t="s">
        <v>63</v>
      </c>
      <c r="C195" t="s">
        <v>24</v>
      </c>
      <c r="D195" t="s">
        <v>104</v>
      </c>
      <c r="E195" t="s">
        <v>81</v>
      </c>
      <c r="F195" t="s">
        <v>141</v>
      </c>
      <c r="G195" s="3" t="s">
        <v>144</v>
      </c>
      <c r="H195" s="4">
        <v>5.8909090909090907</v>
      </c>
      <c r="I195">
        <v>2.4927165035978465E-4</v>
      </c>
      <c r="J195" s="3" t="s">
        <v>144</v>
      </c>
      <c r="K195" s="3" t="s">
        <v>144</v>
      </c>
      <c r="L195">
        <f>H195*I195</f>
        <v>1.4684366312103677E-3</v>
      </c>
      <c r="M195" t="s">
        <v>68</v>
      </c>
      <c r="N195">
        <f t="shared" si="4"/>
        <v>1.4684366312103677E-3</v>
      </c>
    </row>
    <row r="196" spans="1:14" x14ac:dyDescent="0.25">
      <c r="A196" t="s">
        <v>140</v>
      </c>
      <c r="B196" t="s">
        <v>63</v>
      </c>
      <c r="C196" t="s">
        <v>24</v>
      </c>
      <c r="D196" t="s">
        <v>104</v>
      </c>
      <c r="E196" t="s">
        <v>145</v>
      </c>
      <c r="F196" t="s">
        <v>82</v>
      </c>
      <c r="G196">
        <v>435</v>
      </c>
      <c r="H196" s="3" t="s">
        <v>144</v>
      </c>
      <c r="I196">
        <v>3.2952306887662887E-4</v>
      </c>
      <c r="J196">
        <v>0.3</v>
      </c>
      <c r="K196">
        <v>0.03</v>
      </c>
      <c r="L196">
        <f>G196*I196*J196*K196</f>
        <v>1.2900828146520018E-3</v>
      </c>
      <c r="M196" t="s">
        <v>68</v>
      </c>
      <c r="N196">
        <f t="shared" si="4"/>
        <v>1.2900828146520018E-3</v>
      </c>
    </row>
    <row r="197" spans="1:14" x14ac:dyDescent="0.25">
      <c r="A197" t="s">
        <v>140</v>
      </c>
      <c r="B197" t="s">
        <v>63</v>
      </c>
      <c r="C197" t="s">
        <v>24</v>
      </c>
      <c r="D197" t="s">
        <v>104</v>
      </c>
      <c r="E197" t="s">
        <v>145</v>
      </c>
      <c r="F197" t="s">
        <v>141</v>
      </c>
      <c r="G197" s="3" t="s">
        <v>144</v>
      </c>
      <c r="H197" s="4">
        <v>2.5454545454545454</v>
      </c>
      <c r="I197">
        <v>3.2952306887662887E-4</v>
      </c>
      <c r="J197" s="3" t="s">
        <v>144</v>
      </c>
      <c r="K197" s="3" t="s">
        <v>144</v>
      </c>
      <c r="L197">
        <f>H197*I197</f>
        <v>8.3878599350414623E-4</v>
      </c>
      <c r="M197" t="s">
        <v>68</v>
      </c>
      <c r="N197">
        <f t="shared" si="4"/>
        <v>8.3878599350414623E-4</v>
      </c>
    </row>
    <row r="198" spans="1:14" x14ac:dyDescent="0.25">
      <c r="A198" t="s">
        <v>140</v>
      </c>
      <c r="B198" t="s">
        <v>63</v>
      </c>
      <c r="C198" t="s">
        <v>24</v>
      </c>
      <c r="D198" t="s">
        <v>105</v>
      </c>
      <c r="E198" t="s">
        <v>81</v>
      </c>
      <c r="F198" t="s">
        <v>141</v>
      </c>
      <c r="G198" s="3" t="s">
        <v>144</v>
      </c>
      <c r="H198" s="4">
        <v>32.807418181818193</v>
      </c>
      <c r="I198">
        <v>2.4927165035978465E-4</v>
      </c>
      <c r="J198" s="3" t="s">
        <v>144</v>
      </c>
      <c r="K198" s="3" t="s">
        <v>144</v>
      </c>
      <c r="L198">
        <f>H198*I198</f>
        <v>8.1779592742254274E-3</v>
      </c>
      <c r="M198" t="s">
        <v>68</v>
      </c>
      <c r="N198">
        <f t="shared" si="4"/>
        <v>8.1779592742254274E-3</v>
      </c>
    </row>
    <row r="199" spans="1:14" x14ac:dyDescent="0.25">
      <c r="A199" t="s">
        <v>140</v>
      </c>
      <c r="B199" t="s">
        <v>63</v>
      </c>
      <c r="C199" t="s">
        <v>24</v>
      </c>
      <c r="D199" t="s">
        <v>105</v>
      </c>
      <c r="E199" t="s">
        <v>145</v>
      </c>
      <c r="F199" t="s">
        <v>141</v>
      </c>
      <c r="G199" s="3" t="s">
        <v>144</v>
      </c>
      <c r="H199" s="4">
        <v>19.536363636363635</v>
      </c>
      <c r="I199">
        <v>3.2952306887662887E-4</v>
      </c>
      <c r="J199" s="3" t="s">
        <v>144</v>
      </c>
      <c r="K199" s="3" t="s">
        <v>144</v>
      </c>
      <c r="L199">
        <f>H199*I199</f>
        <v>6.4376825001443219E-3</v>
      </c>
      <c r="M199" t="s">
        <v>68</v>
      </c>
      <c r="N199">
        <f t="shared" si="4"/>
        <v>6.4376825001443219E-3</v>
      </c>
    </row>
    <row r="200" spans="1:14" x14ac:dyDescent="0.25">
      <c r="A200" t="s">
        <v>140</v>
      </c>
      <c r="B200" t="s">
        <v>63</v>
      </c>
      <c r="C200" t="s">
        <v>24</v>
      </c>
      <c r="D200" t="s">
        <v>106</v>
      </c>
      <c r="E200" t="s">
        <v>81</v>
      </c>
      <c r="F200" t="s">
        <v>82</v>
      </c>
      <c r="G200">
        <v>127</v>
      </c>
      <c r="H200" s="3" t="s">
        <v>144</v>
      </c>
      <c r="I200">
        <v>2.4927165035978465E-4</v>
      </c>
      <c r="J200">
        <v>0.3</v>
      </c>
      <c r="K200">
        <v>0.03</v>
      </c>
      <c r="L200">
        <f>G200*I200*J200*K200</f>
        <v>2.8491749636123384E-4</v>
      </c>
      <c r="M200" t="s">
        <v>68</v>
      </c>
      <c r="N200">
        <f t="shared" si="4"/>
        <v>2.8491749636123384E-4</v>
      </c>
    </row>
    <row r="201" spans="1:14" x14ac:dyDescent="0.25">
      <c r="A201" t="s">
        <v>140</v>
      </c>
      <c r="B201" t="s">
        <v>63</v>
      </c>
      <c r="C201" t="s">
        <v>24</v>
      </c>
      <c r="D201" t="s">
        <v>106</v>
      </c>
      <c r="E201" t="s">
        <v>81</v>
      </c>
      <c r="F201" t="s">
        <v>141</v>
      </c>
      <c r="G201" s="3" t="s">
        <v>144</v>
      </c>
      <c r="H201" s="4">
        <v>3.9272727272727272</v>
      </c>
      <c r="I201">
        <v>2.4927165035978465E-4</v>
      </c>
      <c r="J201" s="3" t="s">
        <v>144</v>
      </c>
      <c r="K201" s="3" t="s">
        <v>144</v>
      </c>
      <c r="L201">
        <f>H201*I201</f>
        <v>9.7895775414024518E-4</v>
      </c>
      <c r="M201" t="s">
        <v>68</v>
      </c>
      <c r="N201">
        <f t="shared" si="4"/>
        <v>9.7895775414024518E-4</v>
      </c>
    </row>
    <row r="202" spans="1:14" x14ac:dyDescent="0.25">
      <c r="A202" t="s">
        <v>140</v>
      </c>
      <c r="B202" t="s">
        <v>63</v>
      </c>
      <c r="C202" t="s">
        <v>24</v>
      </c>
      <c r="D202" t="s">
        <v>106</v>
      </c>
      <c r="E202" t="s">
        <v>145</v>
      </c>
      <c r="F202" t="s">
        <v>82</v>
      </c>
      <c r="G202">
        <v>301</v>
      </c>
      <c r="H202" s="3" t="s">
        <v>144</v>
      </c>
      <c r="I202">
        <v>3.2952306887662887E-4</v>
      </c>
      <c r="J202">
        <v>0.3</v>
      </c>
      <c r="K202">
        <v>0.03</v>
      </c>
      <c r="L202">
        <f>G202*I202*J202*K202</f>
        <v>8.9267799358678753E-4</v>
      </c>
      <c r="M202" t="s">
        <v>68</v>
      </c>
      <c r="N202">
        <f t="shared" si="4"/>
        <v>8.9267799358678753E-4</v>
      </c>
    </row>
    <row r="203" spans="1:14" x14ac:dyDescent="0.25">
      <c r="A203" t="s">
        <v>140</v>
      </c>
      <c r="B203" t="s">
        <v>63</v>
      </c>
      <c r="C203" t="s">
        <v>24</v>
      </c>
      <c r="D203" t="s">
        <v>106</v>
      </c>
      <c r="E203" t="s">
        <v>145</v>
      </c>
      <c r="F203" t="s">
        <v>141</v>
      </c>
      <c r="G203" s="3" t="s">
        <v>144</v>
      </c>
      <c r="H203" s="4">
        <v>5.3818181818181818</v>
      </c>
      <c r="I203">
        <v>3.2952306887662887E-4</v>
      </c>
      <c r="J203" s="3" t="s">
        <v>144</v>
      </c>
      <c r="K203" s="3" t="s">
        <v>144</v>
      </c>
      <c r="L203">
        <f>H203*I203</f>
        <v>1.7734332434087663E-3</v>
      </c>
      <c r="M203" t="s">
        <v>68</v>
      </c>
      <c r="N203">
        <f t="shared" si="4"/>
        <v>1.7734332434087663E-3</v>
      </c>
    </row>
    <row r="204" spans="1:14" x14ac:dyDescent="0.25">
      <c r="A204" t="s">
        <v>140</v>
      </c>
      <c r="B204" t="s">
        <v>63</v>
      </c>
      <c r="C204" t="s">
        <v>24</v>
      </c>
      <c r="D204" t="s">
        <v>152</v>
      </c>
      <c r="E204" t="s">
        <v>81</v>
      </c>
      <c r="F204" t="s">
        <v>82</v>
      </c>
      <c r="G204">
        <v>238.215</v>
      </c>
      <c r="H204" s="3" t="s">
        <v>144</v>
      </c>
      <c r="I204">
        <v>2.4927165035978465E-4</v>
      </c>
      <c r="J204">
        <v>0.3</v>
      </c>
      <c r="K204">
        <v>0.03</v>
      </c>
      <c r="L204">
        <f>G204*I204*J204*K204</f>
        <v>5.3442221571410489E-4</v>
      </c>
      <c r="M204" t="s">
        <v>68</v>
      </c>
      <c r="N204">
        <f t="shared" si="4"/>
        <v>5.3442221571410489E-4</v>
      </c>
    </row>
    <row r="205" spans="1:14" x14ac:dyDescent="0.25">
      <c r="A205" t="s">
        <v>140</v>
      </c>
      <c r="B205" t="s">
        <v>63</v>
      </c>
      <c r="C205" t="s">
        <v>24</v>
      </c>
      <c r="D205" t="s">
        <v>152</v>
      </c>
      <c r="E205" t="s">
        <v>81</v>
      </c>
      <c r="F205" t="s">
        <v>141</v>
      </c>
      <c r="G205" s="3" t="s">
        <v>144</v>
      </c>
      <c r="H205" s="4">
        <v>7.88</v>
      </c>
      <c r="I205">
        <v>2.4927165035978465E-4</v>
      </c>
      <c r="J205" s="3" t="s">
        <v>144</v>
      </c>
      <c r="K205" s="3" t="s">
        <v>144</v>
      </c>
      <c r="L205">
        <f>H205*I205</f>
        <v>1.9642606048351032E-3</v>
      </c>
      <c r="M205" t="s">
        <v>68</v>
      </c>
      <c r="N205">
        <f t="shared" si="4"/>
        <v>1.9642606048351032E-3</v>
      </c>
    </row>
    <row r="206" spans="1:14" x14ac:dyDescent="0.25">
      <c r="A206" t="s">
        <v>140</v>
      </c>
      <c r="B206" t="s">
        <v>63</v>
      </c>
      <c r="C206" t="s">
        <v>24</v>
      </c>
      <c r="D206" t="s">
        <v>152</v>
      </c>
      <c r="E206" t="s">
        <v>145</v>
      </c>
      <c r="F206" t="s">
        <v>82</v>
      </c>
      <c r="G206">
        <v>572.83500000000004</v>
      </c>
      <c r="H206" s="3" t="s">
        <v>144</v>
      </c>
      <c r="I206">
        <v>3.2952306887662887E-4</v>
      </c>
      <c r="J206">
        <v>0.3</v>
      </c>
      <c r="K206">
        <v>0.03</v>
      </c>
      <c r="L206">
        <f>G206*I206*J206*K206</f>
        <v>1.6988611244394933E-3</v>
      </c>
      <c r="M206" t="s">
        <v>68</v>
      </c>
      <c r="N206">
        <f t="shared" si="4"/>
        <v>1.6988611244394933E-3</v>
      </c>
    </row>
    <row r="207" spans="1:14" x14ac:dyDescent="0.25">
      <c r="A207" t="s">
        <v>140</v>
      </c>
      <c r="B207" t="s">
        <v>63</v>
      </c>
      <c r="C207" t="s">
        <v>24</v>
      </c>
      <c r="D207" t="s">
        <v>152</v>
      </c>
      <c r="E207" t="s">
        <v>145</v>
      </c>
      <c r="F207" t="s">
        <v>141</v>
      </c>
      <c r="G207" s="3" t="s">
        <v>144</v>
      </c>
      <c r="H207" s="4">
        <v>12.154999999999999</v>
      </c>
      <c r="I207">
        <v>3.2952306887662887E-4</v>
      </c>
      <c r="J207" s="3" t="s">
        <v>144</v>
      </c>
      <c r="K207" s="3" t="s">
        <v>144</v>
      </c>
      <c r="L207">
        <f>H207*I207</f>
        <v>4.0053529021954236E-3</v>
      </c>
      <c r="M207" t="s">
        <v>68</v>
      </c>
      <c r="N207">
        <f t="shared" si="4"/>
        <v>4.0053529021954236E-3</v>
      </c>
    </row>
    <row r="208" spans="1:14" x14ac:dyDescent="0.25">
      <c r="A208" t="s">
        <v>140</v>
      </c>
      <c r="B208" t="s">
        <v>63</v>
      </c>
      <c r="C208" t="s">
        <v>24</v>
      </c>
      <c r="D208" t="s">
        <v>87</v>
      </c>
      <c r="E208" t="s">
        <v>81</v>
      </c>
      <c r="F208" t="s">
        <v>141</v>
      </c>
      <c r="G208" s="3" t="s">
        <v>144</v>
      </c>
      <c r="H208" s="4">
        <v>6.7732136294661327</v>
      </c>
      <c r="I208">
        <v>2.4927165035978465E-4</v>
      </c>
      <c r="J208" s="3" t="s">
        <v>144</v>
      </c>
      <c r="K208" s="3" t="s">
        <v>144</v>
      </c>
      <c r="L208">
        <f>H208*I208</f>
        <v>1.6883701396564099E-3</v>
      </c>
      <c r="M208" t="s">
        <v>68</v>
      </c>
      <c r="N208">
        <f t="shared" si="4"/>
        <v>1.6883701396564099E-3</v>
      </c>
    </row>
    <row r="209" spans="1:14" x14ac:dyDescent="0.25">
      <c r="A209" t="s">
        <v>140</v>
      </c>
      <c r="B209" t="s">
        <v>63</v>
      </c>
      <c r="C209" t="s">
        <v>24</v>
      </c>
      <c r="D209" t="s">
        <v>87</v>
      </c>
      <c r="E209" t="s">
        <v>145</v>
      </c>
      <c r="F209" t="s">
        <v>141</v>
      </c>
      <c r="G209" s="3" t="s">
        <v>144</v>
      </c>
      <c r="H209" s="4">
        <v>8.5060284177127876</v>
      </c>
      <c r="I209">
        <v>3.2952306887662887E-4</v>
      </c>
      <c r="J209" s="3" t="s">
        <v>144</v>
      </c>
      <c r="K209" s="3" t="s">
        <v>144</v>
      </c>
      <c r="L209">
        <f>H209*I209</f>
        <v>2.8029325881565332E-3</v>
      </c>
      <c r="M209" t="s">
        <v>68</v>
      </c>
      <c r="N209">
        <f t="shared" si="4"/>
        <v>2.8029325881565332E-3</v>
      </c>
    </row>
    <row r="210" spans="1:14" x14ac:dyDescent="0.25">
      <c r="A210" t="s">
        <v>140</v>
      </c>
      <c r="B210" t="s">
        <v>63</v>
      </c>
      <c r="C210" t="s">
        <v>24</v>
      </c>
      <c r="D210" t="s">
        <v>122</v>
      </c>
      <c r="E210" t="s">
        <v>81</v>
      </c>
      <c r="F210" t="s">
        <v>141</v>
      </c>
      <c r="G210" s="3" t="s">
        <v>144</v>
      </c>
      <c r="H210" s="4">
        <v>8.6945454545454552</v>
      </c>
      <c r="I210">
        <v>2.4927165035978465E-4</v>
      </c>
      <c r="J210" s="3" t="s">
        <v>144</v>
      </c>
      <c r="K210" s="3" t="s">
        <v>144</v>
      </c>
      <c r="L210">
        <f>H210*I210</f>
        <v>2.1673036945827097E-3</v>
      </c>
      <c r="M210" t="s">
        <v>68</v>
      </c>
      <c r="N210">
        <f t="shared" si="4"/>
        <v>2.1673036945827097E-3</v>
      </c>
    </row>
    <row r="211" spans="1:14" x14ac:dyDescent="0.25">
      <c r="A211" t="s">
        <v>140</v>
      </c>
      <c r="B211" t="s">
        <v>63</v>
      </c>
      <c r="C211" t="s">
        <v>24</v>
      </c>
      <c r="D211" t="s">
        <v>122</v>
      </c>
      <c r="E211" t="s">
        <v>145</v>
      </c>
      <c r="F211" t="s">
        <v>141</v>
      </c>
      <c r="G211" s="3" t="s">
        <v>144</v>
      </c>
      <c r="H211" s="4">
        <v>7.254545454545454</v>
      </c>
      <c r="I211">
        <v>3.2952306887662887E-4</v>
      </c>
      <c r="J211" s="3" t="s">
        <v>144</v>
      </c>
      <c r="K211" s="3" t="s">
        <v>144</v>
      </c>
      <c r="L211">
        <f>H211*I211</f>
        <v>2.3905400814868165E-3</v>
      </c>
      <c r="M211" t="s">
        <v>68</v>
      </c>
      <c r="N211">
        <f t="shared" si="4"/>
        <v>2.3905400814868165E-3</v>
      </c>
    </row>
    <row r="212" spans="1:14" x14ac:dyDescent="0.25">
      <c r="A212" t="s">
        <v>140</v>
      </c>
      <c r="B212" t="s">
        <v>63</v>
      </c>
      <c r="C212" t="s">
        <v>24</v>
      </c>
      <c r="D212" t="s">
        <v>74</v>
      </c>
      <c r="E212" t="s">
        <v>81</v>
      </c>
      <c r="F212" t="s">
        <v>82</v>
      </c>
      <c r="G212">
        <v>149</v>
      </c>
      <c r="H212" s="3" t="s">
        <v>144</v>
      </c>
      <c r="I212">
        <v>2.4927165035978465E-4</v>
      </c>
      <c r="J212">
        <v>0.3</v>
      </c>
      <c r="K212">
        <v>0.03</v>
      </c>
      <c r="L212">
        <f>G212*I212*J212*K212</f>
        <v>3.3427328313247114E-4</v>
      </c>
      <c r="M212" t="s">
        <v>68</v>
      </c>
      <c r="N212">
        <f t="shared" si="4"/>
        <v>3.3427328313247114E-4</v>
      </c>
    </row>
    <row r="213" spans="1:14" x14ac:dyDescent="0.25">
      <c r="A213" t="s">
        <v>140</v>
      </c>
      <c r="B213" t="s">
        <v>63</v>
      </c>
      <c r="C213" t="s">
        <v>24</v>
      </c>
      <c r="D213" t="s">
        <v>74</v>
      </c>
      <c r="E213" t="s">
        <v>81</v>
      </c>
      <c r="F213" t="s">
        <v>141</v>
      </c>
      <c r="G213" s="3" t="s">
        <v>144</v>
      </c>
      <c r="H213" s="4">
        <v>5.95</v>
      </c>
      <c r="I213">
        <v>2.4927165035978465E-4</v>
      </c>
      <c r="J213" s="3" t="s">
        <v>144</v>
      </c>
      <c r="K213" s="3" t="s">
        <v>144</v>
      </c>
      <c r="L213">
        <f>H213*I213</f>
        <v>1.4831663196407188E-3</v>
      </c>
      <c r="M213" t="s">
        <v>68</v>
      </c>
      <c r="N213">
        <f t="shared" si="4"/>
        <v>1.4831663196407188E-3</v>
      </c>
    </row>
    <row r="214" spans="1:14" x14ac:dyDescent="0.25">
      <c r="A214" t="s">
        <v>140</v>
      </c>
      <c r="B214" t="s">
        <v>63</v>
      </c>
      <c r="C214" t="s">
        <v>24</v>
      </c>
      <c r="D214" t="s">
        <v>74</v>
      </c>
      <c r="E214" t="s">
        <v>145</v>
      </c>
      <c r="F214" t="s">
        <v>82</v>
      </c>
      <c r="G214">
        <v>83</v>
      </c>
      <c r="H214" s="3" t="s">
        <v>144</v>
      </c>
      <c r="I214">
        <v>3.2952306887662887E-4</v>
      </c>
      <c r="J214">
        <v>0.3</v>
      </c>
      <c r="K214">
        <v>0.03</v>
      </c>
      <c r="L214">
        <f>G214*I214*J214*K214</f>
        <v>2.4615373245084172E-4</v>
      </c>
      <c r="M214" t="s">
        <v>68</v>
      </c>
      <c r="N214">
        <f t="shared" si="4"/>
        <v>2.4615373245084172E-4</v>
      </c>
    </row>
    <row r="215" spans="1:14" x14ac:dyDescent="0.25">
      <c r="A215" t="s">
        <v>140</v>
      </c>
      <c r="B215" t="s">
        <v>63</v>
      </c>
      <c r="C215" t="s">
        <v>24</v>
      </c>
      <c r="D215" t="s">
        <v>74</v>
      </c>
      <c r="E215" t="s">
        <v>145</v>
      </c>
      <c r="F215" t="s">
        <v>141</v>
      </c>
      <c r="G215" s="3" t="s">
        <v>144</v>
      </c>
      <c r="H215" s="4">
        <v>3.55</v>
      </c>
      <c r="I215">
        <v>3.2952306887662887E-4</v>
      </c>
      <c r="J215" s="3" t="s">
        <v>144</v>
      </c>
      <c r="K215" s="3" t="s">
        <v>144</v>
      </c>
      <c r="L215">
        <f>H215*I215</f>
        <v>1.1698068945120324E-3</v>
      </c>
      <c r="M215" t="s">
        <v>68</v>
      </c>
      <c r="N215">
        <f t="shared" si="4"/>
        <v>1.1698068945120324E-3</v>
      </c>
    </row>
    <row r="216" spans="1:14" x14ac:dyDescent="0.25">
      <c r="A216" t="s">
        <v>140</v>
      </c>
      <c r="B216" t="s">
        <v>63</v>
      </c>
      <c r="C216" t="s">
        <v>24</v>
      </c>
      <c r="D216" t="s">
        <v>153</v>
      </c>
      <c r="E216" t="s">
        <v>81</v>
      </c>
      <c r="F216" t="s">
        <v>82</v>
      </c>
      <c r="G216">
        <v>3608</v>
      </c>
      <c r="H216" s="3" t="s">
        <v>144</v>
      </c>
      <c r="I216">
        <v>2.4927165035978465E-4</v>
      </c>
      <c r="J216">
        <v>0.3</v>
      </c>
      <c r="K216">
        <v>0.03</v>
      </c>
      <c r="L216">
        <f>G216*I216*J216*K216</f>
        <v>8.0943490304829259E-3</v>
      </c>
      <c r="M216" t="s">
        <v>68</v>
      </c>
      <c r="N216">
        <f t="shared" si="4"/>
        <v>8.0943490304829259E-3</v>
      </c>
    </row>
    <row r="217" spans="1:14" x14ac:dyDescent="0.25">
      <c r="A217" t="s">
        <v>140</v>
      </c>
      <c r="B217" t="s">
        <v>63</v>
      </c>
      <c r="C217" t="s">
        <v>24</v>
      </c>
      <c r="D217" t="s">
        <v>154</v>
      </c>
      <c r="E217" t="s">
        <v>81</v>
      </c>
      <c r="F217" t="s">
        <v>141</v>
      </c>
      <c r="G217" s="3" t="s">
        <v>144</v>
      </c>
      <c r="H217" s="4">
        <v>10.109090909090909</v>
      </c>
      <c r="I217">
        <v>2.4927165035978465E-4</v>
      </c>
      <c r="J217" s="3" t="s">
        <v>144</v>
      </c>
      <c r="K217" s="3" t="s">
        <v>144</v>
      </c>
      <c r="L217">
        <f>H217*I217</f>
        <v>2.5199097745461866E-3</v>
      </c>
      <c r="M217" t="s">
        <v>68</v>
      </c>
      <c r="N217">
        <f t="shared" si="4"/>
        <v>2.5199097745461866E-3</v>
      </c>
    </row>
    <row r="218" spans="1:14" x14ac:dyDescent="0.25">
      <c r="A218" t="s">
        <v>140</v>
      </c>
      <c r="B218" t="s">
        <v>63</v>
      </c>
      <c r="C218" t="s">
        <v>24</v>
      </c>
      <c r="D218" t="s">
        <v>153</v>
      </c>
      <c r="E218" t="s">
        <v>145</v>
      </c>
      <c r="F218" t="s">
        <v>82</v>
      </c>
      <c r="G218">
        <v>2626</v>
      </c>
      <c r="H218" s="3" t="s">
        <v>144</v>
      </c>
      <c r="I218">
        <v>3.2952306887662887E-4</v>
      </c>
      <c r="J218">
        <v>0.3</v>
      </c>
      <c r="K218">
        <v>0.03</v>
      </c>
      <c r="L218">
        <f>G218*I218*J218*K218</f>
        <v>7.7879482098302472E-3</v>
      </c>
      <c r="M218" t="s">
        <v>68</v>
      </c>
      <c r="N218">
        <f t="shared" si="4"/>
        <v>7.7879482098302472E-3</v>
      </c>
    </row>
    <row r="219" spans="1:14" x14ac:dyDescent="0.25">
      <c r="A219" t="s">
        <v>140</v>
      </c>
      <c r="B219" t="s">
        <v>63</v>
      </c>
      <c r="C219" t="s">
        <v>24</v>
      </c>
      <c r="D219" t="s">
        <v>154</v>
      </c>
      <c r="E219" t="s">
        <v>145</v>
      </c>
      <c r="F219" t="s">
        <v>141</v>
      </c>
      <c r="G219" s="3" t="s">
        <v>144</v>
      </c>
      <c r="H219" s="4">
        <v>3.3454545454545452</v>
      </c>
      <c r="I219">
        <v>3.2952306887662887E-4</v>
      </c>
      <c r="J219" s="3" t="s">
        <v>144</v>
      </c>
      <c r="K219" s="3" t="s">
        <v>144</v>
      </c>
      <c r="L219">
        <f>H219*I219</f>
        <v>1.1024044486054492E-3</v>
      </c>
      <c r="M219" t="s">
        <v>68</v>
      </c>
      <c r="N219">
        <f t="shared" si="4"/>
        <v>1.1024044486054492E-3</v>
      </c>
    </row>
    <row r="220" spans="1:14" x14ac:dyDescent="0.25">
      <c r="A220" t="s">
        <v>140</v>
      </c>
      <c r="B220" t="s">
        <v>63</v>
      </c>
      <c r="C220" t="s">
        <v>24</v>
      </c>
      <c r="D220" t="s">
        <v>88</v>
      </c>
      <c r="E220" t="s">
        <v>81</v>
      </c>
      <c r="F220" t="s">
        <v>82</v>
      </c>
      <c r="G220">
        <v>31481</v>
      </c>
      <c r="H220" s="3" t="s">
        <v>144</v>
      </c>
      <c r="I220">
        <v>2.4927165035978465E-4</v>
      </c>
      <c r="J220">
        <v>0.3</v>
      </c>
      <c r="K220">
        <v>0.03</v>
      </c>
      <c r="L220">
        <f>G220*I220*J220*K220</f>
        <v>7.0625887424787426E-2</v>
      </c>
      <c r="M220" t="s">
        <v>68</v>
      </c>
      <c r="N220">
        <f t="shared" si="4"/>
        <v>7.0625887424787426E-2</v>
      </c>
    </row>
    <row r="221" spans="1:14" x14ac:dyDescent="0.25">
      <c r="A221" t="s">
        <v>140</v>
      </c>
      <c r="B221" t="s">
        <v>63</v>
      </c>
      <c r="C221" t="s">
        <v>24</v>
      </c>
      <c r="D221" t="s">
        <v>155</v>
      </c>
      <c r="E221" t="s">
        <v>81</v>
      </c>
      <c r="F221" t="s">
        <v>141</v>
      </c>
      <c r="G221" s="3" t="s">
        <v>144</v>
      </c>
      <c r="H221" s="4">
        <v>5.6327411198073456</v>
      </c>
      <c r="I221">
        <v>2.4927165035978465E-4</v>
      </c>
      <c r="J221" s="3" t="s">
        <v>144</v>
      </c>
      <c r="K221" s="3" t="s">
        <v>144</v>
      </c>
      <c r="L221">
        <f>H221*I221</f>
        <v>1.4040826749837985E-3</v>
      </c>
      <c r="M221" t="s">
        <v>68</v>
      </c>
      <c r="N221">
        <f t="shared" si="4"/>
        <v>1.4040826749837985E-3</v>
      </c>
    </row>
    <row r="222" spans="1:14" x14ac:dyDescent="0.25">
      <c r="A222" t="s">
        <v>140</v>
      </c>
      <c r="B222" t="s">
        <v>63</v>
      </c>
      <c r="C222" t="s">
        <v>24</v>
      </c>
      <c r="D222" t="s">
        <v>88</v>
      </c>
      <c r="E222" t="s">
        <v>145</v>
      </c>
      <c r="F222" t="s">
        <v>82</v>
      </c>
      <c r="G222">
        <v>767</v>
      </c>
      <c r="H222" s="3" t="s">
        <v>144</v>
      </c>
      <c r="I222">
        <v>3.2952306887662887E-4</v>
      </c>
      <c r="J222">
        <v>0.3</v>
      </c>
      <c r="K222">
        <v>0.03</v>
      </c>
      <c r="L222">
        <f>G222*I222*J222*K222</f>
        <v>2.2746977444553684E-3</v>
      </c>
      <c r="M222" t="s">
        <v>68</v>
      </c>
      <c r="N222">
        <f t="shared" si="4"/>
        <v>2.2746977444553684E-3</v>
      </c>
    </row>
    <row r="223" spans="1:14" x14ac:dyDescent="0.25">
      <c r="A223" t="s">
        <v>140</v>
      </c>
      <c r="B223" t="s">
        <v>63</v>
      </c>
      <c r="C223" t="s">
        <v>24</v>
      </c>
      <c r="D223" t="s">
        <v>155</v>
      </c>
      <c r="E223" t="s">
        <v>145</v>
      </c>
      <c r="F223" t="s">
        <v>141</v>
      </c>
      <c r="G223" s="3" t="s">
        <v>144</v>
      </c>
      <c r="H223" s="4">
        <v>2.3120860927152314</v>
      </c>
      <c r="I223">
        <v>3.2952306887662887E-4</v>
      </c>
      <c r="J223" s="3" t="s">
        <v>144</v>
      </c>
      <c r="K223" s="3" t="s">
        <v>144</v>
      </c>
      <c r="L223">
        <f>H223*I223</f>
        <v>7.6188570477849686E-4</v>
      </c>
      <c r="M223" t="s">
        <v>68</v>
      </c>
      <c r="N223">
        <f t="shared" si="4"/>
        <v>7.6188570477849686E-4</v>
      </c>
    </row>
    <row r="224" spans="1:14" x14ac:dyDescent="0.25">
      <c r="A224" t="s">
        <v>140</v>
      </c>
      <c r="B224" t="s">
        <v>63</v>
      </c>
      <c r="C224" t="s">
        <v>24</v>
      </c>
      <c r="D224" t="s">
        <v>107</v>
      </c>
      <c r="E224" t="s">
        <v>81</v>
      </c>
      <c r="F224" t="s">
        <v>82</v>
      </c>
      <c r="G224">
        <v>2550</v>
      </c>
      <c r="H224" s="3" t="s">
        <v>144</v>
      </c>
      <c r="I224">
        <v>2.4927165035978465E-4</v>
      </c>
      <c r="J224">
        <v>0.3</v>
      </c>
      <c r="K224">
        <v>0.03</v>
      </c>
      <c r="L224">
        <f>G224*I224*J224*K224</f>
        <v>5.7207843757570579E-3</v>
      </c>
      <c r="M224" t="s">
        <v>68</v>
      </c>
      <c r="N224">
        <f t="shared" si="4"/>
        <v>5.7207843757570579E-3</v>
      </c>
    </row>
    <row r="225" spans="1:14" x14ac:dyDescent="0.25">
      <c r="A225" t="s">
        <v>140</v>
      </c>
      <c r="B225" t="s">
        <v>63</v>
      </c>
      <c r="C225" t="s">
        <v>24</v>
      </c>
      <c r="D225" t="s">
        <v>156</v>
      </c>
      <c r="E225" t="s">
        <v>81</v>
      </c>
      <c r="F225" t="s">
        <v>141</v>
      </c>
      <c r="G225" s="3" t="s">
        <v>144</v>
      </c>
      <c r="H225" s="4">
        <v>27.978181818181817</v>
      </c>
      <c r="I225">
        <v>2.4927165035978465E-4</v>
      </c>
      <c r="J225" s="3" t="s">
        <v>144</v>
      </c>
      <c r="K225" s="3" t="s">
        <v>144</v>
      </c>
      <c r="L225">
        <f>H225*I225</f>
        <v>6.974167555884302E-3</v>
      </c>
      <c r="M225" t="s">
        <v>68</v>
      </c>
      <c r="N225">
        <f t="shared" si="4"/>
        <v>6.974167555884302E-3</v>
      </c>
    </row>
    <row r="226" spans="1:14" x14ac:dyDescent="0.25">
      <c r="A226" t="s">
        <v>140</v>
      </c>
      <c r="B226" t="s">
        <v>63</v>
      </c>
      <c r="C226" t="s">
        <v>24</v>
      </c>
      <c r="D226" t="s">
        <v>107</v>
      </c>
      <c r="E226" t="s">
        <v>145</v>
      </c>
      <c r="F226" t="s">
        <v>82</v>
      </c>
      <c r="G226">
        <v>3795</v>
      </c>
      <c r="H226" s="3" t="s">
        <v>144</v>
      </c>
      <c r="I226">
        <v>3.2952306887662887E-4</v>
      </c>
      <c r="J226">
        <v>0.3</v>
      </c>
      <c r="K226">
        <v>0.03</v>
      </c>
      <c r="L226">
        <f>G226*I226*J226*K226</f>
        <v>1.125486041748126E-2</v>
      </c>
      <c r="M226" t="s">
        <v>68</v>
      </c>
      <c r="N226">
        <f t="shared" si="4"/>
        <v>1.125486041748126E-2</v>
      </c>
    </row>
    <row r="227" spans="1:14" x14ac:dyDescent="0.25">
      <c r="A227" t="s">
        <v>140</v>
      </c>
      <c r="B227" t="s">
        <v>63</v>
      </c>
      <c r="C227" t="s">
        <v>24</v>
      </c>
      <c r="D227" t="s">
        <v>156</v>
      </c>
      <c r="E227" t="s">
        <v>145</v>
      </c>
      <c r="F227" t="s">
        <v>141</v>
      </c>
      <c r="G227" s="3" t="s">
        <v>144</v>
      </c>
      <c r="H227" s="4">
        <v>22.298181818181817</v>
      </c>
      <c r="I227">
        <v>3.2952306887662887E-4</v>
      </c>
      <c r="J227" s="3" t="s">
        <v>144</v>
      </c>
      <c r="K227" s="3" t="s">
        <v>144</v>
      </c>
      <c r="L227">
        <f>H227*I227</f>
        <v>7.3477653030963206E-3</v>
      </c>
      <c r="M227" t="s">
        <v>68</v>
      </c>
      <c r="N227">
        <f t="shared" si="4"/>
        <v>7.3477653030963206E-3</v>
      </c>
    </row>
    <row r="228" spans="1:14" x14ac:dyDescent="0.25">
      <c r="A228" t="s">
        <v>140</v>
      </c>
      <c r="B228" t="s">
        <v>63</v>
      </c>
      <c r="C228" t="s">
        <v>24</v>
      </c>
      <c r="D228" t="s">
        <v>100</v>
      </c>
      <c r="E228" t="s">
        <v>81</v>
      </c>
      <c r="F228" t="s">
        <v>82</v>
      </c>
      <c r="G228">
        <v>1449</v>
      </c>
      <c r="H228" s="3" t="s">
        <v>144</v>
      </c>
      <c r="I228">
        <v>2.4927165035978465E-4</v>
      </c>
      <c r="J228">
        <v>0.3</v>
      </c>
      <c r="K228">
        <v>0.03</v>
      </c>
      <c r="L228">
        <f>G228*I228*J228*K228</f>
        <v>3.2507515923419516E-3</v>
      </c>
      <c r="M228" t="s">
        <v>68</v>
      </c>
      <c r="N228">
        <f t="shared" si="4"/>
        <v>3.2507515923419516E-3</v>
      </c>
    </row>
    <row r="229" spans="1:14" x14ac:dyDescent="0.25">
      <c r="A229" t="s">
        <v>140</v>
      </c>
      <c r="B229" t="s">
        <v>63</v>
      </c>
      <c r="C229" t="s">
        <v>24</v>
      </c>
      <c r="D229" t="s">
        <v>157</v>
      </c>
      <c r="E229" t="s">
        <v>81</v>
      </c>
      <c r="F229" t="s">
        <v>141</v>
      </c>
      <c r="G229" s="3" t="s">
        <v>144</v>
      </c>
      <c r="H229" s="4">
        <v>5.2167272727272733</v>
      </c>
      <c r="I229">
        <v>2.4927165035978465E-4</v>
      </c>
      <c r="J229" s="3" t="s">
        <v>144</v>
      </c>
      <c r="K229" s="3" t="s">
        <v>144</v>
      </c>
      <c r="L229">
        <f>H229*I229</f>
        <v>1.3003822167496259E-3</v>
      </c>
      <c r="M229" t="s">
        <v>68</v>
      </c>
      <c r="N229">
        <f t="shared" si="4"/>
        <v>1.3003822167496259E-3</v>
      </c>
    </row>
    <row r="230" spans="1:14" x14ac:dyDescent="0.25">
      <c r="A230" t="s">
        <v>140</v>
      </c>
      <c r="B230" t="s">
        <v>63</v>
      </c>
      <c r="C230" t="s">
        <v>24</v>
      </c>
      <c r="D230" t="s">
        <v>100</v>
      </c>
      <c r="E230" t="s">
        <v>145</v>
      </c>
      <c r="F230" t="s">
        <v>82</v>
      </c>
      <c r="G230">
        <v>1975</v>
      </c>
      <c r="H230" s="3" t="s">
        <v>144</v>
      </c>
      <c r="I230">
        <v>3.2952306887662887E-4</v>
      </c>
      <c r="J230">
        <v>0.3</v>
      </c>
      <c r="K230">
        <v>0.03</v>
      </c>
      <c r="L230">
        <f>G230*I230*J230*K230</f>
        <v>5.8572725492820783E-3</v>
      </c>
      <c r="M230" t="s">
        <v>68</v>
      </c>
      <c r="N230">
        <f t="shared" si="4"/>
        <v>5.8572725492820783E-3</v>
      </c>
    </row>
    <row r="231" spans="1:14" x14ac:dyDescent="0.25">
      <c r="A231" t="s">
        <v>140</v>
      </c>
      <c r="B231" t="s">
        <v>63</v>
      </c>
      <c r="C231" t="s">
        <v>24</v>
      </c>
      <c r="D231" t="s">
        <v>157</v>
      </c>
      <c r="E231" t="s">
        <v>145</v>
      </c>
      <c r="F231" t="s">
        <v>141</v>
      </c>
      <c r="G231" s="3" t="s">
        <v>144</v>
      </c>
      <c r="H231" s="4">
        <v>1.9090909090909092</v>
      </c>
      <c r="I231">
        <v>3.2952306887662887E-4</v>
      </c>
      <c r="J231" s="3" t="s">
        <v>144</v>
      </c>
      <c r="K231" s="3" t="s">
        <v>144</v>
      </c>
      <c r="L231">
        <f>H231*I231</f>
        <v>6.2908949512810973E-4</v>
      </c>
      <c r="M231" t="s">
        <v>68</v>
      </c>
      <c r="N231">
        <f t="shared" si="4"/>
        <v>6.2908949512810973E-4</v>
      </c>
    </row>
    <row r="232" spans="1:14" x14ac:dyDescent="0.25">
      <c r="A232" t="s">
        <v>140</v>
      </c>
      <c r="B232" t="s">
        <v>63</v>
      </c>
      <c r="C232" t="s">
        <v>24</v>
      </c>
      <c r="D232" t="s">
        <v>89</v>
      </c>
      <c r="E232" t="s">
        <v>81</v>
      </c>
      <c r="F232" t="s">
        <v>141</v>
      </c>
      <c r="G232" s="3" t="s">
        <v>144</v>
      </c>
      <c r="H232" s="4">
        <v>0.79492987012987015</v>
      </c>
      <c r="I232">
        <v>2.4927165035978465E-4</v>
      </c>
      <c r="J232" s="3" t="s">
        <v>144</v>
      </c>
      <c r="K232" s="3" t="s">
        <v>144</v>
      </c>
      <c r="L232">
        <f>H232*I232</f>
        <v>1.9815348064756202E-4</v>
      </c>
      <c r="M232" t="s">
        <v>68</v>
      </c>
      <c r="N232">
        <f t="shared" si="4"/>
        <v>1.9815348064756202E-4</v>
      </c>
    </row>
    <row r="233" spans="1:14" x14ac:dyDescent="0.25">
      <c r="A233" t="s">
        <v>140</v>
      </c>
      <c r="B233" t="s">
        <v>63</v>
      </c>
      <c r="C233" t="s">
        <v>24</v>
      </c>
      <c r="D233" t="s">
        <v>89</v>
      </c>
      <c r="E233" t="s">
        <v>145</v>
      </c>
      <c r="F233" t="s">
        <v>141</v>
      </c>
      <c r="G233" s="3" t="s">
        <v>144</v>
      </c>
      <c r="H233" s="4">
        <v>0.51818181818181819</v>
      </c>
      <c r="I233">
        <v>3.2952306887662887E-4</v>
      </c>
      <c r="J233" s="3" t="s">
        <v>144</v>
      </c>
      <c r="K233" s="3" t="s">
        <v>144</v>
      </c>
      <c r="L233">
        <f>H233*I233</f>
        <v>1.7075286296334405E-4</v>
      </c>
      <c r="M233" t="s">
        <v>68</v>
      </c>
      <c r="N233">
        <f t="shared" si="4"/>
        <v>1.7075286296334405E-4</v>
      </c>
    </row>
    <row r="234" spans="1:14" x14ac:dyDescent="0.25">
      <c r="A234" t="s">
        <v>140</v>
      </c>
      <c r="B234" t="s">
        <v>63</v>
      </c>
      <c r="C234" t="s">
        <v>24</v>
      </c>
      <c r="D234" t="s">
        <v>71</v>
      </c>
      <c r="E234" t="s">
        <v>81</v>
      </c>
      <c r="F234" t="s">
        <v>141</v>
      </c>
      <c r="G234" s="3" t="s">
        <v>144</v>
      </c>
      <c r="H234" s="4">
        <v>0.5216727272727274</v>
      </c>
      <c r="I234">
        <v>2.4927165035978465E-4</v>
      </c>
      <c r="J234" s="3" t="s">
        <v>144</v>
      </c>
      <c r="K234" s="3" t="s">
        <v>144</v>
      </c>
      <c r="L234">
        <f>H234*I234</f>
        <v>1.3003822167496261E-4</v>
      </c>
      <c r="M234" t="s">
        <v>68</v>
      </c>
      <c r="N234">
        <f t="shared" si="4"/>
        <v>1.3003822167496261E-4</v>
      </c>
    </row>
    <row r="235" spans="1:14" x14ac:dyDescent="0.25">
      <c r="A235" t="s">
        <v>140</v>
      </c>
      <c r="B235" t="s">
        <v>63</v>
      </c>
      <c r="C235" t="s">
        <v>24</v>
      </c>
      <c r="D235" t="s">
        <v>71</v>
      </c>
      <c r="E235" t="s">
        <v>145</v>
      </c>
      <c r="F235" t="s">
        <v>141</v>
      </c>
      <c r="G235" s="3" t="s">
        <v>144</v>
      </c>
      <c r="H235" s="4">
        <v>0.57272727272727264</v>
      </c>
      <c r="I235">
        <v>3.2952306887662887E-4</v>
      </c>
      <c r="J235" s="3" t="s">
        <v>144</v>
      </c>
      <c r="K235" s="3" t="s">
        <v>144</v>
      </c>
      <c r="L235">
        <f>H235*I235</f>
        <v>1.8872684853843286E-4</v>
      </c>
      <c r="M235" t="s">
        <v>68</v>
      </c>
      <c r="N235">
        <f t="shared" si="4"/>
        <v>1.8872684853843286E-4</v>
      </c>
    </row>
    <row r="236" spans="1:14" x14ac:dyDescent="0.25">
      <c r="A236" t="s">
        <v>140</v>
      </c>
      <c r="B236" t="s">
        <v>63</v>
      </c>
      <c r="C236" t="s">
        <v>24</v>
      </c>
      <c r="D236" t="s">
        <v>64</v>
      </c>
      <c r="E236" t="s">
        <v>81</v>
      </c>
      <c r="F236" t="s">
        <v>82</v>
      </c>
      <c r="G236">
        <v>1069</v>
      </c>
      <c r="H236" s="3" t="s">
        <v>144</v>
      </c>
      <c r="I236">
        <v>2.4927165035978465E-4</v>
      </c>
      <c r="J236">
        <v>0.3</v>
      </c>
      <c r="K236">
        <v>0.03</v>
      </c>
      <c r="L236">
        <f>G236*I236*J236*K236</f>
        <v>2.3982425481114881E-3</v>
      </c>
      <c r="M236" t="s">
        <v>68</v>
      </c>
      <c r="N236">
        <f t="shared" si="4"/>
        <v>2.3982425481114881E-3</v>
      </c>
    </row>
    <row r="237" spans="1:14" x14ac:dyDescent="0.25">
      <c r="A237" t="s">
        <v>140</v>
      </c>
      <c r="B237" t="s">
        <v>63</v>
      </c>
      <c r="C237" t="s">
        <v>24</v>
      </c>
      <c r="D237" t="s">
        <v>64</v>
      </c>
      <c r="E237" t="s">
        <v>81</v>
      </c>
      <c r="F237" t="s">
        <v>141</v>
      </c>
      <c r="G237" s="3" t="s">
        <v>144</v>
      </c>
      <c r="H237" s="4">
        <v>18.90909090909091</v>
      </c>
      <c r="I237">
        <v>2.4927165035978465E-4</v>
      </c>
      <c r="J237" s="3" t="s">
        <v>144</v>
      </c>
      <c r="K237" s="3" t="s">
        <v>144</v>
      </c>
      <c r="L237">
        <f>H237*I237</f>
        <v>4.7135002977122921E-3</v>
      </c>
      <c r="M237" t="s">
        <v>68</v>
      </c>
      <c r="N237">
        <f t="shared" si="4"/>
        <v>4.7135002977122921E-3</v>
      </c>
    </row>
    <row r="238" spans="1:14" x14ac:dyDescent="0.25">
      <c r="A238" t="s">
        <v>140</v>
      </c>
      <c r="B238" t="s">
        <v>63</v>
      </c>
      <c r="C238" t="s">
        <v>24</v>
      </c>
      <c r="D238" t="s">
        <v>64</v>
      </c>
      <c r="E238" t="s">
        <v>145</v>
      </c>
      <c r="F238" t="s">
        <v>82</v>
      </c>
      <c r="G238">
        <v>1069</v>
      </c>
      <c r="H238" s="3" t="s">
        <v>144</v>
      </c>
      <c r="I238">
        <v>3.2952306887662887E-4</v>
      </c>
      <c r="J238">
        <v>0.3</v>
      </c>
      <c r="K238">
        <v>0.03</v>
      </c>
      <c r="L238">
        <f>G238*I238*J238*K238</f>
        <v>3.170341445662046E-3</v>
      </c>
      <c r="M238" t="s">
        <v>68</v>
      </c>
      <c r="N238">
        <f t="shared" si="4"/>
        <v>3.170341445662046E-3</v>
      </c>
    </row>
    <row r="239" spans="1:14" x14ac:dyDescent="0.25">
      <c r="A239" t="s">
        <v>140</v>
      </c>
      <c r="B239" t="s">
        <v>63</v>
      </c>
      <c r="C239" t="s">
        <v>24</v>
      </c>
      <c r="D239" t="s">
        <v>64</v>
      </c>
      <c r="E239" t="s">
        <v>145</v>
      </c>
      <c r="F239" t="s">
        <v>141</v>
      </c>
      <c r="G239" s="3" t="s">
        <v>144</v>
      </c>
      <c r="H239" s="4">
        <v>4.3636363636363633</v>
      </c>
      <c r="I239">
        <v>3.2952306887662887E-4</v>
      </c>
      <c r="J239" s="3" t="s">
        <v>144</v>
      </c>
      <c r="K239" s="3" t="s">
        <v>144</v>
      </c>
      <c r="L239">
        <f t="shared" ref="L239:L250" si="5">H239*I239</f>
        <v>1.4379188460071077E-3</v>
      </c>
      <c r="M239" t="s">
        <v>68</v>
      </c>
      <c r="N239">
        <f t="shared" si="4"/>
        <v>1.4379188460071077E-3</v>
      </c>
    </row>
    <row r="240" spans="1:14" x14ac:dyDescent="0.25">
      <c r="A240" t="s">
        <v>140</v>
      </c>
      <c r="B240" t="s">
        <v>63</v>
      </c>
      <c r="C240" t="s">
        <v>24</v>
      </c>
      <c r="D240" t="s">
        <v>158</v>
      </c>
      <c r="E240" t="s">
        <v>81</v>
      </c>
      <c r="F240" t="s">
        <v>141</v>
      </c>
      <c r="G240" s="3" t="s">
        <v>144</v>
      </c>
      <c r="H240" s="4">
        <v>0.5216727272727274</v>
      </c>
      <c r="I240">
        <v>2.4927165035978465E-4</v>
      </c>
      <c r="J240" s="3" t="s">
        <v>144</v>
      </c>
      <c r="K240" s="3" t="s">
        <v>144</v>
      </c>
      <c r="L240">
        <f t="shared" si="5"/>
        <v>1.3003822167496261E-4</v>
      </c>
      <c r="M240" t="s">
        <v>68</v>
      </c>
      <c r="N240">
        <f t="shared" si="4"/>
        <v>1.3003822167496261E-4</v>
      </c>
    </row>
    <row r="241" spans="1:14" x14ac:dyDescent="0.25">
      <c r="A241" t="s">
        <v>140</v>
      </c>
      <c r="B241" t="s">
        <v>63</v>
      </c>
      <c r="C241" t="s">
        <v>24</v>
      </c>
      <c r="D241" t="s">
        <v>158</v>
      </c>
      <c r="E241" t="s">
        <v>145</v>
      </c>
      <c r="F241" t="s">
        <v>141</v>
      </c>
      <c r="G241" s="3" t="s">
        <v>144</v>
      </c>
      <c r="H241" s="4">
        <v>0.44545454545454538</v>
      </c>
      <c r="I241">
        <v>3.2952306887662887E-4</v>
      </c>
      <c r="J241" s="3" t="s">
        <v>144</v>
      </c>
      <c r="K241" s="3" t="s">
        <v>144</v>
      </c>
      <c r="L241">
        <f t="shared" si="5"/>
        <v>1.4678754886322557E-4</v>
      </c>
      <c r="M241" t="s">
        <v>68</v>
      </c>
      <c r="N241">
        <f t="shared" si="4"/>
        <v>1.4678754886322557E-4</v>
      </c>
    </row>
    <row r="242" spans="1:14" x14ac:dyDescent="0.25">
      <c r="A242" t="s">
        <v>140</v>
      </c>
      <c r="B242" t="s">
        <v>63</v>
      </c>
      <c r="C242" t="s">
        <v>24</v>
      </c>
      <c r="D242" t="s">
        <v>159</v>
      </c>
      <c r="E242" t="s">
        <v>145</v>
      </c>
      <c r="F242" t="s">
        <v>141</v>
      </c>
      <c r="G242" s="3" t="s">
        <v>144</v>
      </c>
      <c r="H242" s="4">
        <v>1.4000000000000001</v>
      </c>
      <c r="I242">
        <v>3.2952306887662887E-4</v>
      </c>
      <c r="J242" s="3" t="s">
        <v>144</v>
      </c>
      <c r="K242" s="3" t="s">
        <v>144</v>
      </c>
      <c r="L242">
        <f t="shared" si="5"/>
        <v>4.6133229642728046E-4</v>
      </c>
      <c r="M242" t="s">
        <v>68</v>
      </c>
      <c r="N242">
        <f t="shared" si="4"/>
        <v>4.6133229642728046E-4</v>
      </c>
    </row>
    <row r="243" spans="1:14" x14ac:dyDescent="0.25">
      <c r="A243" t="s">
        <v>140</v>
      </c>
      <c r="B243" t="s">
        <v>63</v>
      </c>
      <c r="C243" t="s">
        <v>24</v>
      </c>
      <c r="D243" t="s">
        <v>70</v>
      </c>
      <c r="E243" t="s">
        <v>81</v>
      </c>
      <c r="F243" t="s">
        <v>141</v>
      </c>
      <c r="G243" s="3" t="s">
        <v>144</v>
      </c>
      <c r="H243" s="4">
        <v>5.2167272727272733</v>
      </c>
      <c r="I243">
        <v>2.4927165035978465E-4</v>
      </c>
      <c r="J243" s="3" t="s">
        <v>144</v>
      </c>
      <c r="K243" s="3" t="s">
        <v>144</v>
      </c>
      <c r="L243">
        <f t="shared" si="5"/>
        <v>1.3003822167496259E-3</v>
      </c>
      <c r="M243" t="s">
        <v>68</v>
      </c>
      <c r="N243">
        <f t="shared" si="4"/>
        <v>1.3003822167496259E-3</v>
      </c>
    </row>
    <row r="244" spans="1:14" x14ac:dyDescent="0.25">
      <c r="A244" t="s">
        <v>140</v>
      </c>
      <c r="B244" t="s">
        <v>63</v>
      </c>
      <c r="C244" t="s">
        <v>24</v>
      </c>
      <c r="D244" t="s">
        <v>70</v>
      </c>
      <c r="E244" t="s">
        <v>145</v>
      </c>
      <c r="F244" t="s">
        <v>141</v>
      </c>
      <c r="G244" s="3" t="s">
        <v>144</v>
      </c>
      <c r="H244" s="4">
        <v>0.63636363636363635</v>
      </c>
      <c r="I244">
        <v>3.2952306887662887E-4</v>
      </c>
      <c r="J244" s="3" t="s">
        <v>144</v>
      </c>
      <c r="K244" s="3" t="s">
        <v>144</v>
      </c>
      <c r="L244">
        <f t="shared" si="5"/>
        <v>2.0969649837603656E-4</v>
      </c>
      <c r="M244" t="s">
        <v>68</v>
      </c>
      <c r="N244">
        <f t="shared" si="4"/>
        <v>2.0969649837603656E-4</v>
      </c>
    </row>
    <row r="245" spans="1:14" x14ac:dyDescent="0.25">
      <c r="A245" t="s">
        <v>140</v>
      </c>
      <c r="B245" t="s">
        <v>63</v>
      </c>
      <c r="C245" t="s">
        <v>24</v>
      </c>
      <c r="D245" t="s">
        <v>160</v>
      </c>
      <c r="E245" t="s">
        <v>81</v>
      </c>
      <c r="F245" t="s">
        <v>141</v>
      </c>
      <c r="G245" s="3" t="s">
        <v>144</v>
      </c>
      <c r="H245" s="4">
        <v>0.69556363636363638</v>
      </c>
      <c r="I245">
        <v>2.4927165035978465E-4</v>
      </c>
      <c r="J245" s="3" t="s">
        <v>144</v>
      </c>
      <c r="K245" s="3" t="s">
        <v>144</v>
      </c>
      <c r="L245">
        <f t="shared" si="5"/>
        <v>1.7338429556661676E-4</v>
      </c>
      <c r="M245" t="s">
        <v>68</v>
      </c>
      <c r="N245">
        <f t="shared" si="4"/>
        <v>1.7338429556661676E-4</v>
      </c>
    </row>
    <row r="246" spans="1:14" x14ac:dyDescent="0.25">
      <c r="A246" t="s">
        <v>140</v>
      </c>
      <c r="B246" t="s">
        <v>63</v>
      </c>
      <c r="C246" t="s">
        <v>24</v>
      </c>
      <c r="D246" t="s">
        <v>160</v>
      </c>
      <c r="E246" t="s">
        <v>145</v>
      </c>
      <c r="F246" t="s">
        <v>141</v>
      </c>
      <c r="G246" s="3" t="s">
        <v>144</v>
      </c>
      <c r="H246" s="4">
        <v>0.44545454545454538</v>
      </c>
      <c r="I246">
        <v>3.2952306887662887E-4</v>
      </c>
      <c r="J246" s="3" t="s">
        <v>144</v>
      </c>
      <c r="K246" s="3" t="s">
        <v>144</v>
      </c>
      <c r="L246">
        <f t="shared" si="5"/>
        <v>1.4678754886322557E-4</v>
      </c>
      <c r="M246" t="s">
        <v>68</v>
      </c>
      <c r="N246">
        <f t="shared" si="4"/>
        <v>1.4678754886322557E-4</v>
      </c>
    </row>
    <row r="247" spans="1:14" x14ac:dyDescent="0.25">
      <c r="A247" t="s">
        <v>140</v>
      </c>
      <c r="B247" t="s">
        <v>63</v>
      </c>
      <c r="C247" t="s">
        <v>24</v>
      </c>
      <c r="D247" t="s">
        <v>161</v>
      </c>
      <c r="E247" t="s">
        <v>81</v>
      </c>
      <c r="F247" t="s">
        <v>141</v>
      </c>
      <c r="G247" s="3" t="s">
        <v>144</v>
      </c>
      <c r="H247" s="4">
        <v>0.50902611570247935</v>
      </c>
      <c r="I247">
        <v>2.4927165035978465E-4</v>
      </c>
      <c r="J247" s="3" t="s">
        <v>144</v>
      </c>
      <c r="K247" s="3" t="s">
        <v>144</v>
      </c>
      <c r="L247">
        <f t="shared" si="5"/>
        <v>1.2688577993738773E-4</v>
      </c>
      <c r="M247" t="s">
        <v>68</v>
      </c>
      <c r="N247">
        <f t="shared" si="4"/>
        <v>1.2688577993738773E-4</v>
      </c>
    </row>
    <row r="248" spans="1:14" x14ac:dyDescent="0.25">
      <c r="A248" t="s">
        <v>140</v>
      </c>
      <c r="B248" t="s">
        <v>63</v>
      </c>
      <c r="C248" t="s">
        <v>24</v>
      </c>
      <c r="D248" t="s">
        <v>161</v>
      </c>
      <c r="E248" t="s">
        <v>145</v>
      </c>
      <c r="F248" t="s">
        <v>141</v>
      </c>
      <c r="G248" s="3" t="s">
        <v>144</v>
      </c>
      <c r="H248" s="4">
        <v>0.43735537190082652</v>
      </c>
      <c r="I248">
        <v>3.2952306887662887E-4</v>
      </c>
      <c r="J248" s="3" t="s">
        <v>144</v>
      </c>
      <c r="K248" s="3" t="s">
        <v>144</v>
      </c>
      <c r="L248">
        <f t="shared" si="5"/>
        <v>1.4411868433843969E-4</v>
      </c>
      <c r="M248" t="s">
        <v>68</v>
      </c>
      <c r="N248">
        <f t="shared" si="4"/>
        <v>1.4411868433843969E-4</v>
      </c>
    </row>
    <row r="249" spans="1:14" x14ac:dyDescent="0.25">
      <c r="A249" t="s">
        <v>140</v>
      </c>
      <c r="B249" t="s">
        <v>63</v>
      </c>
      <c r="C249" t="s">
        <v>24</v>
      </c>
      <c r="D249" t="s">
        <v>92</v>
      </c>
      <c r="E249" t="s">
        <v>81</v>
      </c>
      <c r="F249" t="s">
        <v>141</v>
      </c>
      <c r="G249" s="3" t="s">
        <v>144</v>
      </c>
      <c r="H249" s="4">
        <v>1.4545454545454544</v>
      </c>
      <c r="I249">
        <v>2.4927165035978465E-4</v>
      </c>
      <c r="J249" s="3" t="s">
        <v>144</v>
      </c>
      <c r="K249" s="3" t="s">
        <v>144</v>
      </c>
      <c r="L249">
        <f t="shared" si="5"/>
        <v>3.6257694597786855E-4</v>
      </c>
      <c r="M249" t="s">
        <v>68</v>
      </c>
      <c r="N249">
        <f t="shared" si="4"/>
        <v>3.6257694597786855E-4</v>
      </c>
    </row>
    <row r="250" spans="1:14" x14ac:dyDescent="0.25">
      <c r="A250" t="s">
        <v>140</v>
      </c>
      <c r="B250" t="s">
        <v>63</v>
      </c>
      <c r="C250" t="s">
        <v>24</v>
      </c>
      <c r="D250" t="s">
        <v>92</v>
      </c>
      <c r="E250" t="s">
        <v>145</v>
      </c>
      <c r="F250" t="s">
        <v>141</v>
      </c>
      <c r="G250" s="3" t="s">
        <v>144</v>
      </c>
      <c r="H250" s="4">
        <v>3.6363636363636367</v>
      </c>
      <c r="I250">
        <v>3.2952306887662887E-4</v>
      </c>
      <c r="J250" s="3" t="s">
        <v>144</v>
      </c>
      <c r="K250" s="3" t="s">
        <v>144</v>
      </c>
      <c r="L250">
        <f t="shared" si="5"/>
        <v>1.1982657050059232E-3</v>
      </c>
      <c r="M250" t="s">
        <v>68</v>
      </c>
      <c r="N250">
        <f t="shared" si="4"/>
        <v>1.1982657050059232E-3</v>
      </c>
    </row>
    <row r="251" spans="1:14" x14ac:dyDescent="0.25">
      <c r="A251" t="s">
        <v>140</v>
      </c>
      <c r="B251" t="s">
        <v>63</v>
      </c>
      <c r="C251" t="s">
        <v>24</v>
      </c>
      <c r="D251" t="s">
        <v>72</v>
      </c>
      <c r="E251" t="s">
        <v>81</v>
      </c>
      <c r="F251" t="s">
        <v>82</v>
      </c>
      <c r="G251">
        <v>1470</v>
      </c>
      <c r="H251" s="3" t="s">
        <v>144</v>
      </c>
      <c r="I251">
        <v>2.4927165035978465E-4</v>
      </c>
      <c r="J251">
        <v>0.3</v>
      </c>
      <c r="K251">
        <v>0.03</v>
      </c>
      <c r="L251">
        <f>G251*I251*J251*K251</f>
        <v>3.2978639342599509E-3</v>
      </c>
      <c r="M251" t="s">
        <v>68</v>
      </c>
      <c r="N251">
        <f t="shared" si="4"/>
        <v>3.2978639342599509E-3</v>
      </c>
    </row>
    <row r="252" spans="1:14" x14ac:dyDescent="0.25">
      <c r="A252" t="s">
        <v>140</v>
      </c>
      <c r="B252" t="s">
        <v>63</v>
      </c>
      <c r="C252" t="s">
        <v>24</v>
      </c>
      <c r="D252" t="s">
        <v>72</v>
      </c>
      <c r="E252" t="s">
        <v>81</v>
      </c>
      <c r="F252" t="s">
        <v>141</v>
      </c>
      <c r="G252" s="3" t="s">
        <v>144</v>
      </c>
      <c r="H252" s="4">
        <v>16.727272727272727</v>
      </c>
      <c r="I252">
        <v>2.4927165035978465E-4</v>
      </c>
      <c r="J252" s="3" t="s">
        <v>144</v>
      </c>
      <c r="K252" s="3" t="s">
        <v>144</v>
      </c>
      <c r="L252">
        <f>H252*I252</f>
        <v>4.1696348787454889E-3</v>
      </c>
      <c r="M252" t="s">
        <v>68</v>
      </c>
      <c r="N252">
        <f t="shared" si="4"/>
        <v>4.1696348787454889E-3</v>
      </c>
    </row>
    <row r="253" spans="1:14" x14ac:dyDescent="0.25">
      <c r="A253" t="s">
        <v>140</v>
      </c>
      <c r="B253" t="s">
        <v>63</v>
      </c>
      <c r="C253" t="s">
        <v>24</v>
      </c>
      <c r="D253" t="s">
        <v>72</v>
      </c>
      <c r="E253" t="s">
        <v>145</v>
      </c>
      <c r="F253" t="s">
        <v>82</v>
      </c>
      <c r="G253">
        <v>1074</v>
      </c>
      <c r="H253" s="3" t="s">
        <v>144</v>
      </c>
      <c r="I253">
        <v>3.2952306887662887E-4</v>
      </c>
      <c r="J253">
        <v>0.3</v>
      </c>
      <c r="K253">
        <v>0.03</v>
      </c>
      <c r="L253">
        <f>G253*I253*J253*K253</f>
        <v>3.1851699837614944E-3</v>
      </c>
      <c r="M253" t="s">
        <v>68</v>
      </c>
      <c r="N253">
        <f t="shared" si="4"/>
        <v>3.1851699837614944E-3</v>
      </c>
    </row>
    <row r="254" spans="1:14" x14ac:dyDescent="0.25">
      <c r="A254" t="s">
        <v>140</v>
      </c>
      <c r="B254" t="s">
        <v>63</v>
      </c>
      <c r="C254" t="s">
        <v>24</v>
      </c>
      <c r="D254" t="s">
        <v>72</v>
      </c>
      <c r="E254" t="s">
        <v>145</v>
      </c>
      <c r="F254" t="s">
        <v>141</v>
      </c>
      <c r="G254" s="3" t="s">
        <v>144</v>
      </c>
      <c r="H254" s="4">
        <v>5.0909090909090908</v>
      </c>
      <c r="I254">
        <v>3.2952306887662887E-4</v>
      </c>
      <c r="J254" s="3" t="s">
        <v>144</v>
      </c>
      <c r="K254" s="3" t="s">
        <v>144</v>
      </c>
      <c r="L254">
        <f>H254*I254</f>
        <v>1.6775719870082925E-3</v>
      </c>
      <c r="M254" t="s">
        <v>68</v>
      </c>
      <c r="N254">
        <f t="shared" si="4"/>
        <v>1.6775719870082925E-3</v>
      </c>
    </row>
    <row r="255" spans="1:14" x14ac:dyDescent="0.25">
      <c r="A255" t="s">
        <v>140</v>
      </c>
      <c r="B255" t="s">
        <v>63</v>
      </c>
      <c r="C255" t="s">
        <v>24</v>
      </c>
      <c r="D255" t="s">
        <v>69</v>
      </c>
      <c r="E255" t="s">
        <v>81</v>
      </c>
      <c r="F255" t="s">
        <v>82</v>
      </c>
      <c r="G255">
        <v>2016</v>
      </c>
      <c r="H255" s="3" t="s">
        <v>144</v>
      </c>
      <c r="I255">
        <v>2.4927165035978465E-4</v>
      </c>
      <c r="J255">
        <v>0.3</v>
      </c>
      <c r="K255">
        <v>0.03</v>
      </c>
      <c r="L255">
        <f>G255*I255*J255*K255</f>
        <v>4.5227848241279319E-3</v>
      </c>
      <c r="M255" t="s">
        <v>68</v>
      </c>
      <c r="N255">
        <f t="shared" si="4"/>
        <v>4.5227848241279319E-3</v>
      </c>
    </row>
    <row r="256" spans="1:14" x14ac:dyDescent="0.25">
      <c r="A256" t="s">
        <v>140</v>
      </c>
      <c r="B256" t="s">
        <v>63</v>
      </c>
      <c r="C256" t="s">
        <v>24</v>
      </c>
      <c r="D256" t="s">
        <v>69</v>
      </c>
      <c r="E256" t="s">
        <v>145</v>
      </c>
      <c r="F256" t="s">
        <v>82</v>
      </c>
      <c r="G256">
        <v>139</v>
      </c>
      <c r="H256" s="3" t="s">
        <v>144</v>
      </c>
      <c r="I256">
        <v>3.2952306887662887E-4</v>
      </c>
      <c r="J256">
        <v>0.3</v>
      </c>
      <c r="K256">
        <v>0.03</v>
      </c>
      <c r="L256">
        <f>G256*I256*J256*K256</f>
        <v>4.1223335916466266E-4</v>
      </c>
      <c r="M256" t="s">
        <v>68</v>
      </c>
      <c r="N256">
        <f t="shared" si="4"/>
        <v>4.1223335916466266E-4</v>
      </c>
    </row>
    <row r="257" spans="1:14" x14ac:dyDescent="0.25">
      <c r="A257" t="s">
        <v>140</v>
      </c>
      <c r="B257" t="s">
        <v>63</v>
      </c>
      <c r="C257" t="s">
        <v>24</v>
      </c>
      <c r="D257" t="s">
        <v>162</v>
      </c>
      <c r="E257" t="s">
        <v>81</v>
      </c>
      <c r="F257" t="s">
        <v>141</v>
      </c>
      <c r="G257" s="3" t="s">
        <v>144</v>
      </c>
      <c r="H257" s="4">
        <v>12.363636363636363</v>
      </c>
      <c r="I257">
        <v>2.4927165035978465E-4</v>
      </c>
      <c r="J257" s="3" t="s">
        <v>144</v>
      </c>
      <c r="K257" s="3" t="s">
        <v>144</v>
      </c>
      <c r="L257">
        <f>H257*I257</f>
        <v>3.0819040408118828E-3</v>
      </c>
      <c r="M257" t="s">
        <v>68</v>
      </c>
      <c r="N257">
        <f t="shared" si="4"/>
        <v>3.0819040408118828E-3</v>
      </c>
    </row>
    <row r="258" spans="1:14" x14ac:dyDescent="0.25">
      <c r="A258" t="s">
        <v>140</v>
      </c>
      <c r="B258" t="s">
        <v>63</v>
      </c>
      <c r="C258" t="s">
        <v>24</v>
      </c>
      <c r="D258" t="s">
        <v>162</v>
      </c>
      <c r="E258" t="s">
        <v>145</v>
      </c>
      <c r="F258" t="s">
        <v>141</v>
      </c>
      <c r="G258" s="3" t="s">
        <v>144</v>
      </c>
      <c r="H258" s="4">
        <v>1.4545454545454544</v>
      </c>
      <c r="I258">
        <v>3.2952306887662887E-4</v>
      </c>
      <c r="J258" s="3" t="s">
        <v>144</v>
      </c>
      <c r="K258" s="3" t="s">
        <v>144</v>
      </c>
      <c r="L258">
        <f>H258*I258</f>
        <v>4.7930628200236919E-4</v>
      </c>
      <c r="M258" t="s">
        <v>68</v>
      </c>
      <c r="N258">
        <f t="shared" ref="N258:N321" si="6">IF(M258="N",L258,0)</f>
        <v>4.7930628200236919E-4</v>
      </c>
    </row>
    <row r="259" spans="1:14" x14ac:dyDescent="0.25">
      <c r="A259" t="s">
        <v>140</v>
      </c>
      <c r="B259" t="s">
        <v>63</v>
      </c>
      <c r="C259" t="s">
        <v>24</v>
      </c>
      <c r="D259" t="s">
        <v>108</v>
      </c>
      <c r="E259" t="s">
        <v>81</v>
      </c>
      <c r="F259" t="s">
        <v>82</v>
      </c>
      <c r="G259">
        <v>2576</v>
      </c>
      <c r="H259" s="3" t="s">
        <v>144</v>
      </c>
      <c r="I259">
        <v>2.4927165035978465E-4</v>
      </c>
      <c r="J259">
        <v>0.3</v>
      </c>
      <c r="K259">
        <v>0.03</v>
      </c>
      <c r="L259">
        <f>G259*I259*J259*K259</f>
        <v>5.7791139419412479E-3</v>
      </c>
      <c r="M259" t="s">
        <v>68</v>
      </c>
      <c r="N259">
        <f t="shared" si="6"/>
        <v>5.7791139419412479E-3</v>
      </c>
    </row>
    <row r="260" spans="1:14" x14ac:dyDescent="0.25">
      <c r="A260" t="s">
        <v>140</v>
      </c>
      <c r="B260" t="s">
        <v>63</v>
      </c>
      <c r="C260" t="s">
        <v>24</v>
      </c>
      <c r="D260" t="s">
        <v>108</v>
      </c>
      <c r="E260" t="s">
        <v>81</v>
      </c>
      <c r="F260" t="s">
        <v>141</v>
      </c>
      <c r="G260" s="3" t="s">
        <v>144</v>
      </c>
      <c r="H260" s="4">
        <v>23.418181818181818</v>
      </c>
      <c r="I260">
        <v>2.4927165035978465E-4</v>
      </c>
      <c r="J260" s="3" t="s">
        <v>144</v>
      </c>
      <c r="K260" s="3" t="s">
        <v>144</v>
      </c>
      <c r="L260">
        <f>H260*I260</f>
        <v>5.8374888302436846E-3</v>
      </c>
      <c r="M260" t="s">
        <v>68</v>
      </c>
      <c r="N260">
        <f t="shared" si="6"/>
        <v>5.8374888302436846E-3</v>
      </c>
    </row>
    <row r="261" spans="1:14" x14ac:dyDescent="0.25">
      <c r="A261" t="s">
        <v>140</v>
      </c>
      <c r="B261" t="s">
        <v>63</v>
      </c>
      <c r="C261" t="s">
        <v>24</v>
      </c>
      <c r="D261" t="s">
        <v>108</v>
      </c>
      <c r="E261" t="s">
        <v>145</v>
      </c>
      <c r="F261" t="s">
        <v>82</v>
      </c>
      <c r="G261">
        <v>949</v>
      </c>
      <c r="H261" s="3" t="s">
        <v>144</v>
      </c>
      <c r="I261">
        <v>3.2952306887662887E-4</v>
      </c>
      <c r="J261">
        <v>0.3</v>
      </c>
      <c r="K261">
        <v>0.03</v>
      </c>
      <c r="L261">
        <f>G261*I261*J261*K261</f>
        <v>2.8144565312752871E-3</v>
      </c>
      <c r="M261" t="s">
        <v>68</v>
      </c>
      <c r="N261">
        <f t="shared" si="6"/>
        <v>2.8144565312752871E-3</v>
      </c>
    </row>
    <row r="262" spans="1:14" x14ac:dyDescent="0.25">
      <c r="A262" t="s">
        <v>140</v>
      </c>
      <c r="B262" t="s">
        <v>63</v>
      </c>
      <c r="C262" t="s">
        <v>24</v>
      </c>
      <c r="D262" t="s">
        <v>108</v>
      </c>
      <c r="E262" t="s">
        <v>145</v>
      </c>
      <c r="F262" t="s">
        <v>141</v>
      </c>
      <c r="G262" s="3" t="s">
        <v>144</v>
      </c>
      <c r="H262" s="4">
        <v>8.6545454545454543</v>
      </c>
      <c r="I262">
        <v>3.2952306887662887E-4</v>
      </c>
      <c r="J262" s="3" t="s">
        <v>144</v>
      </c>
      <c r="K262" s="3" t="s">
        <v>144</v>
      </c>
      <c r="L262">
        <f>H262*I262</f>
        <v>2.8518723779140972E-3</v>
      </c>
      <c r="M262" t="s">
        <v>68</v>
      </c>
      <c r="N262">
        <f t="shared" si="6"/>
        <v>2.8518723779140972E-3</v>
      </c>
    </row>
    <row r="263" spans="1:14" x14ac:dyDescent="0.25">
      <c r="A263" t="s">
        <v>140</v>
      </c>
      <c r="B263" t="s">
        <v>63</v>
      </c>
      <c r="C263" t="s">
        <v>24</v>
      </c>
      <c r="D263" t="s">
        <v>109</v>
      </c>
      <c r="E263" t="s">
        <v>81</v>
      </c>
      <c r="F263" t="s">
        <v>141</v>
      </c>
      <c r="G263" s="3" t="s">
        <v>144</v>
      </c>
      <c r="H263" s="4">
        <v>11.927272727272726</v>
      </c>
      <c r="I263">
        <v>2.4927165035978465E-4</v>
      </c>
      <c r="J263" s="3" t="s">
        <v>144</v>
      </c>
      <c r="K263" s="3" t="s">
        <v>144</v>
      </c>
      <c r="L263">
        <f>H263*I263</f>
        <v>2.9731309570185222E-3</v>
      </c>
      <c r="M263" t="s">
        <v>68</v>
      </c>
      <c r="N263">
        <f t="shared" si="6"/>
        <v>2.9731309570185222E-3</v>
      </c>
    </row>
    <row r="264" spans="1:14" x14ac:dyDescent="0.25">
      <c r="A264" t="s">
        <v>140</v>
      </c>
      <c r="B264" t="s">
        <v>63</v>
      </c>
      <c r="C264" t="s">
        <v>24</v>
      </c>
      <c r="D264" t="s">
        <v>109</v>
      </c>
      <c r="E264" t="s">
        <v>145</v>
      </c>
      <c r="F264" t="s">
        <v>141</v>
      </c>
      <c r="G264" s="3" t="s">
        <v>144</v>
      </c>
      <c r="H264" s="4">
        <v>14.036363636363637</v>
      </c>
      <c r="I264">
        <v>3.2952306887662887E-4</v>
      </c>
      <c r="J264" s="3" t="s">
        <v>144</v>
      </c>
      <c r="K264" s="3" t="s">
        <v>144</v>
      </c>
      <c r="L264">
        <f>H264*I264</f>
        <v>4.6253056213228635E-3</v>
      </c>
      <c r="M264" t="s">
        <v>68</v>
      </c>
      <c r="N264">
        <f t="shared" si="6"/>
        <v>4.6253056213228635E-3</v>
      </c>
    </row>
    <row r="265" spans="1:14" x14ac:dyDescent="0.25">
      <c r="A265" t="s">
        <v>140</v>
      </c>
      <c r="B265" t="s">
        <v>63</v>
      </c>
      <c r="C265" t="s">
        <v>24</v>
      </c>
      <c r="D265" t="s">
        <v>163</v>
      </c>
      <c r="E265" t="s">
        <v>81</v>
      </c>
      <c r="F265" t="s">
        <v>82</v>
      </c>
      <c r="G265">
        <v>916</v>
      </c>
      <c r="H265" s="3" t="s">
        <v>144</v>
      </c>
      <c r="I265">
        <v>2.4927165035978465E-4</v>
      </c>
      <c r="J265">
        <v>0.3</v>
      </c>
      <c r="K265">
        <v>0.03</v>
      </c>
      <c r="L265">
        <f>G265*I265*J265*K265</f>
        <v>2.0549954855660648E-3</v>
      </c>
      <c r="M265" t="s">
        <v>68</v>
      </c>
      <c r="N265">
        <f t="shared" si="6"/>
        <v>2.0549954855660648E-3</v>
      </c>
    </row>
    <row r="266" spans="1:14" x14ac:dyDescent="0.25">
      <c r="A266" t="s">
        <v>140</v>
      </c>
      <c r="B266" t="s">
        <v>63</v>
      </c>
      <c r="C266" t="s">
        <v>24</v>
      </c>
      <c r="D266" t="s">
        <v>163</v>
      </c>
      <c r="E266" t="s">
        <v>145</v>
      </c>
      <c r="F266" t="s">
        <v>82</v>
      </c>
      <c r="G266">
        <v>1294</v>
      </c>
      <c r="H266" s="3" t="s">
        <v>144</v>
      </c>
      <c r="I266">
        <v>3.2952306887662887E-4</v>
      </c>
      <c r="J266">
        <v>0.3</v>
      </c>
      <c r="K266">
        <v>0.03</v>
      </c>
      <c r="L266">
        <f>G266*I266*J266*K266</f>
        <v>3.83762566013722E-3</v>
      </c>
      <c r="M266" t="s">
        <v>68</v>
      </c>
      <c r="N266">
        <f t="shared" si="6"/>
        <v>3.83762566013722E-3</v>
      </c>
    </row>
    <row r="267" spans="1:14" x14ac:dyDescent="0.25">
      <c r="A267" t="s">
        <v>140</v>
      </c>
      <c r="B267" t="s">
        <v>63</v>
      </c>
      <c r="C267" t="s">
        <v>24</v>
      </c>
      <c r="D267" t="s">
        <v>164</v>
      </c>
      <c r="E267" t="s">
        <v>81</v>
      </c>
      <c r="F267" t="s">
        <v>82</v>
      </c>
      <c r="G267">
        <v>467</v>
      </c>
      <c r="H267" s="3" t="s">
        <v>144</v>
      </c>
      <c r="I267">
        <v>2.4927165035978465E-4</v>
      </c>
      <c r="J267">
        <v>0.3</v>
      </c>
      <c r="K267">
        <v>0.03</v>
      </c>
      <c r="L267">
        <f>G267*I267*J267*K267</f>
        <v>1.0476887464621748E-3</v>
      </c>
      <c r="M267" t="s">
        <v>68</v>
      </c>
      <c r="N267">
        <f t="shared" si="6"/>
        <v>1.0476887464621748E-3</v>
      </c>
    </row>
    <row r="268" spans="1:14" x14ac:dyDescent="0.25">
      <c r="A268" t="s">
        <v>140</v>
      </c>
      <c r="B268" t="s">
        <v>63</v>
      </c>
      <c r="C268" t="s">
        <v>24</v>
      </c>
      <c r="D268" t="s">
        <v>164</v>
      </c>
      <c r="E268" t="s">
        <v>81</v>
      </c>
      <c r="F268" t="s">
        <v>141</v>
      </c>
      <c r="G268" s="3" t="s">
        <v>144</v>
      </c>
      <c r="H268" s="4">
        <v>3.64</v>
      </c>
      <c r="I268">
        <v>2.4927165035978465E-4</v>
      </c>
      <c r="J268" s="3" t="s">
        <v>144</v>
      </c>
      <c r="K268" s="3" t="s">
        <v>144</v>
      </c>
      <c r="L268">
        <f>H268*I268</f>
        <v>9.0734880730961617E-4</v>
      </c>
      <c r="M268" t="s">
        <v>68</v>
      </c>
      <c r="N268">
        <f t="shared" si="6"/>
        <v>9.0734880730961617E-4</v>
      </c>
    </row>
    <row r="269" spans="1:14" x14ac:dyDescent="0.25">
      <c r="A269" t="s">
        <v>140</v>
      </c>
      <c r="B269" t="s">
        <v>63</v>
      </c>
      <c r="C269" t="s">
        <v>24</v>
      </c>
      <c r="D269" t="s">
        <v>164</v>
      </c>
      <c r="E269" t="s">
        <v>145</v>
      </c>
      <c r="F269" t="s">
        <v>82</v>
      </c>
      <c r="G269">
        <v>844.5</v>
      </c>
      <c r="H269" s="3" t="s">
        <v>144</v>
      </c>
      <c r="I269">
        <v>3.2952306887662887E-4</v>
      </c>
      <c r="J269">
        <v>0.3</v>
      </c>
      <c r="K269">
        <v>0.03</v>
      </c>
      <c r="L269">
        <f>G269*I269*J269*K269</f>
        <v>2.5045400849968177E-3</v>
      </c>
      <c r="M269" t="s">
        <v>68</v>
      </c>
      <c r="N269">
        <f t="shared" si="6"/>
        <v>2.5045400849968177E-3</v>
      </c>
    </row>
    <row r="270" spans="1:14" x14ac:dyDescent="0.25">
      <c r="A270" t="s">
        <v>140</v>
      </c>
      <c r="B270" t="s">
        <v>63</v>
      </c>
      <c r="C270" t="s">
        <v>24</v>
      </c>
      <c r="D270" t="s">
        <v>164</v>
      </c>
      <c r="E270" t="s">
        <v>145</v>
      </c>
      <c r="F270" t="s">
        <v>141</v>
      </c>
      <c r="G270" s="3" t="s">
        <v>144</v>
      </c>
      <c r="H270" s="4">
        <v>11.2</v>
      </c>
      <c r="I270">
        <v>3.2952306887662887E-4</v>
      </c>
      <c r="J270" s="3" t="s">
        <v>144</v>
      </c>
      <c r="K270" s="3" t="s">
        <v>144</v>
      </c>
      <c r="L270">
        <f>H270*I270</f>
        <v>3.6906583714182433E-3</v>
      </c>
      <c r="M270" t="s">
        <v>68</v>
      </c>
      <c r="N270">
        <f t="shared" si="6"/>
        <v>3.6906583714182433E-3</v>
      </c>
    </row>
    <row r="271" spans="1:14" x14ac:dyDescent="0.25">
      <c r="A271" t="s">
        <v>140</v>
      </c>
      <c r="B271" t="s">
        <v>63</v>
      </c>
      <c r="C271" t="s">
        <v>24</v>
      </c>
      <c r="D271" t="s">
        <v>116</v>
      </c>
      <c r="E271" t="s">
        <v>81</v>
      </c>
      <c r="F271" t="s">
        <v>82</v>
      </c>
      <c r="G271">
        <v>5206.8</v>
      </c>
      <c r="H271" s="3" t="s">
        <v>144</v>
      </c>
      <c r="I271">
        <v>2.4927165035978465E-4</v>
      </c>
      <c r="J271">
        <v>0.3</v>
      </c>
      <c r="K271">
        <v>0.03</v>
      </c>
      <c r="L271">
        <f>G271*I271*J271*K271</f>
        <v>1.1681168661839939E-2</v>
      </c>
      <c r="M271" t="s">
        <v>68</v>
      </c>
      <c r="N271">
        <f t="shared" si="6"/>
        <v>1.1681168661839939E-2</v>
      </c>
    </row>
    <row r="272" spans="1:14" x14ac:dyDescent="0.25">
      <c r="A272" t="s">
        <v>140</v>
      </c>
      <c r="B272" t="s">
        <v>63</v>
      </c>
      <c r="C272" t="s">
        <v>24</v>
      </c>
      <c r="D272" t="s">
        <v>116</v>
      </c>
      <c r="E272" t="s">
        <v>145</v>
      </c>
      <c r="F272" t="s">
        <v>82</v>
      </c>
      <c r="G272">
        <v>1760.3</v>
      </c>
      <c r="H272" s="3" t="s">
        <v>144</v>
      </c>
      <c r="I272">
        <v>3.2952306887662887E-4</v>
      </c>
      <c r="J272">
        <v>0.3</v>
      </c>
      <c r="K272">
        <v>0.03</v>
      </c>
      <c r="L272">
        <f>G272*I272*J272*K272</f>
        <v>5.2205351232917675E-3</v>
      </c>
      <c r="M272" t="s">
        <v>68</v>
      </c>
      <c r="N272">
        <f t="shared" si="6"/>
        <v>5.2205351232917675E-3</v>
      </c>
    </row>
    <row r="273" spans="1:14" x14ac:dyDescent="0.25">
      <c r="A273" t="s">
        <v>140</v>
      </c>
      <c r="B273" t="s">
        <v>63</v>
      </c>
      <c r="C273" t="s">
        <v>24</v>
      </c>
      <c r="D273" t="s">
        <v>165</v>
      </c>
      <c r="E273" t="s">
        <v>81</v>
      </c>
      <c r="F273" t="s">
        <v>141</v>
      </c>
      <c r="G273" s="3" t="s">
        <v>144</v>
      </c>
      <c r="H273" s="4">
        <v>3.03</v>
      </c>
      <c r="I273">
        <v>2.4927165035978465E-4</v>
      </c>
      <c r="J273" s="3" t="s">
        <v>144</v>
      </c>
      <c r="K273" s="3" t="s">
        <v>144</v>
      </c>
      <c r="L273">
        <f>H273*I273</f>
        <v>7.5529310059014741E-4</v>
      </c>
      <c r="M273" t="s">
        <v>68</v>
      </c>
      <c r="N273">
        <f t="shared" si="6"/>
        <v>7.5529310059014741E-4</v>
      </c>
    </row>
    <row r="274" spans="1:14" x14ac:dyDescent="0.25">
      <c r="A274" t="s">
        <v>140</v>
      </c>
      <c r="B274" t="s">
        <v>63</v>
      </c>
      <c r="C274" t="s">
        <v>24</v>
      </c>
      <c r="D274" t="s">
        <v>165</v>
      </c>
      <c r="E274" t="s">
        <v>145</v>
      </c>
      <c r="F274" t="s">
        <v>141</v>
      </c>
      <c r="G274" s="3" t="s">
        <v>144</v>
      </c>
      <c r="H274" s="4">
        <v>13.81</v>
      </c>
      <c r="I274">
        <v>3.2952306887662887E-4</v>
      </c>
      <c r="J274" s="3" t="s">
        <v>144</v>
      </c>
      <c r="K274" s="3" t="s">
        <v>144</v>
      </c>
      <c r="L274">
        <f>H274*I274</f>
        <v>4.5507135811862446E-3</v>
      </c>
      <c r="M274" t="s">
        <v>68</v>
      </c>
      <c r="N274">
        <f t="shared" si="6"/>
        <v>4.5507135811862446E-3</v>
      </c>
    </row>
    <row r="275" spans="1:14" x14ac:dyDescent="0.25">
      <c r="A275" t="s">
        <v>140</v>
      </c>
      <c r="B275" t="s">
        <v>63</v>
      </c>
      <c r="C275" t="s">
        <v>24</v>
      </c>
      <c r="D275" t="s">
        <v>113</v>
      </c>
      <c r="E275" t="s">
        <v>81</v>
      </c>
      <c r="F275" t="s">
        <v>82</v>
      </c>
      <c r="G275">
        <v>118</v>
      </c>
      <c r="H275" s="3" t="s">
        <v>144</v>
      </c>
      <c r="I275">
        <v>2.4927165035978465E-4</v>
      </c>
      <c r="J275">
        <v>0.3</v>
      </c>
      <c r="K275">
        <v>0.03</v>
      </c>
      <c r="L275">
        <f>G275*I275*J275*K275</f>
        <v>2.6472649268209126E-4</v>
      </c>
      <c r="M275" t="s">
        <v>68</v>
      </c>
      <c r="N275">
        <f t="shared" si="6"/>
        <v>2.6472649268209126E-4</v>
      </c>
    </row>
    <row r="276" spans="1:14" x14ac:dyDescent="0.25">
      <c r="A276" t="s">
        <v>140</v>
      </c>
      <c r="B276" t="s">
        <v>63</v>
      </c>
      <c r="C276" t="s">
        <v>24</v>
      </c>
      <c r="D276" t="s">
        <v>113</v>
      </c>
      <c r="E276" t="s">
        <v>81</v>
      </c>
      <c r="F276" t="s">
        <v>141</v>
      </c>
      <c r="G276" s="3" t="s">
        <v>144</v>
      </c>
      <c r="H276" s="4">
        <v>0.72727272727272718</v>
      </c>
      <c r="I276">
        <v>2.4927165035978465E-4</v>
      </c>
      <c r="J276" s="3" t="s">
        <v>144</v>
      </c>
      <c r="K276" s="3" t="s">
        <v>144</v>
      </c>
      <c r="L276">
        <f>H276*I276</f>
        <v>1.8128847298893428E-4</v>
      </c>
      <c r="M276" t="s">
        <v>68</v>
      </c>
      <c r="N276">
        <f t="shared" si="6"/>
        <v>1.8128847298893428E-4</v>
      </c>
    </row>
    <row r="277" spans="1:14" x14ac:dyDescent="0.25">
      <c r="A277" t="s">
        <v>140</v>
      </c>
      <c r="B277" t="s">
        <v>63</v>
      </c>
      <c r="C277" t="s">
        <v>24</v>
      </c>
      <c r="D277" t="s">
        <v>113</v>
      </c>
      <c r="E277" t="s">
        <v>145</v>
      </c>
      <c r="F277" t="s">
        <v>82</v>
      </c>
      <c r="G277">
        <v>41</v>
      </c>
      <c r="H277" s="3" t="s">
        <v>144</v>
      </c>
      <c r="I277">
        <v>3.2952306887662887E-4</v>
      </c>
      <c r="J277">
        <v>0.3</v>
      </c>
      <c r="K277">
        <v>0.03</v>
      </c>
      <c r="L277">
        <f>G277*I277*J277*K277</f>
        <v>1.2159401241547605E-4</v>
      </c>
      <c r="M277" t="s">
        <v>68</v>
      </c>
      <c r="N277">
        <f t="shared" si="6"/>
        <v>1.2159401241547605E-4</v>
      </c>
    </row>
    <row r="278" spans="1:14" x14ac:dyDescent="0.25">
      <c r="A278" t="s">
        <v>140</v>
      </c>
      <c r="B278" t="s">
        <v>63</v>
      </c>
      <c r="C278" t="s">
        <v>24</v>
      </c>
      <c r="D278" t="s">
        <v>93</v>
      </c>
      <c r="E278" t="s">
        <v>81</v>
      </c>
      <c r="F278" t="s">
        <v>141</v>
      </c>
      <c r="G278" s="3" t="s">
        <v>144</v>
      </c>
      <c r="H278" s="4">
        <v>8.1619814707585405</v>
      </c>
      <c r="I278">
        <v>2.4927165035978465E-4</v>
      </c>
      <c r="J278" s="3" t="s">
        <v>144</v>
      </c>
      <c r="K278" s="3" t="s">
        <v>144</v>
      </c>
      <c r="L278">
        <f>H278*I278</f>
        <v>2.0345505914219639E-3</v>
      </c>
      <c r="M278" t="s">
        <v>68</v>
      </c>
      <c r="N278">
        <f t="shared" si="6"/>
        <v>2.0345505914219639E-3</v>
      </c>
    </row>
    <row r="279" spans="1:14" x14ac:dyDescent="0.25">
      <c r="A279" t="s">
        <v>140</v>
      </c>
      <c r="B279" t="s">
        <v>63</v>
      </c>
      <c r="C279" t="s">
        <v>24</v>
      </c>
      <c r="D279" t="s">
        <v>93</v>
      </c>
      <c r="E279" t="s">
        <v>145</v>
      </c>
      <c r="F279" t="s">
        <v>141</v>
      </c>
      <c r="G279" s="3" t="s">
        <v>144</v>
      </c>
      <c r="H279" s="4">
        <v>2.0995946728430805</v>
      </c>
      <c r="I279">
        <v>3.2952306887662887E-4</v>
      </c>
      <c r="J279" s="3" t="s">
        <v>144</v>
      </c>
      <c r="K279" s="3" t="s">
        <v>144</v>
      </c>
      <c r="L279">
        <f>H279*I279</f>
        <v>6.9186487999227354E-4</v>
      </c>
      <c r="M279" t="s">
        <v>68</v>
      </c>
      <c r="N279">
        <f t="shared" si="6"/>
        <v>6.9186487999227354E-4</v>
      </c>
    </row>
    <row r="280" spans="1:14" x14ac:dyDescent="0.25">
      <c r="A280" t="s">
        <v>140</v>
      </c>
      <c r="B280" t="s">
        <v>63</v>
      </c>
      <c r="C280" t="s">
        <v>24</v>
      </c>
      <c r="D280" t="s">
        <v>94</v>
      </c>
      <c r="E280" t="s">
        <v>81</v>
      </c>
      <c r="F280" t="s">
        <v>141</v>
      </c>
      <c r="G280" s="3" t="s">
        <v>144</v>
      </c>
      <c r="H280" s="4">
        <v>14.844797366255143</v>
      </c>
      <c r="I280">
        <v>2.4927165035978465E-4</v>
      </c>
      <c r="J280" s="3" t="s">
        <v>144</v>
      </c>
      <c r="K280" s="3" t="s">
        <v>144</v>
      </c>
      <c r="L280">
        <f>H280*I280</f>
        <v>3.7003871387430044E-3</v>
      </c>
      <c r="M280" t="s">
        <v>68</v>
      </c>
      <c r="N280">
        <f t="shared" si="6"/>
        <v>3.7003871387430044E-3</v>
      </c>
    </row>
    <row r="281" spans="1:14" x14ac:dyDescent="0.25">
      <c r="A281" t="s">
        <v>140</v>
      </c>
      <c r="B281" t="s">
        <v>63</v>
      </c>
      <c r="C281" t="s">
        <v>24</v>
      </c>
      <c r="D281" t="s">
        <v>94</v>
      </c>
      <c r="E281" t="s">
        <v>145</v>
      </c>
      <c r="F281" t="s">
        <v>141</v>
      </c>
      <c r="G281" s="3" t="s">
        <v>144</v>
      </c>
      <c r="H281" s="4">
        <v>12.942222222222222</v>
      </c>
      <c r="I281">
        <v>3.2952306887662887E-4</v>
      </c>
      <c r="J281" s="3" t="s">
        <v>144</v>
      </c>
      <c r="K281" s="3" t="s">
        <v>144</v>
      </c>
      <c r="L281">
        <f>H281*I281</f>
        <v>4.2647607847499701E-3</v>
      </c>
      <c r="M281" t="s">
        <v>68</v>
      </c>
      <c r="N281">
        <f t="shared" si="6"/>
        <v>4.2647607847499701E-3</v>
      </c>
    </row>
    <row r="282" spans="1:14" x14ac:dyDescent="0.25">
      <c r="A282" t="s">
        <v>140</v>
      </c>
      <c r="B282" t="s">
        <v>63</v>
      </c>
      <c r="C282" t="s">
        <v>24</v>
      </c>
      <c r="D282" t="s">
        <v>115</v>
      </c>
      <c r="E282" t="s">
        <v>81</v>
      </c>
      <c r="F282" t="s">
        <v>82</v>
      </c>
      <c r="G282">
        <v>97</v>
      </c>
      <c r="H282" s="3" t="s">
        <v>144</v>
      </c>
      <c r="I282">
        <v>2.4927165035978465E-4</v>
      </c>
      <c r="J282">
        <v>0.3</v>
      </c>
      <c r="K282">
        <v>0.03</v>
      </c>
      <c r="L282">
        <f>G282*I282*J282*K282</f>
        <v>2.1761415076409197E-4</v>
      </c>
      <c r="M282" t="s">
        <v>68</v>
      </c>
      <c r="N282">
        <f t="shared" si="6"/>
        <v>2.1761415076409197E-4</v>
      </c>
    </row>
    <row r="283" spans="1:14" x14ac:dyDescent="0.25">
      <c r="A283" t="s">
        <v>140</v>
      </c>
      <c r="B283" t="s">
        <v>63</v>
      </c>
      <c r="C283" t="s">
        <v>24</v>
      </c>
      <c r="D283" t="s">
        <v>115</v>
      </c>
      <c r="E283" t="s">
        <v>81</v>
      </c>
      <c r="F283" t="s">
        <v>141</v>
      </c>
      <c r="G283" s="3" t="s">
        <v>144</v>
      </c>
      <c r="H283" s="4">
        <v>9.7799999999999994</v>
      </c>
      <c r="I283">
        <v>2.4927165035978465E-4</v>
      </c>
      <c r="J283" s="3" t="s">
        <v>144</v>
      </c>
      <c r="K283" s="3" t="s">
        <v>144</v>
      </c>
      <c r="L283">
        <f>H283*I283</f>
        <v>2.437876740518694E-3</v>
      </c>
      <c r="M283" t="s">
        <v>68</v>
      </c>
      <c r="N283">
        <f t="shared" si="6"/>
        <v>2.437876740518694E-3</v>
      </c>
    </row>
    <row r="284" spans="1:14" x14ac:dyDescent="0.25">
      <c r="A284" t="s">
        <v>140</v>
      </c>
      <c r="B284" t="s">
        <v>63</v>
      </c>
      <c r="C284" t="s">
        <v>24</v>
      </c>
      <c r="D284" t="s">
        <v>115</v>
      </c>
      <c r="E284" t="s">
        <v>145</v>
      </c>
      <c r="F284" t="s">
        <v>82</v>
      </c>
      <c r="G284">
        <v>286</v>
      </c>
      <c r="H284" s="3" t="s">
        <v>144</v>
      </c>
      <c r="I284">
        <v>3.2952306887662887E-4</v>
      </c>
      <c r="J284">
        <v>0.3</v>
      </c>
      <c r="K284">
        <v>0.03</v>
      </c>
      <c r="L284">
        <f>G284*I284*J284*K284</f>
        <v>8.4819237928844267E-4</v>
      </c>
      <c r="M284" t="s">
        <v>68</v>
      </c>
      <c r="N284">
        <f t="shared" si="6"/>
        <v>8.4819237928844267E-4</v>
      </c>
    </row>
    <row r="285" spans="1:14" x14ac:dyDescent="0.25">
      <c r="A285" t="s">
        <v>140</v>
      </c>
      <c r="B285" t="s">
        <v>63</v>
      </c>
      <c r="C285" t="s">
        <v>24</v>
      </c>
      <c r="D285" t="s">
        <v>115</v>
      </c>
      <c r="E285" t="s">
        <v>145</v>
      </c>
      <c r="F285" t="s">
        <v>141</v>
      </c>
      <c r="G285" s="3" t="s">
        <v>144</v>
      </c>
      <c r="H285" s="4">
        <v>17.25</v>
      </c>
      <c r="I285">
        <v>3.2952306887662887E-4</v>
      </c>
      <c r="J285" s="3" t="s">
        <v>144</v>
      </c>
      <c r="K285" s="3" t="s">
        <v>144</v>
      </c>
      <c r="L285">
        <f>H285*I285</f>
        <v>5.6842729381218482E-3</v>
      </c>
      <c r="M285" t="s">
        <v>68</v>
      </c>
      <c r="N285">
        <f t="shared" si="6"/>
        <v>5.6842729381218482E-3</v>
      </c>
    </row>
    <row r="286" spans="1:14" x14ac:dyDescent="0.25">
      <c r="A286" t="s">
        <v>140</v>
      </c>
      <c r="B286" t="s">
        <v>63</v>
      </c>
      <c r="C286" t="s">
        <v>24</v>
      </c>
      <c r="D286" t="s">
        <v>75</v>
      </c>
      <c r="E286" t="s">
        <v>81</v>
      </c>
      <c r="F286" t="s">
        <v>82</v>
      </c>
      <c r="G286">
        <v>141.5</v>
      </c>
      <c r="H286" s="3" t="s">
        <v>144</v>
      </c>
      <c r="I286">
        <v>2.4927165035978465E-4</v>
      </c>
      <c r="J286">
        <v>0.3</v>
      </c>
      <c r="K286">
        <v>0.03</v>
      </c>
      <c r="L286">
        <f>G286*I286*J286*K286</f>
        <v>3.1744744673318571E-4</v>
      </c>
      <c r="M286" t="s">
        <v>68</v>
      </c>
      <c r="N286">
        <f t="shared" si="6"/>
        <v>3.1744744673318571E-4</v>
      </c>
    </row>
    <row r="287" spans="1:14" x14ac:dyDescent="0.25">
      <c r="A287" t="s">
        <v>140</v>
      </c>
      <c r="B287" t="s">
        <v>63</v>
      </c>
      <c r="C287" t="s">
        <v>24</v>
      </c>
      <c r="D287" t="s">
        <v>75</v>
      </c>
      <c r="E287" t="s">
        <v>145</v>
      </c>
      <c r="F287" t="s">
        <v>82</v>
      </c>
      <c r="G287">
        <v>154.5</v>
      </c>
      <c r="H287" s="3" t="s">
        <v>144</v>
      </c>
      <c r="I287">
        <v>3.2952306887662887E-4</v>
      </c>
      <c r="J287">
        <v>0.3</v>
      </c>
      <c r="K287">
        <v>0.03</v>
      </c>
      <c r="L287">
        <f>G287*I287*J287*K287</f>
        <v>4.5820182727295238E-4</v>
      </c>
      <c r="M287" t="s">
        <v>68</v>
      </c>
      <c r="N287">
        <f t="shared" si="6"/>
        <v>4.5820182727295238E-4</v>
      </c>
    </row>
    <row r="288" spans="1:14" x14ac:dyDescent="0.25">
      <c r="A288" t="s">
        <v>140</v>
      </c>
      <c r="B288" t="s">
        <v>63</v>
      </c>
      <c r="C288" t="s">
        <v>24</v>
      </c>
      <c r="D288" t="s">
        <v>78</v>
      </c>
      <c r="E288" t="s">
        <v>81</v>
      </c>
      <c r="F288" t="s">
        <v>82</v>
      </c>
      <c r="G288">
        <v>2286</v>
      </c>
      <c r="H288" s="3" t="s">
        <v>144</v>
      </c>
      <c r="I288">
        <v>2.4927165035978465E-4</v>
      </c>
      <c r="J288">
        <v>0.3</v>
      </c>
      <c r="K288">
        <v>0.03</v>
      </c>
      <c r="L288">
        <f>G288*I288*J288*K288</f>
        <v>5.1285149345022098E-3</v>
      </c>
      <c r="M288" t="s">
        <v>68</v>
      </c>
      <c r="N288">
        <f t="shared" si="6"/>
        <v>5.1285149345022098E-3</v>
      </c>
    </row>
    <row r="289" spans="1:14" x14ac:dyDescent="0.25">
      <c r="A289" t="s">
        <v>140</v>
      </c>
      <c r="B289" t="s">
        <v>63</v>
      </c>
      <c r="C289" t="s">
        <v>24</v>
      </c>
      <c r="D289" t="s">
        <v>78</v>
      </c>
      <c r="E289" t="s">
        <v>145</v>
      </c>
      <c r="F289" t="s">
        <v>82</v>
      </c>
      <c r="G289">
        <v>2286</v>
      </c>
      <c r="H289" s="3" t="s">
        <v>144</v>
      </c>
      <c r="I289">
        <v>3.2952306887662887E-4</v>
      </c>
      <c r="J289">
        <v>0.3</v>
      </c>
      <c r="K289">
        <v>0.03</v>
      </c>
      <c r="L289">
        <f>G289*I289*J289*K289</f>
        <v>6.7796076190677623E-3</v>
      </c>
      <c r="M289" t="s">
        <v>68</v>
      </c>
      <c r="N289">
        <f t="shared" si="6"/>
        <v>6.7796076190677623E-3</v>
      </c>
    </row>
    <row r="290" spans="1:14" x14ac:dyDescent="0.25">
      <c r="A290" t="s">
        <v>140</v>
      </c>
      <c r="B290" t="s">
        <v>63</v>
      </c>
      <c r="C290" t="s">
        <v>24</v>
      </c>
      <c r="D290" t="s">
        <v>166</v>
      </c>
      <c r="E290" t="s">
        <v>81</v>
      </c>
      <c r="F290" t="s">
        <v>141</v>
      </c>
      <c r="G290" s="3" t="s">
        <v>144</v>
      </c>
      <c r="H290" s="4">
        <v>103.50397989107665</v>
      </c>
      <c r="I290">
        <v>2.4927165035978465E-4</v>
      </c>
      <c r="J290" s="3" t="s">
        <v>144</v>
      </c>
      <c r="K290" s="3" t="s">
        <v>144</v>
      </c>
      <c r="L290">
        <f>H290*I290</f>
        <v>2.5800607886254642E-2</v>
      </c>
      <c r="M290" t="s">
        <v>68</v>
      </c>
      <c r="N290">
        <f t="shared" si="6"/>
        <v>2.5800607886254642E-2</v>
      </c>
    </row>
    <row r="291" spans="1:14" x14ac:dyDescent="0.25">
      <c r="A291" t="s">
        <v>140</v>
      </c>
      <c r="B291" t="s">
        <v>63</v>
      </c>
      <c r="C291" t="s">
        <v>24</v>
      </c>
      <c r="D291" t="s">
        <v>166</v>
      </c>
      <c r="E291" t="s">
        <v>145</v>
      </c>
      <c r="F291" t="s">
        <v>141</v>
      </c>
      <c r="G291" s="3" t="s">
        <v>144</v>
      </c>
      <c r="H291" s="4">
        <v>56.403854210305823</v>
      </c>
      <c r="I291">
        <v>3.2952306887662887E-4</v>
      </c>
      <c r="J291" s="3" t="s">
        <v>144</v>
      </c>
      <c r="K291" s="3" t="s">
        <v>144</v>
      </c>
      <c r="L291">
        <f>H291*I291</f>
        <v>1.858637113584994E-2</v>
      </c>
      <c r="M291" t="s">
        <v>68</v>
      </c>
      <c r="N291">
        <f t="shared" si="6"/>
        <v>1.858637113584994E-2</v>
      </c>
    </row>
    <row r="292" spans="1:14" x14ac:dyDescent="0.25">
      <c r="A292" t="s">
        <v>140</v>
      </c>
      <c r="B292" t="s">
        <v>63</v>
      </c>
      <c r="C292" t="s">
        <v>24</v>
      </c>
      <c r="D292" t="s">
        <v>167</v>
      </c>
      <c r="E292" t="s">
        <v>81</v>
      </c>
      <c r="F292" t="s">
        <v>141</v>
      </c>
      <c r="G292" s="3" t="s">
        <v>144</v>
      </c>
      <c r="H292" s="4">
        <v>4.3</v>
      </c>
      <c r="I292">
        <v>2.4927165035978465E-4</v>
      </c>
      <c r="J292" s="3" t="s">
        <v>144</v>
      </c>
      <c r="K292" s="3" t="s">
        <v>144</v>
      </c>
      <c r="L292">
        <f>H292*I292</f>
        <v>1.0718680965470741E-3</v>
      </c>
      <c r="M292" t="s">
        <v>68</v>
      </c>
      <c r="N292">
        <f t="shared" si="6"/>
        <v>1.0718680965470741E-3</v>
      </c>
    </row>
    <row r="293" spans="1:14" x14ac:dyDescent="0.25">
      <c r="A293" t="s">
        <v>140</v>
      </c>
      <c r="B293" t="s">
        <v>63</v>
      </c>
      <c r="C293" t="s">
        <v>24</v>
      </c>
      <c r="D293" t="s">
        <v>167</v>
      </c>
      <c r="E293" t="s">
        <v>145</v>
      </c>
      <c r="F293" t="s">
        <v>141</v>
      </c>
      <c r="G293" s="3" t="s">
        <v>144</v>
      </c>
      <c r="H293" s="4">
        <v>0.9</v>
      </c>
      <c r="I293">
        <v>3.2952306887662887E-4</v>
      </c>
      <c r="J293" s="3" t="s">
        <v>144</v>
      </c>
      <c r="K293" s="3" t="s">
        <v>144</v>
      </c>
      <c r="L293">
        <f>H293*I293</f>
        <v>2.9657076198896597E-4</v>
      </c>
      <c r="M293" t="s">
        <v>68</v>
      </c>
      <c r="N293">
        <f t="shared" si="6"/>
        <v>2.9657076198896597E-4</v>
      </c>
    </row>
    <row r="294" spans="1:14" x14ac:dyDescent="0.25">
      <c r="A294" t="s">
        <v>140</v>
      </c>
      <c r="B294" t="s">
        <v>63</v>
      </c>
      <c r="C294" t="s">
        <v>24</v>
      </c>
      <c r="D294" t="s">
        <v>168</v>
      </c>
      <c r="E294" t="s">
        <v>81</v>
      </c>
      <c r="F294" t="s">
        <v>82</v>
      </c>
      <c r="G294">
        <v>1481</v>
      </c>
      <c r="H294" s="3" t="s">
        <v>144</v>
      </c>
      <c r="I294">
        <v>2.4927165035978465E-4</v>
      </c>
      <c r="J294">
        <v>0.3</v>
      </c>
      <c r="K294">
        <v>0.03</v>
      </c>
      <c r="L294">
        <f>G294*I294*J294*K294</f>
        <v>3.3225418276455693E-3</v>
      </c>
      <c r="M294" t="s">
        <v>68</v>
      </c>
      <c r="N294">
        <f t="shared" si="6"/>
        <v>3.3225418276455693E-3</v>
      </c>
    </row>
    <row r="295" spans="1:14" x14ac:dyDescent="0.25">
      <c r="A295" t="s">
        <v>140</v>
      </c>
      <c r="B295" t="s">
        <v>63</v>
      </c>
      <c r="C295" t="s">
        <v>24</v>
      </c>
      <c r="D295" t="s">
        <v>168</v>
      </c>
      <c r="E295" t="s">
        <v>145</v>
      </c>
      <c r="F295" t="s">
        <v>82</v>
      </c>
      <c r="G295">
        <v>1216.5</v>
      </c>
      <c r="H295" s="3" t="s">
        <v>144</v>
      </c>
      <c r="I295">
        <v>3.2952306887662887E-4</v>
      </c>
      <c r="J295">
        <v>0.3</v>
      </c>
      <c r="K295">
        <v>0.03</v>
      </c>
      <c r="L295">
        <f>G295*I295*J295*K295</f>
        <v>3.6077833195957707E-3</v>
      </c>
      <c r="M295" t="s">
        <v>68</v>
      </c>
      <c r="N295">
        <f t="shared" si="6"/>
        <v>3.6077833195957707E-3</v>
      </c>
    </row>
    <row r="296" spans="1:14" x14ac:dyDescent="0.25">
      <c r="A296" t="s">
        <v>140</v>
      </c>
      <c r="B296" t="s">
        <v>63</v>
      </c>
      <c r="C296" t="s">
        <v>24</v>
      </c>
      <c r="D296" t="s">
        <v>96</v>
      </c>
      <c r="E296" t="s">
        <v>81</v>
      </c>
      <c r="F296" t="s">
        <v>141</v>
      </c>
      <c r="G296" s="3" t="s">
        <v>144</v>
      </c>
      <c r="H296" s="4">
        <v>11.7463443059252</v>
      </c>
      <c r="I296">
        <v>2.4927165035978465E-4</v>
      </c>
      <c r="J296" s="3" t="s">
        <v>144</v>
      </c>
      <c r="K296" s="3" t="s">
        <v>144</v>
      </c>
      <c r="L296">
        <f>H296*I296</f>
        <v>2.928030630832234E-3</v>
      </c>
      <c r="M296" t="s">
        <v>68</v>
      </c>
      <c r="N296">
        <f t="shared" si="6"/>
        <v>2.928030630832234E-3</v>
      </c>
    </row>
    <row r="297" spans="1:14" x14ac:dyDescent="0.25">
      <c r="A297" t="s">
        <v>140</v>
      </c>
      <c r="B297" t="s">
        <v>63</v>
      </c>
      <c r="C297" t="s">
        <v>24</v>
      </c>
      <c r="D297" t="s">
        <v>96</v>
      </c>
      <c r="E297" t="s">
        <v>145</v>
      </c>
      <c r="F297" t="s">
        <v>141</v>
      </c>
      <c r="G297" s="3" t="s">
        <v>144</v>
      </c>
      <c r="H297" s="4">
        <v>1.3433253957136855</v>
      </c>
      <c r="I297">
        <v>3.2952306887662887E-4</v>
      </c>
      <c r="J297" s="3" t="s">
        <v>144</v>
      </c>
      <c r="K297" s="3" t="s">
        <v>144</v>
      </c>
      <c r="L297">
        <f>H297*I297</f>
        <v>4.4265670689548549E-4</v>
      </c>
      <c r="M297" t="s">
        <v>68</v>
      </c>
      <c r="N297">
        <f t="shared" si="6"/>
        <v>4.4265670689548549E-4</v>
      </c>
    </row>
    <row r="298" spans="1:14" x14ac:dyDescent="0.25">
      <c r="A298" t="s">
        <v>140</v>
      </c>
      <c r="B298" t="s">
        <v>63</v>
      </c>
      <c r="C298" t="s">
        <v>24</v>
      </c>
      <c r="D298" t="s">
        <v>124</v>
      </c>
      <c r="E298" t="s">
        <v>81</v>
      </c>
      <c r="F298" t="s">
        <v>141</v>
      </c>
      <c r="G298" s="3" t="s">
        <v>144</v>
      </c>
      <c r="H298" s="4">
        <v>0.13173553719008266</v>
      </c>
      <c r="I298">
        <v>2.4927165035978465E-4</v>
      </c>
      <c r="J298" s="3" t="s">
        <v>144</v>
      </c>
      <c r="K298" s="3" t="s">
        <v>144</v>
      </c>
      <c r="L298">
        <f>H298*I298</f>
        <v>3.2837934766404693E-5</v>
      </c>
      <c r="M298" t="s">
        <v>68</v>
      </c>
      <c r="N298">
        <f t="shared" si="6"/>
        <v>3.2837934766404693E-5</v>
      </c>
    </row>
    <row r="299" spans="1:14" x14ac:dyDescent="0.25">
      <c r="A299" t="s">
        <v>140</v>
      </c>
      <c r="B299" t="s">
        <v>63</v>
      </c>
      <c r="C299" t="s">
        <v>24</v>
      </c>
      <c r="D299" t="s">
        <v>124</v>
      </c>
      <c r="E299" t="s">
        <v>145</v>
      </c>
      <c r="F299" t="s">
        <v>141</v>
      </c>
      <c r="G299" s="3" t="s">
        <v>144</v>
      </c>
      <c r="H299" s="4">
        <v>0.11570247933884298</v>
      </c>
      <c r="I299">
        <v>3.2952306887662887E-4</v>
      </c>
      <c r="J299" s="3" t="s">
        <v>144</v>
      </c>
      <c r="K299" s="3" t="s">
        <v>144</v>
      </c>
      <c r="L299">
        <f>H299*I299</f>
        <v>3.8126636068370284E-5</v>
      </c>
      <c r="M299" t="s">
        <v>68</v>
      </c>
      <c r="N299">
        <f t="shared" si="6"/>
        <v>3.8126636068370284E-5</v>
      </c>
    </row>
    <row r="300" spans="1:14" x14ac:dyDescent="0.25">
      <c r="A300" t="s">
        <v>140</v>
      </c>
      <c r="B300" t="s">
        <v>63</v>
      </c>
      <c r="C300" t="s">
        <v>24</v>
      </c>
      <c r="D300" t="s">
        <v>101</v>
      </c>
      <c r="E300" t="s">
        <v>81</v>
      </c>
      <c r="F300" t="s">
        <v>82</v>
      </c>
      <c r="G300">
        <v>332</v>
      </c>
      <c r="H300" s="3" t="s">
        <v>144</v>
      </c>
      <c r="I300">
        <v>2.4927165035978465E-4</v>
      </c>
      <c r="J300">
        <v>0.3</v>
      </c>
      <c r="K300">
        <v>0.03</v>
      </c>
      <c r="L300">
        <f>G300*I300*J300*K300</f>
        <v>7.4482369127503649E-4</v>
      </c>
      <c r="M300" t="s">
        <v>68</v>
      </c>
      <c r="N300">
        <f t="shared" si="6"/>
        <v>7.4482369127503649E-4</v>
      </c>
    </row>
    <row r="301" spans="1:14" x14ac:dyDescent="0.25">
      <c r="A301" t="s">
        <v>140</v>
      </c>
      <c r="B301" t="s">
        <v>63</v>
      </c>
      <c r="C301" t="s">
        <v>24</v>
      </c>
      <c r="D301" t="s">
        <v>101</v>
      </c>
      <c r="E301" t="s">
        <v>81</v>
      </c>
      <c r="F301" t="s">
        <v>141</v>
      </c>
      <c r="G301" s="3" t="s">
        <v>144</v>
      </c>
      <c r="H301" s="4">
        <v>29.259433492822971</v>
      </c>
      <c r="I301">
        <v>2.4927165035978465E-4</v>
      </c>
      <c r="J301" s="3" t="s">
        <v>144</v>
      </c>
      <c r="K301" s="3" t="s">
        <v>144</v>
      </c>
      <c r="L301">
        <f>H301*I301</f>
        <v>7.2935472753483405E-3</v>
      </c>
      <c r="M301" t="s">
        <v>68</v>
      </c>
      <c r="N301">
        <f t="shared" si="6"/>
        <v>7.2935472753483405E-3</v>
      </c>
    </row>
    <row r="302" spans="1:14" x14ac:dyDescent="0.25">
      <c r="A302" t="s">
        <v>140</v>
      </c>
      <c r="B302" t="s">
        <v>63</v>
      </c>
      <c r="C302" t="s">
        <v>24</v>
      </c>
      <c r="D302" t="s">
        <v>101</v>
      </c>
      <c r="E302" t="s">
        <v>145</v>
      </c>
      <c r="F302" t="s">
        <v>82</v>
      </c>
      <c r="G302">
        <v>226</v>
      </c>
      <c r="H302" s="3" t="s">
        <v>144</v>
      </c>
      <c r="I302">
        <v>3.2952306887662887E-4</v>
      </c>
      <c r="J302">
        <v>0.3</v>
      </c>
      <c r="K302">
        <v>0.03</v>
      </c>
      <c r="L302">
        <f>G302*I302*J302*K302</f>
        <v>6.7024992209506311E-4</v>
      </c>
      <c r="M302" t="s">
        <v>68</v>
      </c>
      <c r="N302">
        <f t="shared" si="6"/>
        <v>6.7024992209506311E-4</v>
      </c>
    </row>
    <row r="303" spans="1:14" x14ac:dyDescent="0.25">
      <c r="A303" t="s">
        <v>140</v>
      </c>
      <c r="B303" t="s">
        <v>63</v>
      </c>
      <c r="C303" t="s">
        <v>24</v>
      </c>
      <c r="D303" t="s">
        <v>101</v>
      </c>
      <c r="E303" t="s">
        <v>145</v>
      </c>
      <c r="F303" t="s">
        <v>141</v>
      </c>
      <c r="G303" s="3" t="s">
        <v>144</v>
      </c>
      <c r="H303" s="4">
        <v>10.491961722488039</v>
      </c>
      <c r="I303">
        <v>3.2952306887662887E-4</v>
      </c>
      <c r="J303" s="3" t="s">
        <v>144</v>
      </c>
      <c r="K303" s="3" t="s">
        <v>144</v>
      </c>
      <c r="L303">
        <f>H303*I303</f>
        <v>3.4573434253303797E-3</v>
      </c>
      <c r="M303" t="s">
        <v>68</v>
      </c>
      <c r="N303">
        <f t="shared" si="6"/>
        <v>3.4573434253303797E-3</v>
      </c>
    </row>
    <row r="304" spans="1:14" x14ac:dyDescent="0.25">
      <c r="A304" t="s">
        <v>140</v>
      </c>
      <c r="B304" t="s">
        <v>63</v>
      </c>
      <c r="C304" t="s">
        <v>24</v>
      </c>
      <c r="D304" t="s">
        <v>114</v>
      </c>
      <c r="E304" t="s">
        <v>81</v>
      </c>
      <c r="F304" t="s">
        <v>82</v>
      </c>
      <c r="G304">
        <v>798.7</v>
      </c>
      <c r="H304" s="3" t="s">
        <v>144</v>
      </c>
      <c r="I304">
        <v>2.4927165035978465E-4</v>
      </c>
      <c r="J304">
        <v>0.3</v>
      </c>
      <c r="K304">
        <v>0.03</v>
      </c>
      <c r="L304">
        <f>G304*I304*J304*K304</f>
        <v>1.7918394042812399E-3</v>
      </c>
      <c r="M304" t="s">
        <v>68</v>
      </c>
      <c r="N304">
        <f t="shared" si="6"/>
        <v>1.7918394042812399E-3</v>
      </c>
    </row>
    <row r="305" spans="1:14" x14ac:dyDescent="0.25">
      <c r="A305" t="s">
        <v>140</v>
      </c>
      <c r="B305" t="s">
        <v>63</v>
      </c>
      <c r="C305" t="s">
        <v>24</v>
      </c>
      <c r="D305" t="s">
        <v>114</v>
      </c>
      <c r="E305" t="s">
        <v>81</v>
      </c>
      <c r="F305" t="s">
        <v>141</v>
      </c>
      <c r="G305" s="3" t="s">
        <v>144</v>
      </c>
      <c r="H305" s="4">
        <v>16.309999999999999</v>
      </c>
      <c r="I305">
        <v>2.4927165035978465E-4</v>
      </c>
      <c r="J305" s="3" t="s">
        <v>144</v>
      </c>
      <c r="K305" s="3" t="s">
        <v>144</v>
      </c>
      <c r="L305">
        <f>H305*I305</f>
        <v>4.065620617368087E-3</v>
      </c>
      <c r="M305" t="s">
        <v>68</v>
      </c>
      <c r="N305">
        <f t="shared" si="6"/>
        <v>4.065620617368087E-3</v>
      </c>
    </row>
    <row r="306" spans="1:14" x14ac:dyDescent="0.25">
      <c r="A306" t="s">
        <v>140</v>
      </c>
      <c r="B306" t="s">
        <v>63</v>
      </c>
      <c r="C306" t="s">
        <v>24</v>
      </c>
      <c r="D306" t="s">
        <v>114</v>
      </c>
      <c r="E306" t="s">
        <v>145</v>
      </c>
      <c r="F306" t="s">
        <v>82</v>
      </c>
      <c r="G306">
        <v>1216.8</v>
      </c>
      <c r="H306" s="3" t="s">
        <v>144</v>
      </c>
      <c r="I306">
        <v>3.2952306887662887E-4</v>
      </c>
      <c r="J306">
        <v>0.3</v>
      </c>
      <c r="K306">
        <v>0.03</v>
      </c>
      <c r="L306">
        <f>G306*I306*J306*K306</f>
        <v>3.6086730318817374E-3</v>
      </c>
      <c r="M306" t="s">
        <v>68</v>
      </c>
      <c r="N306">
        <f t="shared" si="6"/>
        <v>3.6086730318817374E-3</v>
      </c>
    </row>
    <row r="307" spans="1:14" x14ac:dyDescent="0.25">
      <c r="A307" t="s">
        <v>140</v>
      </c>
      <c r="B307" t="s">
        <v>63</v>
      </c>
      <c r="C307" t="s">
        <v>24</v>
      </c>
      <c r="D307" t="s">
        <v>114</v>
      </c>
      <c r="E307" t="s">
        <v>145</v>
      </c>
      <c r="F307" t="s">
        <v>141</v>
      </c>
      <c r="G307" s="3" t="s">
        <v>144</v>
      </c>
      <c r="H307" s="4">
        <v>21.87</v>
      </c>
      <c r="I307">
        <v>3.2952306887662887E-4</v>
      </c>
      <c r="J307" s="3" t="s">
        <v>144</v>
      </c>
      <c r="K307" s="3" t="s">
        <v>144</v>
      </c>
      <c r="L307">
        <f>H307*I307</f>
        <v>7.2066695163318737E-3</v>
      </c>
      <c r="M307" t="s">
        <v>68</v>
      </c>
      <c r="N307">
        <f t="shared" si="6"/>
        <v>7.2066695163318737E-3</v>
      </c>
    </row>
    <row r="308" spans="1:14" x14ac:dyDescent="0.25">
      <c r="A308" t="s">
        <v>140</v>
      </c>
      <c r="B308" t="s">
        <v>63</v>
      </c>
      <c r="C308" t="s">
        <v>24</v>
      </c>
      <c r="D308" t="s">
        <v>97</v>
      </c>
      <c r="E308" t="s">
        <v>81</v>
      </c>
      <c r="F308" t="s">
        <v>141</v>
      </c>
      <c r="G308" s="3" t="s">
        <v>144</v>
      </c>
      <c r="H308" s="4">
        <v>0.11592727272727274</v>
      </c>
      <c r="I308">
        <v>2.4927165035978465E-4</v>
      </c>
      <c r="J308" s="3" t="s">
        <v>144</v>
      </c>
      <c r="K308" s="3" t="s">
        <v>144</v>
      </c>
      <c r="L308">
        <f>H308*I308</f>
        <v>2.8897382594436131E-5</v>
      </c>
      <c r="M308" t="s">
        <v>68</v>
      </c>
      <c r="N308">
        <f t="shared" si="6"/>
        <v>2.8897382594436131E-5</v>
      </c>
    </row>
    <row r="309" spans="1:14" x14ac:dyDescent="0.25">
      <c r="A309" t="s">
        <v>140</v>
      </c>
      <c r="B309" t="s">
        <v>63</v>
      </c>
      <c r="C309" t="s">
        <v>24</v>
      </c>
      <c r="D309" t="s">
        <v>97</v>
      </c>
      <c r="E309" t="s">
        <v>145</v>
      </c>
      <c r="F309" t="s">
        <v>141</v>
      </c>
      <c r="G309" s="3" t="s">
        <v>144</v>
      </c>
      <c r="H309" s="4">
        <v>6.3636363636363644E-2</v>
      </c>
      <c r="I309">
        <v>3.2952306887662887E-4</v>
      </c>
      <c r="J309" s="3" t="s">
        <v>144</v>
      </c>
      <c r="K309" s="3" t="s">
        <v>144</v>
      </c>
      <c r="L309">
        <f>H309*I309</f>
        <v>2.0969649837603659E-5</v>
      </c>
      <c r="M309" t="s">
        <v>68</v>
      </c>
      <c r="N309">
        <f t="shared" si="6"/>
        <v>2.0969649837603659E-5</v>
      </c>
    </row>
    <row r="310" spans="1:14" x14ac:dyDescent="0.25">
      <c r="A310" t="s">
        <v>140</v>
      </c>
      <c r="B310" t="s">
        <v>63</v>
      </c>
      <c r="C310" t="s">
        <v>26</v>
      </c>
      <c r="D310" t="s">
        <v>143</v>
      </c>
      <c r="E310" t="s">
        <v>81</v>
      </c>
      <c r="F310" t="s">
        <v>82</v>
      </c>
      <c r="G310">
        <v>14</v>
      </c>
      <c r="H310" s="3" t="s">
        <v>144</v>
      </c>
      <c r="I310">
        <v>9.6296356809522381E-4</v>
      </c>
      <c r="J310">
        <v>0.3</v>
      </c>
      <c r="K310">
        <v>0.03</v>
      </c>
      <c r="L310">
        <f>G310*I310*J310*K310</f>
        <v>1.2133340957999818E-4</v>
      </c>
      <c r="M310" t="s">
        <v>68</v>
      </c>
      <c r="N310">
        <f t="shared" si="6"/>
        <v>1.2133340957999818E-4</v>
      </c>
    </row>
    <row r="311" spans="1:14" x14ac:dyDescent="0.25">
      <c r="A311" t="s">
        <v>140</v>
      </c>
      <c r="B311" t="s">
        <v>63</v>
      </c>
      <c r="C311" t="s">
        <v>26</v>
      </c>
      <c r="D311" t="s">
        <v>143</v>
      </c>
      <c r="E311" t="s">
        <v>81</v>
      </c>
      <c r="F311" t="s">
        <v>141</v>
      </c>
      <c r="G311" s="3" t="s">
        <v>144</v>
      </c>
      <c r="H311" s="4">
        <v>2.5708577540106954</v>
      </c>
      <c r="I311">
        <v>9.6296356809522381E-4</v>
      </c>
      <c r="J311" s="3" t="s">
        <v>144</v>
      </c>
      <c r="K311" s="3" t="s">
        <v>144</v>
      </c>
      <c r="L311">
        <f>H311*I311</f>
        <v>2.4756423558674125E-3</v>
      </c>
      <c r="M311" t="s">
        <v>68</v>
      </c>
      <c r="N311">
        <f t="shared" si="6"/>
        <v>2.4756423558674125E-3</v>
      </c>
    </row>
    <row r="312" spans="1:14" x14ac:dyDescent="0.25">
      <c r="A312" t="s">
        <v>140</v>
      </c>
      <c r="B312" t="s">
        <v>63</v>
      </c>
      <c r="C312" t="s">
        <v>26</v>
      </c>
      <c r="D312" t="s">
        <v>143</v>
      </c>
      <c r="E312" t="s">
        <v>145</v>
      </c>
      <c r="F312" t="s">
        <v>82</v>
      </c>
      <c r="G312">
        <v>23</v>
      </c>
      <c r="H312" s="3" t="s">
        <v>144</v>
      </c>
      <c r="I312">
        <v>1.2729835491405732E-3</v>
      </c>
      <c r="J312">
        <v>0.3</v>
      </c>
      <c r="K312">
        <v>0.03</v>
      </c>
      <c r="L312">
        <f>G312*I312*J312*K312</f>
        <v>2.6350759467209863E-4</v>
      </c>
      <c r="M312" t="s">
        <v>68</v>
      </c>
      <c r="N312">
        <f t="shared" si="6"/>
        <v>2.6350759467209863E-4</v>
      </c>
    </row>
    <row r="313" spans="1:14" x14ac:dyDescent="0.25">
      <c r="A313" t="s">
        <v>140</v>
      </c>
      <c r="B313" t="s">
        <v>63</v>
      </c>
      <c r="C313" t="s">
        <v>26</v>
      </c>
      <c r="D313" t="s">
        <v>143</v>
      </c>
      <c r="E313" t="s">
        <v>145</v>
      </c>
      <c r="F313" t="s">
        <v>141</v>
      </c>
      <c r="G313" s="3" t="s">
        <v>144</v>
      </c>
      <c r="H313" s="4">
        <v>0.53529411764705881</v>
      </c>
      <c r="I313">
        <v>1.2729835491405732E-3</v>
      </c>
      <c r="J313" s="3" t="s">
        <v>144</v>
      </c>
      <c r="K313" s="3" t="s">
        <v>144</v>
      </c>
      <c r="L313">
        <f>H313*I313</f>
        <v>6.8142060571642446E-4</v>
      </c>
      <c r="M313" t="s">
        <v>68</v>
      </c>
      <c r="N313">
        <f t="shared" si="6"/>
        <v>6.8142060571642446E-4</v>
      </c>
    </row>
    <row r="314" spans="1:14" x14ac:dyDescent="0.25">
      <c r="A314" t="s">
        <v>140</v>
      </c>
      <c r="B314" t="s">
        <v>63</v>
      </c>
      <c r="C314" t="s">
        <v>26</v>
      </c>
      <c r="D314" t="s">
        <v>76</v>
      </c>
      <c r="E314" t="s">
        <v>81</v>
      </c>
      <c r="F314" t="s">
        <v>82</v>
      </c>
      <c r="G314">
        <v>1112</v>
      </c>
      <c r="H314" s="3" t="s">
        <v>144</v>
      </c>
      <c r="I314">
        <v>9.6296356809522381E-4</v>
      </c>
      <c r="J314">
        <v>0.3</v>
      </c>
      <c r="K314">
        <v>0.03</v>
      </c>
      <c r="L314">
        <f>G314*I314*J314*K314</f>
        <v>9.6373393894970006E-3</v>
      </c>
      <c r="M314" t="s">
        <v>68</v>
      </c>
      <c r="N314">
        <f t="shared" si="6"/>
        <v>9.6373393894970006E-3</v>
      </c>
    </row>
    <row r="315" spans="1:14" x14ac:dyDescent="0.25">
      <c r="A315" t="s">
        <v>140</v>
      </c>
      <c r="B315" t="s">
        <v>63</v>
      </c>
      <c r="C315" t="s">
        <v>26</v>
      </c>
      <c r="D315" t="s">
        <v>76</v>
      </c>
      <c r="E315" t="s">
        <v>81</v>
      </c>
      <c r="F315" t="s">
        <v>141</v>
      </c>
      <c r="G315" s="3" t="s">
        <v>144</v>
      </c>
      <c r="H315" s="4">
        <v>3.4128685699974954</v>
      </c>
      <c r="I315">
        <v>9.6296356809522381E-4</v>
      </c>
      <c r="J315" s="3" t="s">
        <v>144</v>
      </c>
      <c r="K315" s="3" t="s">
        <v>144</v>
      </c>
      <c r="L315">
        <f>H315*I315</f>
        <v>3.2864680956048325E-3</v>
      </c>
      <c r="M315" t="s">
        <v>68</v>
      </c>
      <c r="N315">
        <f t="shared" si="6"/>
        <v>3.2864680956048325E-3</v>
      </c>
    </row>
    <row r="316" spans="1:14" x14ac:dyDescent="0.25">
      <c r="A316" t="s">
        <v>140</v>
      </c>
      <c r="B316" t="s">
        <v>63</v>
      </c>
      <c r="C316" t="s">
        <v>26</v>
      </c>
      <c r="D316" t="s">
        <v>76</v>
      </c>
      <c r="E316" t="s">
        <v>145</v>
      </c>
      <c r="F316" t="s">
        <v>82</v>
      </c>
      <c r="G316">
        <v>1112</v>
      </c>
      <c r="H316" s="3" t="s">
        <v>144</v>
      </c>
      <c r="I316">
        <v>1.2729835491405732E-3</v>
      </c>
      <c r="J316">
        <v>0.3</v>
      </c>
      <c r="K316">
        <v>0.03</v>
      </c>
      <c r="L316">
        <f>G316*I316*J316*K316</f>
        <v>1.2740019359798856E-2</v>
      </c>
      <c r="M316" t="s">
        <v>68</v>
      </c>
      <c r="N316">
        <f t="shared" si="6"/>
        <v>1.2740019359798856E-2</v>
      </c>
    </row>
    <row r="317" spans="1:14" x14ac:dyDescent="0.25">
      <c r="A317" t="s">
        <v>140</v>
      </c>
      <c r="B317" t="s">
        <v>63</v>
      </c>
      <c r="C317" t="s">
        <v>26</v>
      </c>
      <c r="D317" t="s">
        <v>76</v>
      </c>
      <c r="E317" t="s">
        <v>145</v>
      </c>
      <c r="F317" t="s">
        <v>141</v>
      </c>
      <c r="G317" s="3" t="s">
        <v>144</v>
      </c>
      <c r="H317" s="4">
        <v>13.936977210117705</v>
      </c>
      <c r="I317">
        <v>1.2729835491405732E-3</v>
      </c>
      <c r="J317" s="3" t="s">
        <v>144</v>
      </c>
      <c r="K317" s="3" t="s">
        <v>144</v>
      </c>
      <c r="L317">
        <f>H317*I317</f>
        <v>1.7741542713226921E-2</v>
      </c>
      <c r="M317" t="s">
        <v>68</v>
      </c>
      <c r="N317">
        <f t="shared" si="6"/>
        <v>1.7741542713226921E-2</v>
      </c>
    </row>
    <row r="318" spans="1:14" x14ac:dyDescent="0.25">
      <c r="A318" t="s">
        <v>140</v>
      </c>
      <c r="B318" t="s">
        <v>63</v>
      </c>
      <c r="C318" t="s">
        <v>26</v>
      </c>
      <c r="D318" t="s">
        <v>73</v>
      </c>
      <c r="E318" t="s">
        <v>81</v>
      </c>
      <c r="F318" t="s">
        <v>82</v>
      </c>
      <c r="G318">
        <v>11190</v>
      </c>
      <c r="H318" s="3" t="s">
        <v>144</v>
      </c>
      <c r="I318">
        <v>9.6296356809522381E-4</v>
      </c>
      <c r="J318">
        <v>0.3</v>
      </c>
      <c r="K318">
        <v>0.03</v>
      </c>
      <c r="L318">
        <f>G318*I318*J318*K318</f>
        <v>9.6980060942869983E-2</v>
      </c>
      <c r="M318" t="s">
        <v>68</v>
      </c>
      <c r="N318">
        <f t="shared" si="6"/>
        <v>9.6980060942869983E-2</v>
      </c>
    </row>
    <row r="319" spans="1:14" x14ac:dyDescent="0.25">
      <c r="A319" t="s">
        <v>140</v>
      </c>
      <c r="B319" t="s">
        <v>63</v>
      </c>
      <c r="C319" t="s">
        <v>26</v>
      </c>
      <c r="D319" t="s">
        <v>73</v>
      </c>
      <c r="E319" t="s">
        <v>81</v>
      </c>
      <c r="F319" t="s">
        <v>141</v>
      </c>
      <c r="G319" s="3" t="s">
        <v>144</v>
      </c>
      <c r="H319" s="4">
        <v>138.18181818181819</v>
      </c>
      <c r="I319">
        <v>9.6296356809522381E-4</v>
      </c>
      <c r="J319" s="3" t="s">
        <v>144</v>
      </c>
      <c r="K319" s="3" t="s">
        <v>144</v>
      </c>
      <c r="L319">
        <f>H319*I319</f>
        <v>0.1330640566822491</v>
      </c>
      <c r="M319" t="s">
        <v>68</v>
      </c>
      <c r="N319">
        <f t="shared" si="6"/>
        <v>0.1330640566822491</v>
      </c>
    </row>
    <row r="320" spans="1:14" x14ac:dyDescent="0.25">
      <c r="A320" t="s">
        <v>140</v>
      </c>
      <c r="B320" t="s">
        <v>63</v>
      </c>
      <c r="C320" t="s">
        <v>26</v>
      </c>
      <c r="D320" t="s">
        <v>73</v>
      </c>
      <c r="E320" t="s">
        <v>145</v>
      </c>
      <c r="F320" t="s">
        <v>82</v>
      </c>
      <c r="G320">
        <v>13766</v>
      </c>
      <c r="H320" s="3" t="s">
        <v>144</v>
      </c>
      <c r="I320">
        <v>1.2729835491405732E-3</v>
      </c>
      <c r="J320">
        <v>0.3</v>
      </c>
      <c r="K320">
        <v>0.03</v>
      </c>
      <c r="L320">
        <f>G320*I320*J320*K320</f>
        <v>0.15771502383722216</v>
      </c>
      <c r="M320" t="s">
        <v>68</v>
      </c>
      <c r="N320">
        <f t="shared" si="6"/>
        <v>0.15771502383722216</v>
      </c>
    </row>
    <row r="321" spans="1:14" x14ac:dyDescent="0.25">
      <c r="A321" t="s">
        <v>140</v>
      </c>
      <c r="B321" t="s">
        <v>63</v>
      </c>
      <c r="C321" t="s">
        <v>26</v>
      </c>
      <c r="D321" t="s">
        <v>73</v>
      </c>
      <c r="E321" t="s">
        <v>145</v>
      </c>
      <c r="F321" t="s">
        <v>141</v>
      </c>
      <c r="G321" s="3" t="s">
        <v>144</v>
      </c>
      <c r="H321" s="4">
        <v>130.18181818181819</v>
      </c>
      <c r="I321">
        <v>1.2729835491405732E-3</v>
      </c>
      <c r="J321" s="3" t="s">
        <v>144</v>
      </c>
      <c r="K321" s="3" t="s">
        <v>144</v>
      </c>
      <c r="L321">
        <f>H321*I321</f>
        <v>0.1657193129426637</v>
      </c>
      <c r="M321" t="s">
        <v>68</v>
      </c>
      <c r="N321">
        <f t="shared" si="6"/>
        <v>0.1657193129426637</v>
      </c>
    </row>
    <row r="322" spans="1:14" x14ac:dyDescent="0.25">
      <c r="A322" t="s">
        <v>140</v>
      </c>
      <c r="B322" t="s">
        <v>63</v>
      </c>
      <c r="C322" t="s">
        <v>26</v>
      </c>
      <c r="D322" t="s">
        <v>146</v>
      </c>
      <c r="E322" t="s">
        <v>81</v>
      </c>
      <c r="F322" t="s">
        <v>82</v>
      </c>
      <c r="G322">
        <v>740</v>
      </c>
      <c r="H322" s="3" t="s">
        <v>144</v>
      </c>
      <c r="I322">
        <v>9.6296356809522381E-4</v>
      </c>
      <c r="J322">
        <v>0.3</v>
      </c>
      <c r="K322">
        <v>0.03</v>
      </c>
      <c r="L322">
        <f>G322*I322*J322*K322</f>
        <v>6.4133373635141908E-3</v>
      </c>
      <c r="M322" t="s">
        <v>68</v>
      </c>
      <c r="N322">
        <f t="shared" ref="N322:N385" si="7">IF(M322="N",L322,0)</f>
        <v>6.4133373635141908E-3</v>
      </c>
    </row>
    <row r="323" spans="1:14" x14ac:dyDescent="0.25">
      <c r="A323" t="s">
        <v>140</v>
      </c>
      <c r="B323" t="s">
        <v>63</v>
      </c>
      <c r="C323" t="s">
        <v>26</v>
      </c>
      <c r="D323" t="s">
        <v>146</v>
      </c>
      <c r="E323" t="s">
        <v>81</v>
      </c>
      <c r="F323" t="s">
        <v>141</v>
      </c>
      <c r="G323" s="3" t="s">
        <v>144</v>
      </c>
      <c r="H323" s="4">
        <v>1.3331636363636363</v>
      </c>
      <c r="I323">
        <v>9.6296356809522381E-4</v>
      </c>
      <c r="J323" s="3" t="s">
        <v>144</v>
      </c>
      <c r="K323" s="3" t="s">
        <v>144</v>
      </c>
      <c r="L323">
        <f>H323*I323</f>
        <v>1.2837880121275307E-3</v>
      </c>
      <c r="M323" t="s">
        <v>68</v>
      </c>
      <c r="N323">
        <f t="shared" si="7"/>
        <v>1.2837880121275307E-3</v>
      </c>
    </row>
    <row r="324" spans="1:14" x14ac:dyDescent="0.25">
      <c r="A324" t="s">
        <v>140</v>
      </c>
      <c r="B324" t="s">
        <v>63</v>
      </c>
      <c r="C324" t="s">
        <v>26</v>
      </c>
      <c r="D324" t="s">
        <v>146</v>
      </c>
      <c r="E324" t="s">
        <v>145</v>
      </c>
      <c r="F324" t="s">
        <v>82</v>
      </c>
      <c r="G324">
        <v>740</v>
      </c>
      <c r="H324" s="3" t="s">
        <v>144</v>
      </c>
      <c r="I324">
        <v>1.2729835491405732E-3</v>
      </c>
      <c r="J324">
        <v>0.3</v>
      </c>
      <c r="K324">
        <v>0.03</v>
      </c>
      <c r="L324">
        <f>G324*I324*J324*K324</f>
        <v>8.4780704372762177E-3</v>
      </c>
      <c r="M324" t="s">
        <v>68</v>
      </c>
      <c r="N324">
        <f t="shared" si="7"/>
        <v>8.4780704372762177E-3</v>
      </c>
    </row>
    <row r="325" spans="1:14" x14ac:dyDescent="0.25">
      <c r="A325" t="s">
        <v>140</v>
      </c>
      <c r="B325" t="s">
        <v>63</v>
      </c>
      <c r="C325" t="s">
        <v>26</v>
      </c>
      <c r="D325" t="s">
        <v>146</v>
      </c>
      <c r="E325" t="s">
        <v>145</v>
      </c>
      <c r="F325" t="s">
        <v>141</v>
      </c>
      <c r="G325" s="3" t="s">
        <v>144</v>
      </c>
      <c r="H325" s="4">
        <v>0.89090909090909076</v>
      </c>
      <c r="I325">
        <v>1.2729835491405732E-3</v>
      </c>
      <c r="J325" s="3" t="s">
        <v>144</v>
      </c>
      <c r="K325" s="3" t="s">
        <v>144</v>
      </c>
      <c r="L325">
        <f>H325*I325</f>
        <v>1.134112616507056E-3</v>
      </c>
      <c r="M325" t="s">
        <v>68</v>
      </c>
      <c r="N325">
        <f t="shared" si="7"/>
        <v>1.134112616507056E-3</v>
      </c>
    </row>
    <row r="326" spans="1:14" x14ac:dyDescent="0.25">
      <c r="A326" t="s">
        <v>140</v>
      </c>
      <c r="B326" t="s">
        <v>63</v>
      </c>
      <c r="C326" t="s">
        <v>26</v>
      </c>
      <c r="D326" t="s">
        <v>128</v>
      </c>
      <c r="E326" t="s">
        <v>81</v>
      </c>
      <c r="F326" t="s">
        <v>82</v>
      </c>
      <c r="G326">
        <v>97</v>
      </c>
      <c r="H326" s="3" t="s">
        <v>144</v>
      </c>
      <c r="I326">
        <v>9.6296356809522381E-4</v>
      </c>
      <c r="J326">
        <v>0.3</v>
      </c>
      <c r="K326">
        <v>0.03</v>
      </c>
      <c r="L326">
        <f>G326*I326*J326*K326</f>
        <v>8.4066719494713029E-4</v>
      </c>
      <c r="M326" t="s">
        <v>68</v>
      </c>
      <c r="N326">
        <f t="shared" si="7"/>
        <v>8.4066719494713029E-4</v>
      </c>
    </row>
    <row r="327" spans="1:14" x14ac:dyDescent="0.25">
      <c r="A327" t="s">
        <v>140</v>
      </c>
      <c r="B327" t="s">
        <v>63</v>
      </c>
      <c r="C327" t="s">
        <v>26</v>
      </c>
      <c r="D327" t="s">
        <v>128</v>
      </c>
      <c r="E327" t="s">
        <v>81</v>
      </c>
      <c r="F327" t="s">
        <v>141</v>
      </c>
      <c r="G327" s="3" t="s">
        <v>144</v>
      </c>
      <c r="H327" s="4">
        <v>3</v>
      </c>
      <c r="I327">
        <v>9.6296356809522381E-4</v>
      </c>
      <c r="J327" s="3" t="s">
        <v>144</v>
      </c>
      <c r="K327" s="3" t="s">
        <v>144</v>
      </c>
      <c r="L327">
        <f>H327*I327</f>
        <v>2.8888907042856713E-3</v>
      </c>
      <c r="M327" t="s">
        <v>68</v>
      </c>
      <c r="N327">
        <f t="shared" si="7"/>
        <v>2.8888907042856713E-3</v>
      </c>
    </row>
    <row r="328" spans="1:14" x14ac:dyDescent="0.25">
      <c r="A328" t="s">
        <v>140</v>
      </c>
      <c r="B328" t="s">
        <v>63</v>
      </c>
      <c r="C328" t="s">
        <v>26</v>
      </c>
      <c r="D328" t="s">
        <v>128</v>
      </c>
      <c r="E328" t="s">
        <v>145</v>
      </c>
      <c r="F328" t="s">
        <v>82</v>
      </c>
      <c r="G328">
        <v>49</v>
      </c>
      <c r="H328" s="3" t="s">
        <v>144</v>
      </c>
      <c r="I328">
        <v>1.2729835491405732E-3</v>
      </c>
      <c r="J328">
        <v>0.3</v>
      </c>
      <c r="K328">
        <v>0.03</v>
      </c>
      <c r="L328">
        <f>G328*I328*J328*K328</f>
        <v>5.6138574517099269E-4</v>
      </c>
      <c r="M328" t="s">
        <v>68</v>
      </c>
      <c r="N328">
        <f t="shared" si="7"/>
        <v>5.6138574517099269E-4</v>
      </c>
    </row>
    <row r="329" spans="1:14" x14ac:dyDescent="0.25">
      <c r="A329" t="s">
        <v>140</v>
      </c>
      <c r="B329" t="s">
        <v>63</v>
      </c>
      <c r="C329" t="s">
        <v>26</v>
      </c>
      <c r="D329" t="s">
        <v>128</v>
      </c>
      <c r="E329" t="s">
        <v>145</v>
      </c>
      <c r="F329" t="s">
        <v>141</v>
      </c>
      <c r="G329" s="3" t="s">
        <v>144</v>
      </c>
      <c r="H329" s="4">
        <v>2.0499999999999998</v>
      </c>
      <c r="I329">
        <v>1.2729835491405732E-3</v>
      </c>
      <c r="J329" s="3" t="s">
        <v>144</v>
      </c>
      <c r="K329" s="3" t="s">
        <v>144</v>
      </c>
      <c r="L329">
        <f>H329*I329</f>
        <v>2.6096162757381748E-3</v>
      </c>
      <c r="M329" t="s">
        <v>68</v>
      </c>
      <c r="N329">
        <f t="shared" si="7"/>
        <v>2.6096162757381748E-3</v>
      </c>
    </row>
    <row r="330" spans="1:14" x14ac:dyDescent="0.25">
      <c r="A330" t="s">
        <v>140</v>
      </c>
      <c r="B330" t="s">
        <v>63</v>
      </c>
      <c r="C330" t="s">
        <v>26</v>
      </c>
      <c r="D330" t="s">
        <v>147</v>
      </c>
      <c r="E330" t="s">
        <v>81</v>
      </c>
      <c r="F330" t="s">
        <v>141</v>
      </c>
      <c r="G330" s="3" t="s">
        <v>144</v>
      </c>
      <c r="H330" s="4">
        <v>78.25090909090909</v>
      </c>
      <c r="I330">
        <v>9.6296356809522381E-4</v>
      </c>
      <c r="J330" s="3" t="s">
        <v>144</v>
      </c>
      <c r="K330" s="3" t="s">
        <v>144</v>
      </c>
      <c r="L330">
        <f>H330*I330</f>
        <v>7.53527746248768E-2</v>
      </c>
      <c r="M330" t="s">
        <v>68</v>
      </c>
      <c r="N330">
        <f t="shared" si="7"/>
        <v>7.53527746248768E-2</v>
      </c>
    </row>
    <row r="331" spans="1:14" x14ac:dyDescent="0.25">
      <c r="A331" t="s">
        <v>140</v>
      </c>
      <c r="B331" t="s">
        <v>63</v>
      </c>
      <c r="C331" t="s">
        <v>26</v>
      </c>
      <c r="D331" t="s">
        <v>147</v>
      </c>
      <c r="E331" t="s">
        <v>145</v>
      </c>
      <c r="F331" t="s">
        <v>141</v>
      </c>
      <c r="G331" s="3" t="s">
        <v>144</v>
      </c>
      <c r="H331" s="4">
        <v>187.98181818181817</v>
      </c>
      <c r="I331">
        <v>1.2729835491405732E-3</v>
      </c>
      <c r="J331" s="3" t="s">
        <v>144</v>
      </c>
      <c r="K331" s="3" t="s">
        <v>144</v>
      </c>
      <c r="L331">
        <f>H331*I331</f>
        <v>0.23929776208298884</v>
      </c>
      <c r="M331" t="s">
        <v>68</v>
      </c>
      <c r="N331">
        <f t="shared" si="7"/>
        <v>0.23929776208298884</v>
      </c>
    </row>
    <row r="332" spans="1:14" x14ac:dyDescent="0.25">
      <c r="A332" t="s">
        <v>140</v>
      </c>
      <c r="B332" t="s">
        <v>63</v>
      </c>
      <c r="C332" t="s">
        <v>26</v>
      </c>
      <c r="D332" t="s">
        <v>148</v>
      </c>
      <c r="E332" t="s">
        <v>81</v>
      </c>
      <c r="F332" t="s">
        <v>82</v>
      </c>
      <c r="G332">
        <v>3450</v>
      </c>
      <c r="H332" s="3" t="s">
        <v>144</v>
      </c>
      <c r="I332">
        <v>9.6296356809522381E-4</v>
      </c>
      <c r="J332">
        <v>0.3</v>
      </c>
      <c r="K332">
        <v>0.03</v>
      </c>
      <c r="L332">
        <f>G332*I332*J332*K332</f>
        <v>2.9900018789356698E-2</v>
      </c>
      <c r="M332" t="s">
        <v>68</v>
      </c>
      <c r="N332">
        <f t="shared" si="7"/>
        <v>2.9900018789356698E-2</v>
      </c>
    </row>
    <row r="333" spans="1:14" x14ac:dyDescent="0.25">
      <c r="A333" t="s">
        <v>140</v>
      </c>
      <c r="B333" t="s">
        <v>63</v>
      </c>
      <c r="C333" t="s">
        <v>26</v>
      </c>
      <c r="D333" t="s">
        <v>148</v>
      </c>
      <c r="E333" t="s">
        <v>145</v>
      </c>
      <c r="F333" t="s">
        <v>82</v>
      </c>
      <c r="G333">
        <v>15482</v>
      </c>
      <c r="H333" s="3" t="s">
        <v>144</v>
      </c>
      <c r="I333">
        <v>1.2729835491405732E-3</v>
      </c>
      <c r="J333">
        <v>0.3</v>
      </c>
      <c r="K333">
        <v>0.03</v>
      </c>
      <c r="L333">
        <f>G333*I333*J333*K333</f>
        <v>0.17737498177014915</v>
      </c>
      <c r="M333" t="s">
        <v>68</v>
      </c>
      <c r="N333">
        <f t="shared" si="7"/>
        <v>0.17737498177014915</v>
      </c>
    </row>
    <row r="334" spans="1:14" x14ac:dyDescent="0.25">
      <c r="A334" t="s">
        <v>140</v>
      </c>
      <c r="B334" t="s">
        <v>63</v>
      </c>
      <c r="C334" t="s">
        <v>26</v>
      </c>
      <c r="D334" t="s">
        <v>149</v>
      </c>
      <c r="E334" t="s">
        <v>81</v>
      </c>
      <c r="F334" t="s">
        <v>141</v>
      </c>
      <c r="G334" s="3" t="s">
        <v>144</v>
      </c>
      <c r="H334" s="4">
        <v>52.573018181818185</v>
      </c>
      <c r="I334">
        <v>9.6296356809522381E-4</v>
      </c>
      <c r="J334" s="3" t="s">
        <v>144</v>
      </c>
      <c r="K334" s="3" t="s">
        <v>144</v>
      </c>
      <c r="L334">
        <f>H334*I334</f>
        <v>5.0625901173898716E-2</v>
      </c>
      <c r="M334" t="s">
        <v>68</v>
      </c>
      <c r="N334">
        <f t="shared" si="7"/>
        <v>5.0625901173898716E-2</v>
      </c>
    </row>
    <row r="335" spans="1:14" x14ac:dyDescent="0.25">
      <c r="A335" t="s">
        <v>140</v>
      </c>
      <c r="B335" t="s">
        <v>63</v>
      </c>
      <c r="C335" t="s">
        <v>26</v>
      </c>
      <c r="D335" t="s">
        <v>149</v>
      </c>
      <c r="E335" t="s">
        <v>145</v>
      </c>
      <c r="F335" t="s">
        <v>141</v>
      </c>
      <c r="G335" s="3" t="s">
        <v>144</v>
      </c>
      <c r="H335" s="4">
        <v>138.0272727272727</v>
      </c>
      <c r="I335">
        <v>1.2729835491405732E-3</v>
      </c>
      <c r="J335" s="3" t="s">
        <v>144</v>
      </c>
      <c r="K335" s="3" t="s">
        <v>144</v>
      </c>
      <c r="L335">
        <f>H335*I335</f>
        <v>0.17570644751455744</v>
      </c>
      <c r="M335" t="s">
        <v>68</v>
      </c>
      <c r="N335">
        <f t="shared" si="7"/>
        <v>0.17570644751455744</v>
      </c>
    </row>
    <row r="336" spans="1:14" x14ac:dyDescent="0.25">
      <c r="A336" t="s">
        <v>140</v>
      </c>
      <c r="B336" t="s">
        <v>63</v>
      </c>
      <c r="C336" t="s">
        <v>26</v>
      </c>
      <c r="D336" t="s">
        <v>150</v>
      </c>
      <c r="E336" t="s">
        <v>81</v>
      </c>
      <c r="F336" t="s">
        <v>82</v>
      </c>
      <c r="G336">
        <v>2181</v>
      </c>
      <c r="H336" s="3" t="s">
        <v>144</v>
      </c>
      <c r="I336">
        <v>9.6296356809522381E-4</v>
      </c>
      <c r="J336">
        <v>0.3</v>
      </c>
      <c r="K336">
        <v>0.03</v>
      </c>
      <c r="L336">
        <f>G336*I336*J336*K336</f>
        <v>1.8902011878141146E-2</v>
      </c>
      <c r="M336" t="s">
        <v>68</v>
      </c>
      <c r="N336">
        <f t="shared" si="7"/>
        <v>1.8902011878141146E-2</v>
      </c>
    </row>
    <row r="337" spans="1:14" x14ac:dyDescent="0.25">
      <c r="A337" t="s">
        <v>140</v>
      </c>
      <c r="B337" t="s">
        <v>63</v>
      </c>
      <c r="C337" t="s">
        <v>26</v>
      </c>
      <c r="D337" t="s">
        <v>150</v>
      </c>
      <c r="E337" t="s">
        <v>145</v>
      </c>
      <c r="F337" t="s">
        <v>82</v>
      </c>
      <c r="G337">
        <v>11805</v>
      </c>
      <c r="H337" s="3" t="s">
        <v>144</v>
      </c>
      <c r="I337">
        <v>1.2729835491405732E-3</v>
      </c>
      <c r="J337">
        <v>0.3</v>
      </c>
      <c r="K337">
        <v>0.03</v>
      </c>
      <c r="L337">
        <f>G337*I337*J337*K337</f>
        <v>0.1352481371784402</v>
      </c>
      <c r="M337" t="s">
        <v>68</v>
      </c>
      <c r="N337">
        <f t="shared" si="7"/>
        <v>0.1352481371784402</v>
      </c>
    </row>
    <row r="338" spans="1:14" x14ac:dyDescent="0.25">
      <c r="A338" t="s">
        <v>140</v>
      </c>
      <c r="B338" t="s">
        <v>63</v>
      </c>
      <c r="C338" t="s">
        <v>26</v>
      </c>
      <c r="D338" t="s">
        <v>119</v>
      </c>
      <c r="E338" t="s">
        <v>81</v>
      </c>
      <c r="F338" t="s">
        <v>82</v>
      </c>
      <c r="G338">
        <v>7352.84</v>
      </c>
      <c r="H338" s="3" t="s">
        <v>144</v>
      </c>
      <c r="I338">
        <v>9.6296356809522381E-4</v>
      </c>
      <c r="J338">
        <v>0.3</v>
      </c>
      <c r="K338">
        <v>0.03</v>
      </c>
      <c r="L338">
        <f>G338*I338*J338*K338</f>
        <v>6.3724653378299578E-2</v>
      </c>
      <c r="M338" t="s">
        <v>68</v>
      </c>
      <c r="N338">
        <f t="shared" si="7"/>
        <v>6.3724653378299578E-2</v>
      </c>
    </row>
    <row r="339" spans="1:14" x14ac:dyDescent="0.25">
      <c r="A339" t="s">
        <v>140</v>
      </c>
      <c r="B339" t="s">
        <v>63</v>
      </c>
      <c r="C339" t="s">
        <v>26</v>
      </c>
      <c r="D339" t="s">
        <v>119</v>
      </c>
      <c r="E339" t="s">
        <v>81</v>
      </c>
      <c r="F339" t="s">
        <v>141</v>
      </c>
      <c r="G339" s="3" t="s">
        <v>144</v>
      </c>
      <c r="H339" s="4">
        <v>79.319999999999993</v>
      </c>
      <c r="I339">
        <v>9.6296356809522381E-4</v>
      </c>
      <c r="J339" s="3" t="s">
        <v>144</v>
      </c>
      <c r="K339" s="3" t="s">
        <v>144</v>
      </c>
      <c r="L339">
        <f>H339*I339</f>
        <v>7.638227022131315E-2</v>
      </c>
      <c r="M339" t="s">
        <v>68</v>
      </c>
      <c r="N339">
        <f t="shared" si="7"/>
        <v>7.638227022131315E-2</v>
      </c>
    </row>
    <row r="340" spans="1:14" x14ac:dyDescent="0.25">
      <c r="A340" t="s">
        <v>140</v>
      </c>
      <c r="B340" t="s">
        <v>63</v>
      </c>
      <c r="C340" t="s">
        <v>26</v>
      </c>
      <c r="D340" t="s">
        <v>119</v>
      </c>
      <c r="E340" t="s">
        <v>145</v>
      </c>
      <c r="F340" t="s">
        <v>82</v>
      </c>
      <c r="G340">
        <v>11306.91</v>
      </c>
      <c r="H340" s="3" t="s">
        <v>144</v>
      </c>
      <c r="I340">
        <v>1.2729835491405732E-3</v>
      </c>
      <c r="J340">
        <v>0.3</v>
      </c>
      <c r="K340">
        <v>0.03</v>
      </c>
      <c r="L340">
        <f>G340*I340*J340*K340</f>
        <v>0.12954159379451732</v>
      </c>
      <c r="M340" t="s">
        <v>68</v>
      </c>
      <c r="N340">
        <f t="shared" si="7"/>
        <v>0.12954159379451732</v>
      </c>
    </row>
    <row r="341" spans="1:14" x14ac:dyDescent="0.25">
      <c r="A341" t="s">
        <v>140</v>
      </c>
      <c r="B341" t="s">
        <v>63</v>
      </c>
      <c r="C341" t="s">
        <v>26</v>
      </c>
      <c r="D341" t="s">
        <v>119</v>
      </c>
      <c r="E341" t="s">
        <v>145</v>
      </c>
      <c r="F341" t="s">
        <v>141</v>
      </c>
      <c r="G341" s="3" t="s">
        <v>144</v>
      </c>
      <c r="H341" s="4">
        <v>99.84</v>
      </c>
      <c r="I341">
        <v>1.2729835491405732E-3</v>
      </c>
      <c r="J341" s="3" t="s">
        <v>144</v>
      </c>
      <c r="K341" s="3" t="s">
        <v>144</v>
      </c>
      <c r="L341">
        <f>H341*I341</f>
        <v>0.12709467754619483</v>
      </c>
      <c r="M341" t="s">
        <v>68</v>
      </c>
      <c r="N341">
        <f t="shared" si="7"/>
        <v>0.12709467754619483</v>
      </c>
    </row>
    <row r="342" spans="1:14" x14ac:dyDescent="0.25">
      <c r="A342" t="s">
        <v>140</v>
      </c>
      <c r="B342" t="s">
        <v>63</v>
      </c>
      <c r="C342" t="s">
        <v>26</v>
      </c>
      <c r="D342" t="s">
        <v>151</v>
      </c>
      <c r="E342" t="s">
        <v>81</v>
      </c>
      <c r="F342" t="s">
        <v>82</v>
      </c>
      <c r="G342">
        <v>3419</v>
      </c>
      <c r="H342" s="3" t="s">
        <v>144</v>
      </c>
      <c r="I342">
        <v>9.6296356809522381E-4</v>
      </c>
      <c r="J342">
        <v>0.3</v>
      </c>
      <c r="K342">
        <v>0.03</v>
      </c>
      <c r="L342">
        <f>G342*I342*J342*K342</f>
        <v>2.9631351953858132E-2</v>
      </c>
      <c r="M342" t="s">
        <v>68</v>
      </c>
      <c r="N342">
        <f t="shared" si="7"/>
        <v>2.9631351953858132E-2</v>
      </c>
    </row>
    <row r="343" spans="1:14" x14ac:dyDescent="0.25">
      <c r="A343" t="s">
        <v>140</v>
      </c>
      <c r="B343" t="s">
        <v>63</v>
      </c>
      <c r="C343" t="s">
        <v>26</v>
      </c>
      <c r="D343" t="s">
        <v>151</v>
      </c>
      <c r="E343" t="s">
        <v>145</v>
      </c>
      <c r="F343" t="s">
        <v>82</v>
      </c>
      <c r="G343">
        <v>1309</v>
      </c>
      <c r="H343" s="3" t="s">
        <v>144</v>
      </c>
      <c r="I343">
        <v>1.2729835491405732E-3</v>
      </c>
      <c r="J343">
        <v>0.3</v>
      </c>
      <c r="K343">
        <v>0.03</v>
      </c>
      <c r="L343">
        <f>G343*I343*J343*K343</f>
        <v>1.499701919242509E-2</v>
      </c>
      <c r="M343" t="s">
        <v>68</v>
      </c>
      <c r="N343">
        <f t="shared" si="7"/>
        <v>1.499701919242509E-2</v>
      </c>
    </row>
    <row r="344" spans="1:14" x14ac:dyDescent="0.25">
      <c r="A344" t="s">
        <v>140</v>
      </c>
      <c r="B344" t="s">
        <v>63</v>
      </c>
      <c r="C344" t="s">
        <v>26</v>
      </c>
      <c r="D344" t="s">
        <v>85</v>
      </c>
      <c r="E344" t="s">
        <v>81</v>
      </c>
      <c r="F344" t="s">
        <v>82</v>
      </c>
      <c r="G344">
        <v>1158</v>
      </c>
      <c r="H344" s="3" t="s">
        <v>144</v>
      </c>
      <c r="I344">
        <v>9.6296356809522381E-4</v>
      </c>
      <c r="J344">
        <v>0.3</v>
      </c>
      <c r="K344">
        <v>0.03</v>
      </c>
      <c r="L344">
        <f>G344*I344*J344*K344</f>
        <v>1.0036006306688421E-2</v>
      </c>
      <c r="M344" t="s">
        <v>68</v>
      </c>
      <c r="N344">
        <f t="shared" si="7"/>
        <v>1.0036006306688421E-2</v>
      </c>
    </row>
    <row r="345" spans="1:14" x14ac:dyDescent="0.25">
      <c r="A345" t="s">
        <v>140</v>
      </c>
      <c r="B345" t="s">
        <v>63</v>
      </c>
      <c r="C345" t="s">
        <v>26</v>
      </c>
      <c r="D345" t="s">
        <v>136</v>
      </c>
      <c r="E345" t="s">
        <v>81</v>
      </c>
      <c r="F345" t="s">
        <v>141</v>
      </c>
      <c r="G345" s="3" t="s">
        <v>144</v>
      </c>
      <c r="H345" s="4">
        <v>62.723865332753363</v>
      </c>
      <c r="I345">
        <v>9.6296356809522381E-4</v>
      </c>
      <c r="J345" s="3" t="s">
        <v>144</v>
      </c>
      <c r="K345" s="3" t="s">
        <v>144</v>
      </c>
      <c r="L345">
        <f>H345*I345</f>
        <v>6.0400797165552488E-2</v>
      </c>
      <c r="M345" t="s">
        <v>68</v>
      </c>
      <c r="N345">
        <f t="shared" si="7"/>
        <v>6.0400797165552488E-2</v>
      </c>
    </row>
    <row r="346" spans="1:14" x14ac:dyDescent="0.25">
      <c r="A346" t="s">
        <v>140</v>
      </c>
      <c r="B346" t="s">
        <v>63</v>
      </c>
      <c r="C346" t="s">
        <v>26</v>
      </c>
      <c r="D346" t="s">
        <v>85</v>
      </c>
      <c r="E346" t="s">
        <v>145</v>
      </c>
      <c r="F346" t="s">
        <v>82</v>
      </c>
      <c r="G346">
        <v>758</v>
      </c>
      <c r="H346" s="3" t="s">
        <v>144</v>
      </c>
      <c r="I346">
        <v>1.2729835491405732E-3</v>
      </c>
      <c r="J346">
        <v>0.3</v>
      </c>
      <c r="K346">
        <v>0.03</v>
      </c>
      <c r="L346">
        <f>G346*I346*J346*K346</f>
        <v>8.6842937722369888E-3</v>
      </c>
      <c r="M346" t="s">
        <v>68</v>
      </c>
      <c r="N346">
        <f t="shared" si="7"/>
        <v>8.6842937722369888E-3</v>
      </c>
    </row>
    <row r="347" spans="1:14" x14ac:dyDescent="0.25">
      <c r="A347" t="s">
        <v>140</v>
      </c>
      <c r="B347" t="s">
        <v>63</v>
      </c>
      <c r="C347" t="s">
        <v>26</v>
      </c>
      <c r="D347" t="s">
        <v>136</v>
      </c>
      <c r="E347" t="s">
        <v>145</v>
      </c>
      <c r="F347" t="s">
        <v>141</v>
      </c>
      <c r="G347" s="3" t="s">
        <v>144</v>
      </c>
      <c r="H347" s="4">
        <v>20.092040017398865</v>
      </c>
      <c r="I347">
        <v>1.2729835491405732E-3</v>
      </c>
      <c r="J347" s="3" t="s">
        <v>144</v>
      </c>
      <c r="K347" s="3" t="s">
        <v>144</v>
      </c>
      <c r="L347">
        <f>H347*I347</f>
        <v>2.5576836410822833E-2</v>
      </c>
      <c r="M347" t="s">
        <v>68</v>
      </c>
      <c r="N347">
        <f t="shared" si="7"/>
        <v>2.5576836410822833E-2</v>
      </c>
    </row>
    <row r="348" spans="1:14" x14ac:dyDescent="0.25">
      <c r="A348" t="s">
        <v>140</v>
      </c>
      <c r="B348" t="s">
        <v>63</v>
      </c>
      <c r="C348" t="s">
        <v>26</v>
      </c>
      <c r="D348" t="s">
        <v>104</v>
      </c>
      <c r="E348" t="s">
        <v>81</v>
      </c>
      <c r="F348" t="s">
        <v>82</v>
      </c>
      <c r="G348">
        <v>159</v>
      </c>
      <c r="H348" s="3" t="s">
        <v>144</v>
      </c>
      <c r="I348">
        <v>9.6296356809522381E-4</v>
      </c>
      <c r="J348">
        <v>0.3</v>
      </c>
      <c r="K348">
        <v>0.03</v>
      </c>
      <c r="L348">
        <f>G348*I348*J348*K348</f>
        <v>1.3780008659442652E-3</v>
      </c>
      <c r="M348" t="s">
        <v>68</v>
      </c>
      <c r="N348">
        <f t="shared" si="7"/>
        <v>1.3780008659442652E-3</v>
      </c>
    </row>
    <row r="349" spans="1:14" x14ac:dyDescent="0.25">
      <c r="A349" t="s">
        <v>140</v>
      </c>
      <c r="B349" t="s">
        <v>63</v>
      </c>
      <c r="C349" t="s">
        <v>26</v>
      </c>
      <c r="D349" t="s">
        <v>104</v>
      </c>
      <c r="E349" t="s">
        <v>81</v>
      </c>
      <c r="F349" t="s">
        <v>141</v>
      </c>
      <c r="G349" s="3" t="s">
        <v>144</v>
      </c>
      <c r="H349" s="4">
        <v>5.8909090909090907</v>
      </c>
      <c r="I349">
        <v>9.6296356809522381E-4</v>
      </c>
      <c r="J349" s="3" t="s">
        <v>144</v>
      </c>
      <c r="K349" s="3" t="s">
        <v>144</v>
      </c>
      <c r="L349">
        <f>H349*I349</f>
        <v>5.6727308375064088E-3</v>
      </c>
      <c r="M349" t="s">
        <v>68</v>
      </c>
      <c r="N349">
        <f t="shared" si="7"/>
        <v>5.6727308375064088E-3</v>
      </c>
    </row>
    <row r="350" spans="1:14" x14ac:dyDescent="0.25">
      <c r="A350" t="s">
        <v>140</v>
      </c>
      <c r="B350" t="s">
        <v>63</v>
      </c>
      <c r="C350" t="s">
        <v>26</v>
      </c>
      <c r="D350" t="s">
        <v>104</v>
      </c>
      <c r="E350" t="s">
        <v>145</v>
      </c>
      <c r="F350" t="s">
        <v>82</v>
      </c>
      <c r="G350">
        <v>435</v>
      </c>
      <c r="H350" s="3" t="s">
        <v>144</v>
      </c>
      <c r="I350">
        <v>1.2729835491405732E-3</v>
      </c>
      <c r="J350">
        <v>0.3</v>
      </c>
      <c r="K350">
        <v>0.03</v>
      </c>
      <c r="L350">
        <f>G350*I350*J350*K350</f>
        <v>4.9837305948853428E-3</v>
      </c>
      <c r="M350" t="s">
        <v>68</v>
      </c>
      <c r="N350">
        <f t="shared" si="7"/>
        <v>4.9837305948853428E-3</v>
      </c>
    </row>
    <row r="351" spans="1:14" x14ac:dyDescent="0.25">
      <c r="A351" t="s">
        <v>140</v>
      </c>
      <c r="B351" t="s">
        <v>63</v>
      </c>
      <c r="C351" t="s">
        <v>26</v>
      </c>
      <c r="D351" t="s">
        <v>104</v>
      </c>
      <c r="E351" t="s">
        <v>145</v>
      </c>
      <c r="F351" t="s">
        <v>141</v>
      </c>
      <c r="G351" s="3" t="s">
        <v>144</v>
      </c>
      <c r="H351" s="4">
        <v>2.5454545454545454</v>
      </c>
      <c r="I351">
        <v>1.2729835491405732E-3</v>
      </c>
      <c r="J351" s="3" t="s">
        <v>144</v>
      </c>
      <c r="K351" s="3" t="s">
        <v>144</v>
      </c>
      <c r="L351">
        <f>H351*I351</f>
        <v>3.2403217614487318E-3</v>
      </c>
      <c r="M351" t="s">
        <v>68</v>
      </c>
      <c r="N351">
        <f t="shared" si="7"/>
        <v>3.2403217614487318E-3</v>
      </c>
    </row>
    <row r="352" spans="1:14" x14ac:dyDescent="0.25">
      <c r="A352" t="s">
        <v>140</v>
      </c>
      <c r="B352" t="s">
        <v>63</v>
      </c>
      <c r="C352" t="s">
        <v>26</v>
      </c>
      <c r="D352" t="s">
        <v>105</v>
      </c>
      <c r="E352" t="s">
        <v>81</v>
      </c>
      <c r="F352" t="s">
        <v>141</v>
      </c>
      <c r="G352" s="3" t="s">
        <v>144</v>
      </c>
      <c r="H352" s="4">
        <v>32.807418181818193</v>
      </c>
      <c r="I352">
        <v>9.6296356809522381E-4</v>
      </c>
      <c r="J352" s="3" t="s">
        <v>144</v>
      </c>
      <c r="K352" s="3" t="s">
        <v>144</v>
      </c>
      <c r="L352">
        <f>H352*I352</f>
        <v>3.1592348472355765E-2</v>
      </c>
      <c r="M352" t="s">
        <v>68</v>
      </c>
      <c r="N352">
        <f t="shared" si="7"/>
        <v>3.1592348472355765E-2</v>
      </c>
    </row>
    <row r="353" spans="1:14" x14ac:dyDescent="0.25">
      <c r="A353" t="s">
        <v>140</v>
      </c>
      <c r="B353" t="s">
        <v>63</v>
      </c>
      <c r="C353" t="s">
        <v>26</v>
      </c>
      <c r="D353" t="s">
        <v>105</v>
      </c>
      <c r="E353" t="s">
        <v>145</v>
      </c>
      <c r="F353" t="s">
        <v>141</v>
      </c>
      <c r="G353" s="3" t="s">
        <v>144</v>
      </c>
      <c r="H353" s="4">
        <v>19.536363636363635</v>
      </c>
      <c r="I353">
        <v>1.2729835491405732E-3</v>
      </c>
      <c r="J353" s="3" t="s">
        <v>144</v>
      </c>
      <c r="K353" s="3" t="s">
        <v>144</v>
      </c>
      <c r="L353">
        <f>H353*I353</f>
        <v>2.4869469519119013E-2</v>
      </c>
      <c r="M353" t="s">
        <v>68</v>
      </c>
      <c r="N353">
        <f t="shared" si="7"/>
        <v>2.4869469519119013E-2</v>
      </c>
    </row>
    <row r="354" spans="1:14" x14ac:dyDescent="0.25">
      <c r="A354" t="s">
        <v>140</v>
      </c>
      <c r="B354" t="s">
        <v>63</v>
      </c>
      <c r="C354" t="s">
        <v>26</v>
      </c>
      <c r="D354" t="s">
        <v>106</v>
      </c>
      <c r="E354" t="s">
        <v>81</v>
      </c>
      <c r="F354" t="s">
        <v>82</v>
      </c>
      <c r="G354">
        <v>127</v>
      </c>
      <c r="H354" s="3" t="s">
        <v>144</v>
      </c>
      <c r="I354">
        <v>9.6296356809522381E-4</v>
      </c>
      <c r="J354">
        <v>0.3</v>
      </c>
      <c r="K354">
        <v>0.03</v>
      </c>
      <c r="L354">
        <f>G354*I354*J354*K354</f>
        <v>1.1006673583328407E-3</v>
      </c>
      <c r="M354" t="s">
        <v>68</v>
      </c>
      <c r="N354">
        <f t="shared" si="7"/>
        <v>1.1006673583328407E-3</v>
      </c>
    </row>
    <row r="355" spans="1:14" x14ac:dyDescent="0.25">
      <c r="A355" t="s">
        <v>140</v>
      </c>
      <c r="B355" t="s">
        <v>63</v>
      </c>
      <c r="C355" t="s">
        <v>26</v>
      </c>
      <c r="D355" t="s">
        <v>106</v>
      </c>
      <c r="E355" t="s">
        <v>81</v>
      </c>
      <c r="F355" t="s">
        <v>141</v>
      </c>
      <c r="G355" s="3" t="s">
        <v>144</v>
      </c>
      <c r="H355" s="4">
        <v>3.9272727272727272</v>
      </c>
      <c r="I355">
        <v>9.6296356809522381E-4</v>
      </c>
      <c r="J355" s="3" t="s">
        <v>144</v>
      </c>
      <c r="K355" s="3" t="s">
        <v>144</v>
      </c>
      <c r="L355">
        <f>H355*I355</f>
        <v>3.7818205583376062E-3</v>
      </c>
      <c r="M355" t="s">
        <v>68</v>
      </c>
      <c r="N355">
        <f t="shared" si="7"/>
        <v>3.7818205583376062E-3</v>
      </c>
    </row>
    <row r="356" spans="1:14" x14ac:dyDescent="0.25">
      <c r="A356" t="s">
        <v>140</v>
      </c>
      <c r="B356" t="s">
        <v>63</v>
      </c>
      <c r="C356" t="s">
        <v>26</v>
      </c>
      <c r="D356" t="s">
        <v>106</v>
      </c>
      <c r="E356" t="s">
        <v>145</v>
      </c>
      <c r="F356" t="s">
        <v>82</v>
      </c>
      <c r="G356">
        <v>301</v>
      </c>
      <c r="H356" s="3" t="s">
        <v>144</v>
      </c>
      <c r="I356">
        <v>1.2729835491405732E-3</v>
      </c>
      <c r="J356">
        <v>0.3</v>
      </c>
      <c r="K356">
        <v>0.03</v>
      </c>
      <c r="L356">
        <f>G356*I356*J356*K356</f>
        <v>3.4485124346218124E-3</v>
      </c>
      <c r="M356" t="s">
        <v>68</v>
      </c>
      <c r="N356">
        <f t="shared" si="7"/>
        <v>3.4485124346218124E-3</v>
      </c>
    </row>
    <row r="357" spans="1:14" x14ac:dyDescent="0.25">
      <c r="A357" t="s">
        <v>140</v>
      </c>
      <c r="B357" t="s">
        <v>63</v>
      </c>
      <c r="C357" t="s">
        <v>26</v>
      </c>
      <c r="D357" t="s">
        <v>106</v>
      </c>
      <c r="E357" t="s">
        <v>145</v>
      </c>
      <c r="F357" t="s">
        <v>141</v>
      </c>
      <c r="G357" s="3" t="s">
        <v>144</v>
      </c>
      <c r="H357" s="4">
        <v>5.3818181818181818</v>
      </c>
      <c r="I357">
        <v>1.2729835491405732E-3</v>
      </c>
      <c r="J357" s="3" t="s">
        <v>144</v>
      </c>
      <c r="K357" s="3" t="s">
        <v>144</v>
      </c>
      <c r="L357">
        <f>H357*I357</f>
        <v>6.8509660099201758E-3</v>
      </c>
      <c r="M357" t="s">
        <v>68</v>
      </c>
      <c r="N357">
        <f t="shared" si="7"/>
        <v>6.8509660099201758E-3</v>
      </c>
    </row>
    <row r="358" spans="1:14" x14ac:dyDescent="0.25">
      <c r="A358" t="s">
        <v>140</v>
      </c>
      <c r="B358" t="s">
        <v>63</v>
      </c>
      <c r="C358" t="s">
        <v>26</v>
      </c>
      <c r="D358" t="s">
        <v>152</v>
      </c>
      <c r="E358" t="s">
        <v>81</v>
      </c>
      <c r="F358" t="s">
        <v>82</v>
      </c>
      <c r="G358">
        <v>238.215</v>
      </c>
      <c r="H358" s="3" t="s">
        <v>144</v>
      </c>
      <c r="I358">
        <v>9.6296356809522381E-4</v>
      </c>
      <c r="J358">
        <v>0.3</v>
      </c>
      <c r="K358">
        <v>0.03</v>
      </c>
      <c r="L358">
        <f>G358*I358*J358*K358</f>
        <v>2.0645312973642336E-3</v>
      </c>
      <c r="M358" t="s">
        <v>68</v>
      </c>
      <c r="N358">
        <f t="shared" si="7"/>
        <v>2.0645312973642336E-3</v>
      </c>
    </row>
    <row r="359" spans="1:14" x14ac:dyDescent="0.25">
      <c r="A359" t="s">
        <v>140</v>
      </c>
      <c r="B359" t="s">
        <v>63</v>
      </c>
      <c r="C359" t="s">
        <v>26</v>
      </c>
      <c r="D359" t="s">
        <v>152</v>
      </c>
      <c r="E359" t="s">
        <v>81</v>
      </c>
      <c r="F359" t="s">
        <v>141</v>
      </c>
      <c r="G359" s="3" t="s">
        <v>144</v>
      </c>
      <c r="H359" s="4">
        <v>7.88</v>
      </c>
      <c r="I359">
        <v>9.6296356809522381E-4</v>
      </c>
      <c r="J359" s="3" t="s">
        <v>144</v>
      </c>
      <c r="K359" s="3" t="s">
        <v>144</v>
      </c>
      <c r="L359">
        <f>H359*I359</f>
        <v>7.5881529165903634E-3</v>
      </c>
      <c r="M359" t="s">
        <v>68</v>
      </c>
      <c r="N359">
        <f t="shared" si="7"/>
        <v>7.5881529165903634E-3</v>
      </c>
    </row>
    <row r="360" spans="1:14" x14ac:dyDescent="0.25">
      <c r="A360" t="s">
        <v>140</v>
      </c>
      <c r="B360" t="s">
        <v>63</v>
      </c>
      <c r="C360" t="s">
        <v>26</v>
      </c>
      <c r="D360" t="s">
        <v>152</v>
      </c>
      <c r="E360" t="s">
        <v>145</v>
      </c>
      <c r="F360" t="s">
        <v>82</v>
      </c>
      <c r="G360">
        <v>572.83500000000004</v>
      </c>
      <c r="H360" s="3" t="s">
        <v>144</v>
      </c>
      <c r="I360">
        <v>1.2729835491405732E-3</v>
      </c>
      <c r="J360">
        <v>0.3</v>
      </c>
      <c r="K360">
        <v>0.03</v>
      </c>
      <c r="L360">
        <f>G360*I360*J360*K360</f>
        <v>6.5628857823474629E-3</v>
      </c>
      <c r="M360" t="s">
        <v>68</v>
      </c>
      <c r="N360">
        <f t="shared" si="7"/>
        <v>6.5628857823474629E-3</v>
      </c>
    </row>
    <row r="361" spans="1:14" x14ac:dyDescent="0.25">
      <c r="A361" t="s">
        <v>140</v>
      </c>
      <c r="B361" t="s">
        <v>63</v>
      </c>
      <c r="C361" t="s">
        <v>26</v>
      </c>
      <c r="D361" t="s">
        <v>152</v>
      </c>
      <c r="E361" t="s">
        <v>145</v>
      </c>
      <c r="F361" t="s">
        <v>141</v>
      </c>
      <c r="G361" s="3" t="s">
        <v>144</v>
      </c>
      <c r="H361" s="4">
        <v>12.154999999999999</v>
      </c>
      <c r="I361">
        <v>1.2729835491405732E-3</v>
      </c>
      <c r="J361" s="3" t="s">
        <v>144</v>
      </c>
      <c r="K361" s="3" t="s">
        <v>144</v>
      </c>
      <c r="L361">
        <f>H361*I361</f>
        <v>1.5473115039803666E-2</v>
      </c>
      <c r="M361" t="s">
        <v>68</v>
      </c>
      <c r="N361">
        <f t="shared" si="7"/>
        <v>1.5473115039803666E-2</v>
      </c>
    </row>
    <row r="362" spans="1:14" x14ac:dyDescent="0.25">
      <c r="A362" t="s">
        <v>140</v>
      </c>
      <c r="B362" t="s">
        <v>63</v>
      </c>
      <c r="C362" t="s">
        <v>26</v>
      </c>
      <c r="D362" t="s">
        <v>87</v>
      </c>
      <c r="E362" t="s">
        <v>81</v>
      </c>
      <c r="F362" t="s">
        <v>141</v>
      </c>
      <c r="G362" s="3" t="s">
        <v>144</v>
      </c>
      <c r="H362" s="4">
        <v>6.7732136294661327</v>
      </c>
      <c r="I362">
        <v>9.6296356809522381E-4</v>
      </c>
      <c r="J362" s="3" t="s">
        <v>144</v>
      </c>
      <c r="K362" s="3" t="s">
        <v>144</v>
      </c>
      <c r="L362">
        <f>H362*I362</f>
        <v>6.522357964101908E-3</v>
      </c>
      <c r="M362" t="s">
        <v>68</v>
      </c>
      <c r="N362">
        <f t="shared" si="7"/>
        <v>6.522357964101908E-3</v>
      </c>
    </row>
    <row r="363" spans="1:14" x14ac:dyDescent="0.25">
      <c r="A363" t="s">
        <v>140</v>
      </c>
      <c r="B363" t="s">
        <v>63</v>
      </c>
      <c r="C363" t="s">
        <v>26</v>
      </c>
      <c r="D363" t="s">
        <v>87</v>
      </c>
      <c r="E363" t="s">
        <v>145</v>
      </c>
      <c r="F363" t="s">
        <v>141</v>
      </c>
      <c r="G363" s="3" t="s">
        <v>144</v>
      </c>
      <c r="H363" s="4">
        <v>8.5060284177127876</v>
      </c>
      <c r="I363">
        <v>1.2729835491405732E-3</v>
      </c>
      <c r="J363" s="3" t="s">
        <v>144</v>
      </c>
      <c r="K363" s="3" t="s">
        <v>144</v>
      </c>
      <c r="L363">
        <f>H363*I363</f>
        <v>1.0828034244270599E-2</v>
      </c>
      <c r="M363" t="s">
        <v>68</v>
      </c>
      <c r="N363">
        <f t="shared" si="7"/>
        <v>1.0828034244270599E-2</v>
      </c>
    </row>
    <row r="364" spans="1:14" x14ac:dyDescent="0.25">
      <c r="A364" t="s">
        <v>140</v>
      </c>
      <c r="B364" t="s">
        <v>63</v>
      </c>
      <c r="C364" t="s">
        <v>26</v>
      </c>
      <c r="D364" t="s">
        <v>122</v>
      </c>
      <c r="E364" t="s">
        <v>81</v>
      </c>
      <c r="F364" t="s">
        <v>141</v>
      </c>
      <c r="G364" s="3" t="s">
        <v>144</v>
      </c>
      <c r="H364" s="4">
        <v>8.6945454545454552</v>
      </c>
      <c r="I364">
        <v>9.6296356809522381E-4</v>
      </c>
      <c r="J364" s="3" t="s">
        <v>144</v>
      </c>
      <c r="K364" s="3" t="s">
        <v>144</v>
      </c>
      <c r="L364">
        <f>H364*I364</f>
        <v>8.3725305138752006E-3</v>
      </c>
      <c r="M364" t="s">
        <v>68</v>
      </c>
      <c r="N364">
        <f t="shared" si="7"/>
        <v>8.3725305138752006E-3</v>
      </c>
    </row>
    <row r="365" spans="1:14" x14ac:dyDescent="0.25">
      <c r="A365" t="s">
        <v>140</v>
      </c>
      <c r="B365" t="s">
        <v>63</v>
      </c>
      <c r="C365" t="s">
        <v>26</v>
      </c>
      <c r="D365" t="s">
        <v>122</v>
      </c>
      <c r="E365" t="s">
        <v>145</v>
      </c>
      <c r="F365" t="s">
        <v>141</v>
      </c>
      <c r="G365" s="3" t="s">
        <v>144</v>
      </c>
      <c r="H365" s="4">
        <v>7.254545454545454</v>
      </c>
      <c r="I365">
        <v>1.2729835491405732E-3</v>
      </c>
      <c r="J365" s="3" t="s">
        <v>144</v>
      </c>
      <c r="K365" s="3" t="s">
        <v>144</v>
      </c>
      <c r="L365">
        <f>H365*I365</f>
        <v>9.2349170201288851E-3</v>
      </c>
      <c r="M365" t="s">
        <v>68</v>
      </c>
      <c r="N365">
        <f t="shared" si="7"/>
        <v>9.2349170201288851E-3</v>
      </c>
    </row>
    <row r="366" spans="1:14" x14ac:dyDescent="0.25">
      <c r="A366" t="s">
        <v>140</v>
      </c>
      <c r="B366" t="s">
        <v>63</v>
      </c>
      <c r="C366" t="s">
        <v>26</v>
      </c>
      <c r="D366" t="s">
        <v>74</v>
      </c>
      <c r="E366" t="s">
        <v>81</v>
      </c>
      <c r="F366" t="s">
        <v>82</v>
      </c>
      <c r="G366">
        <v>149</v>
      </c>
      <c r="H366" s="3" t="s">
        <v>144</v>
      </c>
      <c r="I366">
        <v>9.6296356809522381E-4</v>
      </c>
      <c r="J366">
        <v>0.3</v>
      </c>
      <c r="K366">
        <v>0.03</v>
      </c>
      <c r="L366">
        <f>G366*I366*J366*K366</f>
        <v>1.2913341448156951E-3</v>
      </c>
      <c r="M366" t="s">
        <v>68</v>
      </c>
      <c r="N366">
        <f t="shared" si="7"/>
        <v>1.2913341448156951E-3</v>
      </c>
    </row>
    <row r="367" spans="1:14" x14ac:dyDescent="0.25">
      <c r="A367" t="s">
        <v>140</v>
      </c>
      <c r="B367" t="s">
        <v>63</v>
      </c>
      <c r="C367" t="s">
        <v>26</v>
      </c>
      <c r="D367" t="s">
        <v>74</v>
      </c>
      <c r="E367" t="s">
        <v>81</v>
      </c>
      <c r="F367" t="s">
        <v>141</v>
      </c>
      <c r="G367" s="3" t="s">
        <v>144</v>
      </c>
      <c r="H367" s="4">
        <v>5.95</v>
      </c>
      <c r="I367">
        <v>9.6296356809522381E-4</v>
      </c>
      <c r="J367" s="3" t="s">
        <v>144</v>
      </c>
      <c r="K367" s="3" t="s">
        <v>144</v>
      </c>
      <c r="L367">
        <f>H367*I367</f>
        <v>5.7296332301665816E-3</v>
      </c>
      <c r="M367" t="s">
        <v>68</v>
      </c>
      <c r="N367">
        <f t="shared" si="7"/>
        <v>5.7296332301665816E-3</v>
      </c>
    </row>
    <row r="368" spans="1:14" x14ac:dyDescent="0.25">
      <c r="A368" t="s">
        <v>140</v>
      </c>
      <c r="B368" t="s">
        <v>63</v>
      </c>
      <c r="C368" t="s">
        <v>26</v>
      </c>
      <c r="D368" t="s">
        <v>74</v>
      </c>
      <c r="E368" t="s">
        <v>145</v>
      </c>
      <c r="F368" t="s">
        <v>82</v>
      </c>
      <c r="G368">
        <v>83</v>
      </c>
      <c r="H368" s="3" t="s">
        <v>144</v>
      </c>
      <c r="I368">
        <v>1.2729835491405732E-3</v>
      </c>
      <c r="J368">
        <v>0.3</v>
      </c>
      <c r="K368">
        <v>0.03</v>
      </c>
      <c r="L368">
        <f>G368*I368*J368*K368</f>
        <v>9.509187112080081E-4</v>
      </c>
      <c r="M368" t="s">
        <v>68</v>
      </c>
      <c r="N368">
        <f t="shared" si="7"/>
        <v>9.509187112080081E-4</v>
      </c>
    </row>
    <row r="369" spans="1:14" x14ac:dyDescent="0.25">
      <c r="A369" t="s">
        <v>140</v>
      </c>
      <c r="B369" t="s">
        <v>63</v>
      </c>
      <c r="C369" t="s">
        <v>26</v>
      </c>
      <c r="D369" t="s">
        <v>74</v>
      </c>
      <c r="E369" t="s">
        <v>145</v>
      </c>
      <c r="F369" t="s">
        <v>141</v>
      </c>
      <c r="G369" s="3" t="s">
        <v>144</v>
      </c>
      <c r="H369" s="4">
        <v>3.55</v>
      </c>
      <c r="I369">
        <v>1.2729835491405732E-3</v>
      </c>
      <c r="J369" s="3" t="s">
        <v>144</v>
      </c>
      <c r="K369" s="3" t="s">
        <v>144</v>
      </c>
      <c r="L369">
        <f>H369*I369</f>
        <v>4.5190915994490349E-3</v>
      </c>
      <c r="M369" t="s">
        <v>68</v>
      </c>
      <c r="N369">
        <f t="shared" si="7"/>
        <v>4.5190915994490349E-3</v>
      </c>
    </row>
    <row r="370" spans="1:14" x14ac:dyDescent="0.25">
      <c r="A370" t="s">
        <v>140</v>
      </c>
      <c r="B370" t="s">
        <v>63</v>
      </c>
      <c r="C370" t="s">
        <v>26</v>
      </c>
      <c r="D370" t="s">
        <v>153</v>
      </c>
      <c r="E370" t="s">
        <v>81</v>
      </c>
      <c r="F370" t="s">
        <v>82</v>
      </c>
      <c r="G370">
        <v>3608</v>
      </c>
      <c r="H370" s="3" t="s">
        <v>144</v>
      </c>
      <c r="I370">
        <v>9.6296356809522381E-4</v>
      </c>
      <c r="J370">
        <v>0.3</v>
      </c>
      <c r="K370">
        <v>0.03</v>
      </c>
      <c r="L370">
        <f>G370*I370*J370*K370</f>
        <v>3.1269352983188108E-2</v>
      </c>
      <c r="M370" t="s">
        <v>68</v>
      </c>
      <c r="N370">
        <f t="shared" si="7"/>
        <v>3.1269352983188108E-2</v>
      </c>
    </row>
    <row r="371" spans="1:14" x14ac:dyDescent="0.25">
      <c r="A371" t="s">
        <v>140</v>
      </c>
      <c r="B371" t="s">
        <v>63</v>
      </c>
      <c r="C371" t="s">
        <v>26</v>
      </c>
      <c r="D371" t="s">
        <v>154</v>
      </c>
      <c r="E371" t="s">
        <v>81</v>
      </c>
      <c r="F371" t="s">
        <v>141</v>
      </c>
      <c r="G371" s="3" t="s">
        <v>144</v>
      </c>
      <c r="H371" s="4">
        <v>10.109090909090909</v>
      </c>
      <c r="I371">
        <v>9.6296356809522381E-4</v>
      </c>
      <c r="J371" s="3" t="s">
        <v>144</v>
      </c>
      <c r="K371" s="3" t="s">
        <v>144</v>
      </c>
      <c r="L371">
        <f>H371*I371</f>
        <v>9.7346862520171721E-3</v>
      </c>
      <c r="M371" t="s">
        <v>68</v>
      </c>
      <c r="N371">
        <f t="shared" si="7"/>
        <v>9.7346862520171721E-3</v>
      </c>
    </row>
    <row r="372" spans="1:14" x14ac:dyDescent="0.25">
      <c r="A372" t="s">
        <v>140</v>
      </c>
      <c r="B372" t="s">
        <v>63</v>
      </c>
      <c r="C372" t="s">
        <v>26</v>
      </c>
      <c r="D372" t="s">
        <v>153</v>
      </c>
      <c r="E372" t="s">
        <v>145</v>
      </c>
      <c r="F372" t="s">
        <v>82</v>
      </c>
      <c r="G372">
        <v>2626</v>
      </c>
      <c r="H372" s="3" t="s">
        <v>144</v>
      </c>
      <c r="I372">
        <v>1.2729835491405732E-3</v>
      </c>
      <c r="J372">
        <v>0.3</v>
      </c>
      <c r="K372">
        <v>0.03</v>
      </c>
      <c r="L372">
        <f>G372*I372*J372*K372</f>
        <v>3.00856932003883E-2</v>
      </c>
      <c r="M372" t="s">
        <v>68</v>
      </c>
      <c r="N372">
        <f t="shared" si="7"/>
        <v>3.00856932003883E-2</v>
      </c>
    </row>
    <row r="373" spans="1:14" x14ac:dyDescent="0.25">
      <c r="A373" t="s">
        <v>140</v>
      </c>
      <c r="B373" t="s">
        <v>63</v>
      </c>
      <c r="C373" t="s">
        <v>26</v>
      </c>
      <c r="D373" t="s">
        <v>154</v>
      </c>
      <c r="E373" t="s">
        <v>145</v>
      </c>
      <c r="F373" t="s">
        <v>141</v>
      </c>
      <c r="G373" s="3" t="s">
        <v>144</v>
      </c>
      <c r="H373" s="4">
        <v>3.3454545454545452</v>
      </c>
      <c r="I373">
        <v>1.2729835491405732E-3</v>
      </c>
      <c r="J373" s="3" t="s">
        <v>144</v>
      </c>
      <c r="K373" s="3" t="s">
        <v>144</v>
      </c>
      <c r="L373">
        <f>H373*I373</f>
        <v>4.2587086007611899E-3</v>
      </c>
      <c r="M373" t="s">
        <v>68</v>
      </c>
      <c r="N373">
        <f t="shared" si="7"/>
        <v>4.2587086007611899E-3</v>
      </c>
    </row>
    <row r="374" spans="1:14" x14ac:dyDescent="0.25">
      <c r="A374" t="s">
        <v>140</v>
      </c>
      <c r="B374" t="s">
        <v>63</v>
      </c>
      <c r="C374" t="s">
        <v>26</v>
      </c>
      <c r="D374" t="s">
        <v>88</v>
      </c>
      <c r="E374" t="s">
        <v>81</v>
      </c>
      <c r="F374" t="s">
        <v>82</v>
      </c>
      <c r="G374">
        <v>31481</v>
      </c>
      <c r="H374" s="3" t="s">
        <v>144</v>
      </c>
      <c r="I374">
        <v>9.6296356809522381E-4</v>
      </c>
      <c r="J374">
        <v>0.3</v>
      </c>
      <c r="K374">
        <v>0.03</v>
      </c>
      <c r="L374">
        <f>G374*I374*J374*K374</f>
        <v>0.27283550478485163</v>
      </c>
      <c r="M374" t="s">
        <v>68</v>
      </c>
      <c r="N374">
        <f t="shared" si="7"/>
        <v>0.27283550478485163</v>
      </c>
    </row>
    <row r="375" spans="1:14" x14ac:dyDescent="0.25">
      <c r="A375" t="s">
        <v>140</v>
      </c>
      <c r="B375" t="s">
        <v>63</v>
      </c>
      <c r="C375" t="s">
        <v>26</v>
      </c>
      <c r="D375" t="s">
        <v>155</v>
      </c>
      <c r="E375" t="s">
        <v>81</v>
      </c>
      <c r="F375" t="s">
        <v>141</v>
      </c>
      <c r="G375" s="3" t="s">
        <v>144</v>
      </c>
      <c r="H375" s="4">
        <v>5.6327411198073456</v>
      </c>
      <c r="I375">
        <v>9.6296356809522381E-4</v>
      </c>
      <c r="J375" s="3" t="s">
        <v>144</v>
      </c>
      <c r="K375" s="3" t="s">
        <v>144</v>
      </c>
      <c r="L375">
        <f>H375*I375</f>
        <v>5.4241244868863678E-3</v>
      </c>
      <c r="M375" t="s">
        <v>68</v>
      </c>
      <c r="N375">
        <f t="shared" si="7"/>
        <v>5.4241244868863678E-3</v>
      </c>
    </row>
    <row r="376" spans="1:14" x14ac:dyDescent="0.25">
      <c r="A376" t="s">
        <v>140</v>
      </c>
      <c r="B376" t="s">
        <v>63</v>
      </c>
      <c r="C376" t="s">
        <v>26</v>
      </c>
      <c r="D376" t="s">
        <v>88</v>
      </c>
      <c r="E376" t="s">
        <v>145</v>
      </c>
      <c r="F376" t="s">
        <v>82</v>
      </c>
      <c r="G376">
        <v>767</v>
      </c>
      <c r="H376" s="3" t="s">
        <v>144</v>
      </c>
      <c r="I376">
        <v>1.2729835491405732E-3</v>
      </c>
      <c r="J376">
        <v>0.3</v>
      </c>
      <c r="K376">
        <v>0.03</v>
      </c>
      <c r="L376">
        <f>G376*I376*J376*K376</f>
        <v>8.7874054397173752E-3</v>
      </c>
      <c r="M376" t="s">
        <v>68</v>
      </c>
      <c r="N376">
        <f t="shared" si="7"/>
        <v>8.7874054397173752E-3</v>
      </c>
    </row>
    <row r="377" spans="1:14" x14ac:dyDescent="0.25">
      <c r="A377" t="s">
        <v>140</v>
      </c>
      <c r="B377" t="s">
        <v>63</v>
      </c>
      <c r="C377" t="s">
        <v>26</v>
      </c>
      <c r="D377" t="s">
        <v>155</v>
      </c>
      <c r="E377" t="s">
        <v>145</v>
      </c>
      <c r="F377" t="s">
        <v>141</v>
      </c>
      <c r="G377" s="3" t="s">
        <v>144</v>
      </c>
      <c r="H377" s="4">
        <v>2.3120860927152314</v>
      </c>
      <c r="I377">
        <v>1.2729835491405732E-3</v>
      </c>
      <c r="J377" s="3" t="s">
        <v>144</v>
      </c>
      <c r="K377" s="3" t="s">
        <v>144</v>
      </c>
      <c r="L377">
        <f>H377*I377</f>
        <v>2.9432475602231955E-3</v>
      </c>
      <c r="M377" t="s">
        <v>68</v>
      </c>
      <c r="N377">
        <f t="shared" si="7"/>
        <v>2.9432475602231955E-3</v>
      </c>
    </row>
    <row r="378" spans="1:14" x14ac:dyDescent="0.25">
      <c r="A378" t="s">
        <v>140</v>
      </c>
      <c r="B378" t="s">
        <v>63</v>
      </c>
      <c r="C378" t="s">
        <v>26</v>
      </c>
      <c r="D378" t="s">
        <v>107</v>
      </c>
      <c r="E378" t="s">
        <v>81</v>
      </c>
      <c r="F378" t="s">
        <v>82</v>
      </c>
      <c r="G378">
        <v>2550</v>
      </c>
      <c r="H378" s="3" t="s">
        <v>144</v>
      </c>
      <c r="I378">
        <v>9.6296356809522381E-4</v>
      </c>
      <c r="J378">
        <v>0.3</v>
      </c>
      <c r="K378">
        <v>0.03</v>
      </c>
      <c r="L378">
        <f>G378*I378*J378*K378</f>
        <v>2.2100013887785385E-2</v>
      </c>
      <c r="M378" t="s">
        <v>68</v>
      </c>
      <c r="N378">
        <f t="shared" si="7"/>
        <v>2.2100013887785385E-2</v>
      </c>
    </row>
    <row r="379" spans="1:14" x14ac:dyDescent="0.25">
      <c r="A379" t="s">
        <v>140</v>
      </c>
      <c r="B379" t="s">
        <v>63</v>
      </c>
      <c r="C379" t="s">
        <v>26</v>
      </c>
      <c r="D379" t="s">
        <v>156</v>
      </c>
      <c r="E379" t="s">
        <v>81</v>
      </c>
      <c r="F379" t="s">
        <v>141</v>
      </c>
      <c r="G379" s="3" t="s">
        <v>144</v>
      </c>
      <c r="H379" s="4">
        <v>27.978181818181817</v>
      </c>
      <c r="I379">
        <v>9.6296356809522381E-4</v>
      </c>
      <c r="J379" s="3" t="s">
        <v>144</v>
      </c>
      <c r="K379" s="3" t="s">
        <v>144</v>
      </c>
      <c r="L379">
        <f>H379*I379</f>
        <v>2.694196979245328E-2</v>
      </c>
      <c r="M379" t="s">
        <v>68</v>
      </c>
      <c r="N379">
        <f t="shared" si="7"/>
        <v>2.694196979245328E-2</v>
      </c>
    </row>
    <row r="380" spans="1:14" x14ac:dyDescent="0.25">
      <c r="A380" t="s">
        <v>140</v>
      </c>
      <c r="B380" t="s">
        <v>63</v>
      </c>
      <c r="C380" t="s">
        <v>26</v>
      </c>
      <c r="D380" t="s">
        <v>107</v>
      </c>
      <c r="E380" t="s">
        <v>145</v>
      </c>
      <c r="F380" t="s">
        <v>82</v>
      </c>
      <c r="G380">
        <v>3795</v>
      </c>
      <c r="H380" s="3" t="s">
        <v>144</v>
      </c>
      <c r="I380">
        <v>1.2729835491405732E-3</v>
      </c>
      <c r="J380">
        <v>0.3</v>
      </c>
      <c r="K380">
        <v>0.03</v>
      </c>
      <c r="L380">
        <f>G380*I380*J380*K380</f>
        <v>4.3478753120896274E-2</v>
      </c>
      <c r="M380" t="s">
        <v>68</v>
      </c>
      <c r="N380">
        <f t="shared" si="7"/>
        <v>4.3478753120896274E-2</v>
      </c>
    </row>
    <row r="381" spans="1:14" x14ac:dyDescent="0.25">
      <c r="A381" t="s">
        <v>140</v>
      </c>
      <c r="B381" t="s">
        <v>63</v>
      </c>
      <c r="C381" t="s">
        <v>26</v>
      </c>
      <c r="D381" t="s">
        <v>156</v>
      </c>
      <c r="E381" t="s">
        <v>145</v>
      </c>
      <c r="F381" t="s">
        <v>141</v>
      </c>
      <c r="G381" s="3" t="s">
        <v>144</v>
      </c>
      <c r="H381" s="4">
        <v>22.298181818181817</v>
      </c>
      <c r="I381">
        <v>1.2729835491405732E-3</v>
      </c>
      <c r="J381" s="3" t="s">
        <v>144</v>
      </c>
      <c r="K381" s="3" t="s">
        <v>144</v>
      </c>
      <c r="L381">
        <f>H381*I381</f>
        <v>2.8385218630290889E-2</v>
      </c>
      <c r="M381" t="s">
        <v>68</v>
      </c>
      <c r="N381">
        <f t="shared" si="7"/>
        <v>2.8385218630290889E-2</v>
      </c>
    </row>
    <row r="382" spans="1:14" x14ac:dyDescent="0.25">
      <c r="A382" t="s">
        <v>140</v>
      </c>
      <c r="B382" t="s">
        <v>63</v>
      </c>
      <c r="C382" t="s">
        <v>26</v>
      </c>
      <c r="D382" t="s">
        <v>100</v>
      </c>
      <c r="E382" t="s">
        <v>81</v>
      </c>
      <c r="F382" t="s">
        <v>82</v>
      </c>
      <c r="G382">
        <v>1449</v>
      </c>
      <c r="H382" s="3" t="s">
        <v>144</v>
      </c>
      <c r="I382">
        <v>9.6296356809522381E-4</v>
      </c>
      <c r="J382">
        <v>0.3</v>
      </c>
      <c r="K382">
        <v>0.03</v>
      </c>
      <c r="L382">
        <f>G382*I382*J382*K382</f>
        <v>1.2558007891529813E-2</v>
      </c>
      <c r="M382" t="s">
        <v>68</v>
      </c>
      <c r="N382">
        <f t="shared" si="7"/>
        <v>1.2558007891529813E-2</v>
      </c>
    </row>
    <row r="383" spans="1:14" x14ac:dyDescent="0.25">
      <c r="A383" t="s">
        <v>140</v>
      </c>
      <c r="B383" t="s">
        <v>63</v>
      </c>
      <c r="C383" t="s">
        <v>26</v>
      </c>
      <c r="D383" t="s">
        <v>157</v>
      </c>
      <c r="E383" t="s">
        <v>81</v>
      </c>
      <c r="F383" t="s">
        <v>141</v>
      </c>
      <c r="G383" s="3" t="s">
        <v>144</v>
      </c>
      <c r="H383" s="4">
        <v>5.2167272727272733</v>
      </c>
      <c r="I383">
        <v>9.6296356809522381E-4</v>
      </c>
      <c r="J383" s="3" t="s">
        <v>144</v>
      </c>
      <c r="K383" s="3" t="s">
        <v>144</v>
      </c>
      <c r="L383">
        <f>H383*I383</f>
        <v>5.0235183083251209E-3</v>
      </c>
      <c r="M383" t="s">
        <v>68</v>
      </c>
      <c r="N383">
        <f t="shared" si="7"/>
        <v>5.0235183083251209E-3</v>
      </c>
    </row>
    <row r="384" spans="1:14" x14ac:dyDescent="0.25">
      <c r="A384" t="s">
        <v>140</v>
      </c>
      <c r="B384" t="s">
        <v>63</v>
      </c>
      <c r="C384" t="s">
        <v>26</v>
      </c>
      <c r="D384" t="s">
        <v>100</v>
      </c>
      <c r="E384" t="s">
        <v>145</v>
      </c>
      <c r="F384" t="s">
        <v>82</v>
      </c>
      <c r="G384">
        <v>1975</v>
      </c>
      <c r="H384" s="3" t="s">
        <v>144</v>
      </c>
      <c r="I384">
        <v>1.2729835491405732E-3</v>
      </c>
      <c r="J384">
        <v>0.3</v>
      </c>
      <c r="K384">
        <v>0.03</v>
      </c>
      <c r="L384">
        <f>G384*I384*J384*K384</f>
        <v>2.2627282585973688E-2</v>
      </c>
      <c r="M384" t="s">
        <v>68</v>
      </c>
      <c r="N384">
        <f t="shared" si="7"/>
        <v>2.2627282585973688E-2</v>
      </c>
    </row>
    <row r="385" spans="1:14" x14ac:dyDescent="0.25">
      <c r="A385" t="s">
        <v>140</v>
      </c>
      <c r="B385" t="s">
        <v>63</v>
      </c>
      <c r="C385" t="s">
        <v>26</v>
      </c>
      <c r="D385" t="s">
        <v>157</v>
      </c>
      <c r="E385" t="s">
        <v>145</v>
      </c>
      <c r="F385" t="s">
        <v>141</v>
      </c>
      <c r="G385" s="3" t="s">
        <v>144</v>
      </c>
      <c r="H385" s="4">
        <v>1.9090909090909092</v>
      </c>
      <c r="I385">
        <v>1.2729835491405732E-3</v>
      </c>
      <c r="J385" s="3" t="s">
        <v>144</v>
      </c>
      <c r="K385" s="3" t="s">
        <v>144</v>
      </c>
      <c r="L385">
        <f>H385*I385</f>
        <v>2.4302413210865489E-3</v>
      </c>
      <c r="M385" t="s">
        <v>68</v>
      </c>
      <c r="N385">
        <f t="shared" si="7"/>
        <v>2.4302413210865489E-3</v>
      </c>
    </row>
    <row r="386" spans="1:14" x14ac:dyDescent="0.25">
      <c r="A386" t="s">
        <v>140</v>
      </c>
      <c r="B386" t="s">
        <v>63</v>
      </c>
      <c r="C386" t="s">
        <v>26</v>
      </c>
      <c r="D386" t="s">
        <v>89</v>
      </c>
      <c r="E386" t="s">
        <v>81</v>
      </c>
      <c r="F386" t="s">
        <v>141</v>
      </c>
      <c r="G386" s="3" t="s">
        <v>144</v>
      </c>
      <c r="H386" s="4">
        <v>0.79492987012987015</v>
      </c>
      <c r="I386">
        <v>9.6296356809522381E-4</v>
      </c>
      <c r="J386" s="3" t="s">
        <v>144</v>
      </c>
      <c r="K386" s="3" t="s">
        <v>144</v>
      </c>
      <c r="L386">
        <f>H386*I386</f>
        <v>7.6548850412573263E-4</v>
      </c>
      <c r="M386" t="s">
        <v>68</v>
      </c>
      <c r="N386">
        <f t="shared" ref="N386:N449" si="8">IF(M386="N",L386,0)</f>
        <v>7.6548850412573263E-4</v>
      </c>
    </row>
    <row r="387" spans="1:14" x14ac:dyDescent="0.25">
      <c r="A387" t="s">
        <v>140</v>
      </c>
      <c r="B387" t="s">
        <v>63</v>
      </c>
      <c r="C387" t="s">
        <v>26</v>
      </c>
      <c r="D387" t="s">
        <v>89</v>
      </c>
      <c r="E387" t="s">
        <v>145</v>
      </c>
      <c r="F387" t="s">
        <v>141</v>
      </c>
      <c r="G387" s="3" t="s">
        <v>144</v>
      </c>
      <c r="H387" s="4">
        <v>0.51818181818181819</v>
      </c>
      <c r="I387">
        <v>1.2729835491405732E-3</v>
      </c>
      <c r="J387" s="3" t="s">
        <v>144</v>
      </c>
      <c r="K387" s="3" t="s">
        <v>144</v>
      </c>
      <c r="L387">
        <f>H387*I387</f>
        <v>6.5963693000920616E-4</v>
      </c>
      <c r="M387" t="s">
        <v>68</v>
      </c>
      <c r="N387">
        <f t="shared" si="8"/>
        <v>6.5963693000920616E-4</v>
      </c>
    </row>
    <row r="388" spans="1:14" x14ac:dyDescent="0.25">
      <c r="A388" t="s">
        <v>140</v>
      </c>
      <c r="B388" t="s">
        <v>63</v>
      </c>
      <c r="C388" t="s">
        <v>26</v>
      </c>
      <c r="D388" t="s">
        <v>71</v>
      </c>
      <c r="E388" t="s">
        <v>81</v>
      </c>
      <c r="F388" t="s">
        <v>141</v>
      </c>
      <c r="G388" s="3" t="s">
        <v>144</v>
      </c>
      <c r="H388" s="4">
        <v>0.5216727272727274</v>
      </c>
      <c r="I388">
        <v>9.6296356809522381E-4</v>
      </c>
      <c r="J388" s="3" t="s">
        <v>144</v>
      </c>
      <c r="K388" s="3" t="s">
        <v>144</v>
      </c>
      <c r="L388">
        <f>H388*I388</f>
        <v>5.0235183083251211E-4</v>
      </c>
      <c r="M388" t="s">
        <v>68</v>
      </c>
      <c r="N388">
        <f t="shared" si="8"/>
        <v>5.0235183083251211E-4</v>
      </c>
    </row>
    <row r="389" spans="1:14" x14ac:dyDescent="0.25">
      <c r="A389" t="s">
        <v>140</v>
      </c>
      <c r="B389" t="s">
        <v>63</v>
      </c>
      <c r="C389" t="s">
        <v>26</v>
      </c>
      <c r="D389" t="s">
        <v>71</v>
      </c>
      <c r="E389" t="s">
        <v>145</v>
      </c>
      <c r="F389" t="s">
        <v>141</v>
      </c>
      <c r="G389" s="3" t="s">
        <v>144</v>
      </c>
      <c r="H389" s="4">
        <v>0.57272727272727264</v>
      </c>
      <c r="I389">
        <v>1.2729835491405732E-3</v>
      </c>
      <c r="J389" s="3" t="s">
        <v>144</v>
      </c>
      <c r="K389" s="3" t="s">
        <v>144</v>
      </c>
      <c r="L389">
        <f>H389*I389</f>
        <v>7.2907239632596455E-4</v>
      </c>
      <c r="M389" t="s">
        <v>68</v>
      </c>
      <c r="N389">
        <f t="shared" si="8"/>
        <v>7.2907239632596455E-4</v>
      </c>
    </row>
    <row r="390" spans="1:14" x14ac:dyDescent="0.25">
      <c r="A390" t="s">
        <v>140</v>
      </c>
      <c r="B390" t="s">
        <v>63</v>
      </c>
      <c r="C390" t="s">
        <v>26</v>
      </c>
      <c r="D390" t="s">
        <v>64</v>
      </c>
      <c r="E390" t="s">
        <v>81</v>
      </c>
      <c r="F390" t="s">
        <v>82</v>
      </c>
      <c r="G390">
        <v>1069</v>
      </c>
      <c r="H390" s="3" t="s">
        <v>144</v>
      </c>
      <c r="I390">
        <v>9.6296356809522381E-4</v>
      </c>
      <c r="J390">
        <v>0.3</v>
      </c>
      <c r="K390">
        <v>0.03</v>
      </c>
      <c r="L390">
        <f>G390*I390*J390*K390</f>
        <v>9.2646724886441476E-3</v>
      </c>
      <c r="M390" t="s">
        <v>68</v>
      </c>
      <c r="N390">
        <f t="shared" si="8"/>
        <v>9.2646724886441476E-3</v>
      </c>
    </row>
    <row r="391" spans="1:14" x14ac:dyDescent="0.25">
      <c r="A391" t="s">
        <v>140</v>
      </c>
      <c r="B391" t="s">
        <v>63</v>
      </c>
      <c r="C391" t="s">
        <v>26</v>
      </c>
      <c r="D391" t="s">
        <v>64</v>
      </c>
      <c r="E391" t="s">
        <v>81</v>
      </c>
      <c r="F391" t="s">
        <v>141</v>
      </c>
      <c r="G391" s="3" t="s">
        <v>144</v>
      </c>
      <c r="H391" s="4">
        <v>18.90909090909091</v>
      </c>
      <c r="I391">
        <v>9.6296356809522381E-4</v>
      </c>
      <c r="J391" s="3" t="s">
        <v>144</v>
      </c>
      <c r="K391" s="3" t="s">
        <v>144</v>
      </c>
      <c r="L391">
        <f>H391*I391</f>
        <v>1.8208765651255142E-2</v>
      </c>
      <c r="M391" t="s">
        <v>68</v>
      </c>
      <c r="N391">
        <f t="shared" si="8"/>
        <v>1.8208765651255142E-2</v>
      </c>
    </row>
    <row r="392" spans="1:14" x14ac:dyDescent="0.25">
      <c r="A392" t="s">
        <v>140</v>
      </c>
      <c r="B392" t="s">
        <v>63</v>
      </c>
      <c r="C392" t="s">
        <v>26</v>
      </c>
      <c r="D392" t="s">
        <v>64</v>
      </c>
      <c r="E392" t="s">
        <v>145</v>
      </c>
      <c r="F392" t="s">
        <v>82</v>
      </c>
      <c r="G392">
        <v>1069</v>
      </c>
      <c r="H392" s="3" t="s">
        <v>144</v>
      </c>
      <c r="I392">
        <v>1.2729835491405732E-3</v>
      </c>
      <c r="J392">
        <v>0.3</v>
      </c>
      <c r="K392">
        <v>0.03</v>
      </c>
      <c r="L392">
        <f>G392*I392*J392*K392</f>
        <v>1.2247374726281453E-2</v>
      </c>
      <c r="M392" t="s">
        <v>68</v>
      </c>
      <c r="N392">
        <f t="shared" si="8"/>
        <v>1.2247374726281453E-2</v>
      </c>
    </row>
    <row r="393" spans="1:14" x14ac:dyDescent="0.25">
      <c r="A393" t="s">
        <v>140</v>
      </c>
      <c r="B393" t="s">
        <v>63</v>
      </c>
      <c r="C393" t="s">
        <v>26</v>
      </c>
      <c r="D393" t="s">
        <v>64</v>
      </c>
      <c r="E393" t="s">
        <v>145</v>
      </c>
      <c r="F393" t="s">
        <v>141</v>
      </c>
      <c r="G393" s="3" t="s">
        <v>144</v>
      </c>
      <c r="H393" s="4">
        <v>4.3636363636363633</v>
      </c>
      <c r="I393">
        <v>1.2729835491405732E-3</v>
      </c>
      <c r="J393" s="3" t="s">
        <v>144</v>
      </c>
      <c r="K393" s="3" t="s">
        <v>144</v>
      </c>
      <c r="L393">
        <f t="shared" ref="L393:L404" si="9">H393*I393</f>
        <v>5.5548373053406824E-3</v>
      </c>
      <c r="M393" t="s">
        <v>68</v>
      </c>
      <c r="N393">
        <f t="shared" si="8"/>
        <v>5.5548373053406824E-3</v>
      </c>
    </row>
    <row r="394" spans="1:14" x14ac:dyDescent="0.25">
      <c r="A394" t="s">
        <v>140</v>
      </c>
      <c r="B394" t="s">
        <v>63</v>
      </c>
      <c r="C394" t="s">
        <v>26</v>
      </c>
      <c r="D394" t="s">
        <v>158</v>
      </c>
      <c r="E394" t="s">
        <v>81</v>
      </c>
      <c r="F394" t="s">
        <v>141</v>
      </c>
      <c r="G394" s="3" t="s">
        <v>144</v>
      </c>
      <c r="H394" s="4">
        <v>0.5216727272727274</v>
      </c>
      <c r="I394">
        <v>9.6296356809522381E-4</v>
      </c>
      <c r="J394" s="3" t="s">
        <v>144</v>
      </c>
      <c r="K394" s="3" t="s">
        <v>144</v>
      </c>
      <c r="L394">
        <f t="shared" si="9"/>
        <v>5.0235183083251211E-4</v>
      </c>
      <c r="M394" t="s">
        <v>68</v>
      </c>
      <c r="N394">
        <f t="shared" si="8"/>
        <v>5.0235183083251211E-4</v>
      </c>
    </row>
    <row r="395" spans="1:14" x14ac:dyDescent="0.25">
      <c r="A395" t="s">
        <v>140</v>
      </c>
      <c r="B395" t="s">
        <v>63</v>
      </c>
      <c r="C395" t="s">
        <v>26</v>
      </c>
      <c r="D395" t="s">
        <v>158</v>
      </c>
      <c r="E395" t="s">
        <v>145</v>
      </c>
      <c r="F395" t="s">
        <v>141</v>
      </c>
      <c r="G395" s="3" t="s">
        <v>144</v>
      </c>
      <c r="H395" s="4">
        <v>0.44545454545454538</v>
      </c>
      <c r="I395">
        <v>1.2729835491405732E-3</v>
      </c>
      <c r="J395" s="3" t="s">
        <v>144</v>
      </c>
      <c r="K395" s="3" t="s">
        <v>144</v>
      </c>
      <c r="L395">
        <f t="shared" si="9"/>
        <v>5.6705630825352798E-4</v>
      </c>
      <c r="M395" t="s">
        <v>68</v>
      </c>
      <c r="N395">
        <f t="shared" si="8"/>
        <v>5.6705630825352798E-4</v>
      </c>
    </row>
    <row r="396" spans="1:14" x14ac:dyDescent="0.25">
      <c r="A396" t="s">
        <v>140</v>
      </c>
      <c r="B396" t="s">
        <v>63</v>
      </c>
      <c r="C396" t="s">
        <v>26</v>
      </c>
      <c r="D396" t="s">
        <v>159</v>
      </c>
      <c r="E396" t="s">
        <v>145</v>
      </c>
      <c r="F396" t="s">
        <v>141</v>
      </c>
      <c r="G396" s="3" t="s">
        <v>144</v>
      </c>
      <c r="H396" s="4">
        <v>1.4000000000000001</v>
      </c>
      <c r="I396">
        <v>1.2729835491405732E-3</v>
      </c>
      <c r="J396" s="3" t="s">
        <v>144</v>
      </c>
      <c r="K396" s="3" t="s">
        <v>144</v>
      </c>
      <c r="L396">
        <f t="shared" si="9"/>
        <v>1.7821769687968027E-3</v>
      </c>
      <c r="M396" t="s">
        <v>68</v>
      </c>
      <c r="N396">
        <f t="shared" si="8"/>
        <v>1.7821769687968027E-3</v>
      </c>
    </row>
    <row r="397" spans="1:14" x14ac:dyDescent="0.25">
      <c r="A397" t="s">
        <v>140</v>
      </c>
      <c r="B397" t="s">
        <v>63</v>
      </c>
      <c r="C397" t="s">
        <v>26</v>
      </c>
      <c r="D397" t="s">
        <v>70</v>
      </c>
      <c r="E397" t="s">
        <v>81</v>
      </c>
      <c r="F397" t="s">
        <v>141</v>
      </c>
      <c r="G397" s="3" t="s">
        <v>144</v>
      </c>
      <c r="H397" s="4">
        <v>5.2167272727272733</v>
      </c>
      <c r="I397">
        <v>9.6296356809522381E-4</v>
      </c>
      <c r="J397" s="3" t="s">
        <v>144</v>
      </c>
      <c r="K397" s="3" t="s">
        <v>144</v>
      </c>
      <c r="L397">
        <f t="shared" si="9"/>
        <v>5.0235183083251209E-3</v>
      </c>
      <c r="M397" t="s">
        <v>68</v>
      </c>
      <c r="N397">
        <f t="shared" si="8"/>
        <v>5.0235183083251209E-3</v>
      </c>
    </row>
    <row r="398" spans="1:14" x14ac:dyDescent="0.25">
      <c r="A398" t="s">
        <v>140</v>
      </c>
      <c r="B398" t="s">
        <v>63</v>
      </c>
      <c r="C398" t="s">
        <v>26</v>
      </c>
      <c r="D398" t="s">
        <v>70</v>
      </c>
      <c r="E398" t="s">
        <v>145</v>
      </c>
      <c r="F398" t="s">
        <v>141</v>
      </c>
      <c r="G398" s="3" t="s">
        <v>144</v>
      </c>
      <c r="H398" s="4">
        <v>0.63636363636363635</v>
      </c>
      <c r="I398">
        <v>1.2729835491405732E-3</v>
      </c>
      <c r="J398" s="3" t="s">
        <v>144</v>
      </c>
      <c r="K398" s="3" t="s">
        <v>144</v>
      </c>
      <c r="L398">
        <f t="shared" si="9"/>
        <v>8.1008044036218294E-4</v>
      </c>
      <c r="M398" t="s">
        <v>68</v>
      </c>
      <c r="N398">
        <f t="shared" si="8"/>
        <v>8.1008044036218294E-4</v>
      </c>
    </row>
    <row r="399" spans="1:14" x14ac:dyDescent="0.25">
      <c r="A399" t="s">
        <v>140</v>
      </c>
      <c r="B399" t="s">
        <v>63</v>
      </c>
      <c r="C399" t="s">
        <v>26</v>
      </c>
      <c r="D399" t="s">
        <v>160</v>
      </c>
      <c r="E399" t="s">
        <v>81</v>
      </c>
      <c r="F399" t="s">
        <v>141</v>
      </c>
      <c r="G399" s="3" t="s">
        <v>144</v>
      </c>
      <c r="H399" s="4">
        <v>0.69556363636363638</v>
      </c>
      <c r="I399">
        <v>9.6296356809522381E-4</v>
      </c>
      <c r="J399" s="3" t="s">
        <v>144</v>
      </c>
      <c r="K399" s="3" t="s">
        <v>144</v>
      </c>
      <c r="L399">
        <f t="shared" si="9"/>
        <v>6.6980244111001608E-4</v>
      </c>
      <c r="M399" t="s">
        <v>68</v>
      </c>
      <c r="N399">
        <f t="shared" si="8"/>
        <v>6.6980244111001608E-4</v>
      </c>
    </row>
    <row r="400" spans="1:14" x14ac:dyDescent="0.25">
      <c r="A400" t="s">
        <v>140</v>
      </c>
      <c r="B400" t="s">
        <v>63</v>
      </c>
      <c r="C400" t="s">
        <v>26</v>
      </c>
      <c r="D400" t="s">
        <v>160</v>
      </c>
      <c r="E400" t="s">
        <v>145</v>
      </c>
      <c r="F400" t="s">
        <v>141</v>
      </c>
      <c r="G400" s="3" t="s">
        <v>144</v>
      </c>
      <c r="H400" s="4">
        <v>0.44545454545454538</v>
      </c>
      <c r="I400">
        <v>1.2729835491405732E-3</v>
      </c>
      <c r="J400" s="3" t="s">
        <v>144</v>
      </c>
      <c r="K400" s="3" t="s">
        <v>144</v>
      </c>
      <c r="L400">
        <f t="shared" si="9"/>
        <v>5.6705630825352798E-4</v>
      </c>
      <c r="M400" t="s">
        <v>68</v>
      </c>
      <c r="N400">
        <f t="shared" si="8"/>
        <v>5.6705630825352798E-4</v>
      </c>
    </row>
    <row r="401" spans="1:14" x14ac:dyDescent="0.25">
      <c r="A401" t="s">
        <v>140</v>
      </c>
      <c r="B401" t="s">
        <v>63</v>
      </c>
      <c r="C401" t="s">
        <v>26</v>
      </c>
      <c r="D401" t="s">
        <v>161</v>
      </c>
      <c r="E401" t="s">
        <v>81</v>
      </c>
      <c r="F401" t="s">
        <v>141</v>
      </c>
      <c r="G401" s="3" t="s">
        <v>144</v>
      </c>
      <c r="H401" s="4">
        <v>0.50902611570247935</v>
      </c>
      <c r="I401">
        <v>9.6296356809522381E-4</v>
      </c>
      <c r="J401" s="3" t="s">
        <v>144</v>
      </c>
      <c r="K401" s="3" t="s">
        <v>144</v>
      </c>
      <c r="L401">
        <f t="shared" si="9"/>
        <v>4.9017360463051178E-4</v>
      </c>
      <c r="M401" t="s">
        <v>68</v>
      </c>
      <c r="N401">
        <f t="shared" si="8"/>
        <v>4.9017360463051178E-4</v>
      </c>
    </row>
    <row r="402" spans="1:14" x14ac:dyDescent="0.25">
      <c r="A402" t="s">
        <v>140</v>
      </c>
      <c r="B402" t="s">
        <v>63</v>
      </c>
      <c r="C402" t="s">
        <v>26</v>
      </c>
      <c r="D402" t="s">
        <v>161</v>
      </c>
      <c r="E402" t="s">
        <v>145</v>
      </c>
      <c r="F402" t="s">
        <v>141</v>
      </c>
      <c r="G402" s="3" t="s">
        <v>144</v>
      </c>
      <c r="H402" s="4">
        <v>0.43735537190082652</v>
      </c>
      <c r="I402">
        <v>1.2729835491405732E-3</v>
      </c>
      <c r="J402" s="3" t="s">
        <v>144</v>
      </c>
      <c r="K402" s="3" t="s">
        <v>144</v>
      </c>
      <c r="L402">
        <f t="shared" si="9"/>
        <v>5.5674619355800946E-4</v>
      </c>
      <c r="M402" t="s">
        <v>68</v>
      </c>
      <c r="N402">
        <f t="shared" si="8"/>
        <v>5.5674619355800946E-4</v>
      </c>
    </row>
    <row r="403" spans="1:14" x14ac:dyDescent="0.25">
      <c r="A403" t="s">
        <v>140</v>
      </c>
      <c r="B403" t="s">
        <v>63</v>
      </c>
      <c r="C403" t="s">
        <v>26</v>
      </c>
      <c r="D403" t="s">
        <v>92</v>
      </c>
      <c r="E403" t="s">
        <v>81</v>
      </c>
      <c r="F403" t="s">
        <v>141</v>
      </c>
      <c r="G403" s="3" t="s">
        <v>144</v>
      </c>
      <c r="H403" s="4">
        <v>1.4545454545454544</v>
      </c>
      <c r="I403">
        <v>9.6296356809522381E-4</v>
      </c>
      <c r="J403" s="3" t="s">
        <v>144</v>
      </c>
      <c r="K403" s="3" t="s">
        <v>144</v>
      </c>
      <c r="L403">
        <f t="shared" si="9"/>
        <v>1.4006742808657798E-3</v>
      </c>
      <c r="M403" t="s">
        <v>68</v>
      </c>
      <c r="N403">
        <f t="shared" si="8"/>
        <v>1.4006742808657798E-3</v>
      </c>
    </row>
    <row r="404" spans="1:14" x14ac:dyDescent="0.25">
      <c r="A404" t="s">
        <v>140</v>
      </c>
      <c r="B404" t="s">
        <v>63</v>
      </c>
      <c r="C404" t="s">
        <v>26</v>
      </c>
      <c r="D404" t="s">
        <v>92</v>
      </c>
      <c r="E404" t="s">
        <v>145</v>
      </c>
      <c r="F404" t="s">
        <v>141</v>
      </c>
      <c r="G404" s="3" t="s">
        <v>144</v>
      </c>
      <c r="H404" s="4">
        <v>3.6363636363636367</v>
      </c>
      <c r="I404">
        <v>1.2729835491405732E-3</v>
      </c>
      <c r="J404" s="3" t="s">
        <v>144</v>
      </c>
      <c r="K404" s="3" t="s">
        <v>144</v>
      </c>
      <c r="L404">
        <f t="shared" si="9"/>
        <v>4.629031087783903E-3</v>
      </c>
      <c r="M404" t="s">
        <v>68</v>
      </c>
      <c r="N404">
        <f t="shared" si="8"/>
        <v>4.629031087783903E-3</v>
      </c>
    </row>
    <row r="405" spans="1:14" x14ac:dyDescent="0.25">
      <c r="A405" t="s">
        <v>140</v>
      </c>
      <c r="B405" t="s">
        <v>63</v>
      </c>
      <c r="C405" t="s">
        <v>26</v>
      </c>
      <c r="D405" t="s">
        <v>72</v>
      </c>
      <c r="E405" t="s">
        <v>81</v>
      </c>
      <c r="F405" t="s">
        <v>82</v>
      </c>
      <c r="G405">
        <v>1470</v>
      </c>
      <c r="H405" s="3" t="s">
        <v>144</v>
      </c>
      <c r="I405">
        <v>9.6296356809522381E-4</v>
      </c>
      <c r="J405">
        <v>0.3</v>
      </c>
      <c r="K405">
        <v>0.03</v>
      </c>
      <c r="L405">
        <f>G405*I405*J405*K405</f>
        <v>1.2740008005899811E-2</v>
      </c>
      <c r="M405" t="s">
        <v>68</v>
      </c>
      <c r="N405">
        <f t="shared" si="8"/>
        <v>1.2740008005899811E-2</v>
      </c>
    </row>
    <row r="406" spans="1:14" x14ac:dyDescent="0.25">
      <c r="A406" t="s">
        <v>140</v>
      </c>
      <c r="B406" t="s">
        <v>63</v>
      </c>
      <c r="C406" t="s">
        <v>26</v>
      </c>
      <c r="D406" t="s">
        <v>72</v>
      </c>
      <c r="E406" t="s">
        <v>81</v>
      </c>
      <c r="F406" t="s">
        <v>141</v>
      </c>
      <c r="G406" s="3" t="s">
        <v>144</v>
      </c>
      <c r="H406" s="4">
        <v>16.727272727272727</v>
      </c>
      <c r="I406">
        <v>9.6296356809522381E-4</v>
      </c>
      <c r="J406" s="3" t="s">
        <v>144</v>
      </c>
      <c r="K406" s="3" t="s">
        <v>144</v>
      </c>
      <c r="L406">
        <f>H406*I406</f>
        <v>1.6107754229956469E-2</v>
      </c>
      <c r="M406" t="s">
        <v>68</v>
      </c>
      <c r="N406">
        <f t="shared" si="8"/>
        <v>1.6107754229956469E-2</v>
      </c>
    </row>
    <row r="407" spans="1:14" x14ac:dyDescent="0.25">
      <c r="A407" t="s">
        <v>140</v>
      </c>
      <c r="B407" t="s">
        <v>63</v>
      </c>
      <c r="C407" t="s">
        <v>26</v>
      </c>
      <c r="D407" t="s">
        <v>72</v>
      </c>
      <c r="E407" t="s">
        <v>145</v>
      </c>
      <c r="F407" t="s">
        <v>82</v>
      </c>
      <c r="G407">
        <v>1074</v>
      </c>
      <c r="H407" s="3" t="s">
        <v>144</v>
      </c>
      <c r="I407">
        <v>1.2729835491405732E-3</v>
      </c>
      <c r="J407">
        <v>0.3</v>
      </c>
      <c r="K407">
        <v>0.03</v>
      </c>
      <c r="L407">
        <f>G407*I407*J407*K407</f>
        <v>1.2304658985992778E-2</v>
      </c>
      <c r="M407" t="s">
        <v>68</v>
      </c>
      <c r="N407">
        <f t="shared" si="8"/>
        <v>1.2304658985992778E-2</v>
      </c>
    </row>
    <row r="408" spans="1:14" x14ac:dyDescent="0.25">
      <c r="A408" t="s">
        <v>140</v>
      </c>
      <c r="B408" t="s">
        <v>63</v>
      </c>
      <c r="C408" t="s">
        <v>26</v>
      </c>
      <c r="D408" t="s">
        <v>72</v>
      </c>
      <c r="E408" t="s">
        <v>145</v>
      </c>
      <c r="F408" t="s">
        <v>141</v>
      </c>
      <c r="G408" s="3" t="s">
        <v>144</v>
      </c>
      <c r="H408" s="4">
        <v>5.0909090909090908</v>
      </c>
      <c r="I408">
        <v>1.2729835491405732E-3</v>
      </c>
      <c r="J408" s="3" t="s">
        <v>144</v>
      </c>
      <c r="K408" s="3" t="s">
        <v>144</v>
      </c>
      <c r="L408">
        <f>H408*I408</f>
        <v>6.4806435228974635E-3</v>
      </c>
      <c r="M408" t="s">
        <v>68</v>
      </c>
      <c r="N408">
        <f t="shared" si="8"/>
        <v>6.4806435228974635E-3</v>
      </c>
    </row>
    <row r="409" spans="1:14" x14ac:dyDescent="0.25">
      <c r="A409" t="s">
        <v>140</v>
      </c>
      <c r="B409" t="s">
        <v>63</v>
      </c>
      <c r="C409" t="s">
        <v>26</v>
      </c>
      <c r="D409" t="s">
        <v>69</v>
      </c>
      <c r="E409" t="s">
        <v>81</v>
      </c>
      <c r="F409" t="s">
        <v>82</v>
      </c>
      <c r="G409">
        <v>2016</v>
      </c>
      <c r="H409" s="3" t="s">
        <v>144</v>
      </c>
      <c r="I409">
        <v>9.6296356809522381E-4</v>
      </c>
      <c r="J409">
        <v>0.3</v>
      </c>
      <c r="K409">
        <v>0.03</v>
      </c>
      <c r="L409">
        <f>G409*I409*J409*K409</f>
        <v>1.7472010979519739E-2</v>
      </c>
      <c r="M409" t="s">
        <v>68</v>
      </c>
      <c r="N409">
        <f t="shared" si="8"/>
        <v>1.7472010979519739E-2</v>
      </c>
    </row>
    <row r="410" spans="1:14" x14ac:dyDescent="0.25">
      <c r="A410" t="s">
        <v>140</v>
      </c>
      <c r="B410" t="s">
        <v>63</v>
      </c>
      <c r="C410" t="s">
        <v>26</v>
      </c>
      <c r="D410" t="s">
        <v>69</v>
      </c>
      <c r="E410" t="s">
        <v>145</v>
      </c>
      <c r="F410" t="s">
        <v>82</v>
      </c>
      <c r="G410">
        <v>139</v>
      </c>
      <c r="H410" s="3" t="s">
        <v>144</v>
      </c>
      <c r="I410">
        <v>1.2729835491405732E-3</v>
      </c>
      <c r="J410">
        <v>0.3</v>
      </c>
      <c r="K410">
        <v>0.03</v>
      </c>
      <c r="L410">
        <f>G410*I410*J410*K410</f>
        <v>1.592502419974857E-3</v>
      </c>
      <c r="M410" t="s">
        <v>68</v>
      </c>
      <c r="N410">
        <f t="shared" si="8"/>
        <v>1.592502419974857E-3</v>
      </c>
    </row>
    <row r="411" spans="1:14" x14ac:dyDescent="0.25">
      <c r="A411" t="s">
        <v>140</v>
      </c>
      <c r="B411" t="s">
        <v>63</v>
      </c>
      <c r="C411" t="s">
        <v>26</v>
      </c>
      <c r="D411" t="s">
        <v>162</v>
      </c>
      <c r="E411" t="s">
        <v>81</v>
      </c>
      <c r="F411" t="s">
        <v>141</v>
      </c>
      <c r="G411" s="3" t="s">
        <v>144</v>
      </c>
      <c r="H411" s="4">
        <v>12.363636363636363</v>
      </c>
      <c r="I411">
        <v>9.6296356809522381E-4</v>
      </c>
      <c r="J411" s="3" t="s">
        <v>144</v>
      </c>
      <c r="K411" s="3" t="s">
        <v>144</v>
      </c>
      <c r="L411">
        <f>H411*I411</f>
        <v>1.190573138735913E-2</v>
      </c>
      <c r="M411" t="s">
        <v>68</v>
      </c>
      <c r="N411">
        <f t="shared" si="8"/>
        <v>1.190573138735913E-2</v>
      </c>
    </row>
    <row r="412" spans="1:14" x14ac:dyDescent="0.25">
      <c r="A412" t="s">
        <v>140</v>
      </c>
      <c r="B412" t="s">
        <v>63</v>
      </c>
      <c r="C412" t="s">
        <v>26</v>
      </c>
      <c r="D412" t="s">
        <v>162</v>
      </c>
      <c r="E412" t="s">
        <v>145</v>
      </c>
      <c r="F412" t="s">
        <v>141</v>
      </c>
      <c r="G412" s="3" t="s">
        <v>144</v>
      </c>
      <c r="H412" s="4">
        <v>1.4545454545454544</v>
      </c>
      <c r="I412">
        <v>1.2729835491405732E-3</v>
      </c>
      <c r="J412" s="3" t="s">
        <v>144</v>
      </c>
      <c r="K412" s="3" t="s">
        <v>144</v>
      </c>
      <c r="L412">
        <f>H412*I412</f>
        <v>1.8516124351135607E-3</v>
      </c>
      <c r="M412" t="s">
        <v>68</v>
      </c>
      <c r="N412">
        <f t="shared" si="8"/>
        <v>1.8516124351135607E-3</v>
      </c>
    </row>
    <row r="413" spans="1:14" x14ac:dyDescent="0.25">
      <c r="A413" t="s">
        <v>140</v>
      </c>
      <c r="B413" t="s">
        <v>63</v>
      </c>
      <c r="C413" t="s">
        <v>26</v>
      </c>
      <c r="D413" t="s">
        <v>108</v>
      </c>
      <c r="E413" t="s">
        <v>81</v>
      </c>
      <c r="F413" t="s">
        <v>82</v>
      </c>
      <c r="G413">
        <v>2576</v>
      </c>
      <c r="H413" s="3" t="s">
        <v>144</v>
      </c>
      <c r="I413">
        <v>9.6296356809522381E-4</v>
      </c>
      <c r="J413">
        <v>0.3</v>
      </c>
      <c r="K413">
        <v>0.03</v>
      </c>
      <c r="L413">
        <f>G413*I413*J413*K413</f>
        <v>2.2325347362719666E-2</v>
      </c>
      <c r="M413" t="s">
        <v>68</v>
      </c>
      <c r="N413">
        <f t="shared" si="8"/>
        <v>2.2325347362719666E-2</v>
      </c>
    </row>
    <row r="414" spans="1:14" x14ac:dyDescent="0.25">
      <c r="A414" t="s">
        <v>140</v>
      </c>
      <c r="B414" t="s">
        <v>63</v>
      </c>
      <c r="C414" t="s">
        <v>26</v>
      </c>
      <c r="D414" t="s">
        <v>108</v>
      </c>
      <c r="E414" t="s">
        <v>81</v>
      </c>
      <c r="F414" t="s">
        <v>141</v>
      </c>
      <c r="G414" s="3" t="s">
        <v>144</v>
      </c>
      <c r="H414" s="4">
        <v>23.418181818181818</v>
      </c>
      <c r="I414">
        <v>9.6296356809522381E-4</v>
      </c>
      <c r="J414" s="3" t="s">
        <v>144</v>
      </c>
      <c r="K414" s="3" t="s">
        <v>144</v>
      </c>
      <c r="L414">
        <f>H414*I414</f>
        <v>2.2550855921939058E-2</v>
      </c>
      <c r="M414" t="s">
        <v>68</v>
      </c>
      <c r="N414">
        <f t="shared" si="8"/>
        <v>2.2550855921939058E-2</v>
      </c>
    </row>
    <row r="415" spans="1:14" x14ac:dyDescent="0.25">
      <c r="A415" t="s">
        <v>140</v>
      </c>
      <c r="B415" t="s">
        <v>63</v>
      </c>
      <c r="C415" t="s">
        <v>26</v>
      </c>
      <c r="D415" t="s">
        <v>108</v>
      </c>
      <c r="E415" t="s">
        <v>145</v>
      </c>
      <c r="F415" t="s">
        <v>82</v>
      </c>
      <c r="G415">
        <v>949</v>
      </c>
      <c r="H415" s="3" t="s">
        <v>144</v>
      </c>
      <c r="I415">
        <v>1.2729835491405732E-3</v>
      </c>
      <c r="J415">
        <v>0.3</v>
      </c>
      <c r="K415">
        <v>0.03</v>
      </c>
      <c r="L415">
        <f>G415*I415*J415*K415</f>
        <v>1.0872552493209635E-2</v>
      </c>
      <c r="M415" t="s">
        <v>68</v>
      </c>
      <c r="N415">
        <f t="shared" si="8"/>
        <v>1.0872552493209635E-2</v>
      </c>
    </row>
    <row r="416" spans="1:14" x14ac:dyDescent="0.25">
      <c r="A416" t="s">
        <v>140</v>
      </c>
      <c r="B416" t="s">
        <v>63</v>
      </c>
      <c r="C416" t="s">
        <v>26</v>
      </c>
      <c r="D416" t="s">
        <v>108</v>
      </c>
      <c r="E416" t="s">
        <v>145</v>
      </c>
      <c r="F416" t="s">
        <v>141</v>
      </c>
      <c r="G416" s="3" t="s">
        <v>144</v>
      </c>
      <c r="H416" s="4">
        <v>8.6545454545454543</v>
      </c>
      <c r="I416">
        <v>1.2729835491405732E-3</v>
      </c>
      <c r="J416" s="3" t="s">
        <v>144</v>
      </c>
      <c r="K416" s="3" t="s">
        <v>144</v>
      </c>
      <c r="L416">
        <f>H416*I416</f>
        <v>1.1017093988925688E-2</v>
      </c>
      <c r="M416" t="s">
        <v>68</v>
      </c>
      <c r="N416">
        <f t="shared" si="8"/>
        <v>1.1017093988925688E-2</v>
      </c>
    </row>
    <row r="417" spans="1:14" x14ac:dyDescent="0.25">
      <c r="A417" t="s">
        <v>140</v>
      </c>
      <c r="B417" t="s">
        <v>63</v>
      </c>
      <c r="C417" t="s">
        <v>26</v>
      </c>
      <c r="D417" t="s">
        <v>109</v>
      </c>
      <c r="E417" t="s">
        <v>81</v>
      </c>
      <c r="F417" t="s">
        <v>141</v>
      </c>
      <c r="G417" s="3" t="s">
        <v>144</v>
      </c>
      <c r="H417" s="4">
        <v>11.927272727272726</v>
      </c>
      <c r="I417">
        <v>9.6296356809522381E-4</v>
      </c>
      <c r="J417" s="3" t="s">
        <v>144</v>
      </c>
      <c r="K417" s="3" t="s">
        <v>144</v>
      </c>
      <c r="L417">
        <f>H417*I417</f>
        <v>1.1485529103099395E-2</v>
      </c>
      <c r="M417" t="s">
        <v>68</v>
      </c>
      <c r="N417">
        <f t="shared" si="8"/>
        <v>1.1485529103099395E-2</v>
      </c>
    </row>
    <row r="418" spans="1:14" x14ac:dyDescent="0.25">
      <c r="A418" t="s">
        <v>140</v>
      </c>
      <c r="B418" t="s">
        <v>63</v>
      </c>
      <c r="C418" t="s">
        <v>26</v>
      </c>
      <c r="D418" t="s">
        <v>109</v>
      </c>
      <c r="E418" t="s">
        <v>145</v>
      </c>
      <c r="F418" t="s">
        <v>141</v>
      </c>
      <c r="G418" s="3" t="s">
        <v>144</v>
      </c>
      <c r="H418" s="4">
        <v>14.036363636363637</v>
      </c>
      <c r="I418">
        <v>1.2729835491405732E-3</v>
      </c>
      <c r="J418" s="3" t="s">
        <v>144</v>
      </c>
      <c r="K418" s="3" t="s">
        <v>144</v>
      </c>
      <c r="L418">
        <f>H418*I418</f>
        <v>1.7868059998845866E-2</v>
      </c>
      <c r="M418" t="s">
        <v>68</v>
      </c>
      <c r="N418">
        <f t="shared" si="8"/>
        <v>1.7868059998845866E-2</v>
      </c>
    </row>
    <row r="419" spans="1:14" x14ac:dyDescent="0.25">
      <c r="A419" t="s">
        <v>140</v>
      </c>
      <c r="B419" t="s">
        <v>63</v>
      </c>
      <c r="C419" t="s">
        <v>26</v>
      </c>
      <c r="D419" t="s">
        <v>163</v>
      </c>
      <c r="E419" t="s">
        <v>81</v>
      </c>
      <c r="F419" t="s">
        <v>82</v>
      </c>
      <c r="G419">
        <v>916</v>
      </c>
      <c r="H419" s="3" t="s">
        <v>144</v>
      </c>
      <c r="I419">
        <v>9.6296356809522381E-4</v>
      </c>
      <c r="J419">
        <v>0.3</v>
      </c>
      <c r="K419">
        <v>0.03</v>
      </c>
      <c r="L419">
        <f>G419*I419*J419*K419</f>
        <v>7.9386716553770248E-3</v>
      </c>
      <c r="M419" t="s">
        <v>68</v>
      </c>
      <c r="N419">
        <f t="shared" si="8"/>
        <v>7.9386716553770248E-3</v>
      </c>
    </row>
    <row r="420" spans="1:14" x14ac:dyDescent="0.25">
      <c r="A420" t="s">
        <v>140</v>
      </c>
      <c r="B420" t="s">
        <v>63</v>
      </c>
      <c r="C420" t="s">
        <v>26</v>
      </c>
      <c r="D420" t="s">
        <v>163</v>
      </c>
      <c r="E420" t="s">
        <v>145</v>
      </c>
      <c r="F420" t="s">
        <v>82</v>
      </c>
      <c r="G420">
        <v>1294</v>
      </c>
      <c r="H420" s="3" t="s">
        <v>144</v>
      </c>
      <c r="I420">
        <v>1.2729835491405732E-3</v>
      </c>
      <c r="J420">
        <v>0.3</v>
      </c>
      <c r="K420">
        <v>0.03</v>
      </c>
      <c r="L420">
        <f>G420*I420*J420*K420</f>
        <v>1.4825166413291112E-2</v>
      </c>
      <c r="M420" t="s">
        <v>68</v>
      </c>
      <c r="N420">
        <f t="shared" si="8"/>
        <v>1.4825166413291112E-2</v>
      </c>
    </row>
    <row r="421" spans="1:14" x14ac:dyDescent="0.25">
      <c r="A421" t="s">
        <v>140</v>
      </c>
      <c r="B421" t="s">
        <v>63</v>
      </c>
      <c r="C421" t="s">
        <v>26</v>
      </c>
      <c r="D421" t="s">
        <v>164</v>
      </c>
      <c r="E421" t="s">
        <v>81</v>
      </c>
      <c r="F421" t="s">
        <v>82</v>
      </c>
      <c r="G421">
        <v>467</v>
      </c>
      <c r="H421" s="3" t="s">
        <v>144</v>
      </c>
      <c r="I421">
        <v>9.6296356809522381E-4</v>
      </c>
      <c r="J421">
        <v>0.3</v>
      </c>
      <c r="K421">
        <v>0.03</v>
      </c>
      <c r="L421">
        <f>G421*I421*J421*K421</f>
        <v>4.0473358767042257E-3</v>
      </c>
      <c r="M421" t="s">
        <v>68</v>
      </c>
      <c r="N421">
        <f t="shared" si="8"/>
        <v>4.0473358767042257E-3</v>
      </c>
    </row>
    <row r="422" spans="1:14" x14ac:dyDescent="0.25">
      <c r="A422" t="s">
        <v>140</v>
      </c>
      <c r="B422" t="s">
        <v>63</v>
      </c>
      <c r="C422" t="s">
        <v>26</v>
      </c>
      <c r="D422" t="s">
        <v>164</v>
      </c>
      <c r="E422" t="s">
        <v>81</v>
      </c>
      <c r="F422" t="s">
        <v>141</v>
      </c>
      <c r="G422" s="3" t="s">
        <v>144</v>
      </c>
      <c r="H422" s="4">
        <v>3.64</v>
      </c>
      <c r="I422">
        <v>9.6296356809522381E-4</v>
      </c>
      <c r="J422" s="3" t="s">
        <v>144</v>
      </c>
      <c r="K422" s="3" t="s">
        <v>144</v>
      </c>
      <c r="L422">
        <f>H422*I422</f>
        <v>3.5051873878666146E-3</v>
      </c>
      <c r="M422" t="s">
        <v>68</v>
      </c>
      <c r="N422">
        <f t="shared" si="8"/>
        <v>3.5051873878666146E-3</v>
      </c>
    </row>
    <row r="423" spans="1:14" x14ac:dyDescent="0.25">
      <c r="A423" t="s">
        <v>140</v>
      </c>
      <c r="B423" t="s">
        <v>63</v>
      </c>
      <c r="C423" t="s">
        <v>26</v>
      </c>
      <c r="D423" t="s">
        <v>164</v>
      </c>
      <c r="E423" t="s">
        <v>145</v>
      </c>
      <c r="F423" t="s">
        <v>82</v>
      </c>
      <c r="G423">
        <v>844.5</v>
      </c>
      <c r="H423" s="3" t="s">
        <v>144</v>
      </c>
      <c r="I423">
        <v>1.2729835491405732E-3</v>
      </c>
      <c r="J423">
        <v>0.3</v>
      </c>
      <c r="K423">
        <v>0.03</v>
      </c>
      <c r="L423">
        <f>G423*I423*J423*K423</f>
        <v>9.6753114652429247E-3</v>
      </c>
      <c r="M423" t="s">
        <v>68</v>
      </c>
      <c r="N423">
        <f t="shared" si="8"/>
        <v>9.6753114652429247E-3</v>
      </c>
    </row>
    <row r="424" spans="1:14" x14ac:dyDescent="0.25">
      <c r="A424" t="s">
        <v>140</v>
      </c>
      <c r="B424" t="s">
        <v>63</v>
      </c>
      <c r="C424" t="s">
        <v>26</v>
      </c>
      <c r="D424" t="s">
        <v>164</v>
      </c>
      <c r="E424" t="s">
        <v>145</v>
      </c>
      <c r="F424" t="s">
        <v>141</v>
      </c>
      <c r="G424" s="3" t="s">
        <v>144</v>
      </c>
      <c r="H424" s="4">
        <v>11.2</v>
      </c>
      <c r="I424">
        <v>1.2729835491405732E-3</v>
      </c>
      <c r="J424" s="3" t="s">
        <v>144</v>
      </c>
      <c r="K424" s="3" t="s">
        <v>144</v>
      </c>
      <c r="L424">
        <f>H424*I424</f>
        <v>1.4257415750374418E-2</v>
      </c>
      <c r="M424" t="s">
        <v>68</v>
      </c>
      <c r="N424">
        <f t="shared" si="8"/>
        <v>1.4257415750374418E-2</v>
      </c>
    </row>
    <row r="425" spans="1:14" x14ac:dyDescent="0.25">
      <c r="A425" t="s">
        <v>140</v>
      </c>
      <c r="B425" t="s">
        <v>63</v>
      </c>
      <c r="C425" t="s">
        <v>26</v>
      </c>
      <c r="D425" t="s">
        <v>116</v>
      </c>
      <c r="E425" t="s">
        <v>81</v>
      </c>
      <c r="F425" t="s">
        <v>82</v>
      </c>
      <c r="G425">
        <v>5206.8</v>
      </c>
      <c r="H425" s="3" t="s">
        <v>144</v>
      </c>
      <c r="I425">
        <v>9.6296356809522381E-4</v>
      </c>
      <c r="J425">
        <v>0.3</v>
      </c>
      <c r="K425">
        <v>0.03</v>
      </c>
      <c r="L425">
        <f>G425*I425*J425*K425</f>
        <v>4.5125628357223904E-2</v>
      </c>
      <c r="M425" t="s">
        <v>68</v>
      </c>
      <c r="N425">
        <f t="shared" si="8"/>
        <v>4.5125628357223904E-2</v>
      </c>
    </row>
    <row r="426" spans="1:14" x14ac:dyDescent="0.25">
      <c r="A426" t="s">
        <v>140</v>
      </c>
      <c r="B426" t="s">
        <v>63</v>
      </c>
      <c r="C426" t="s">
        <v>26</v>
      </c>
      <c r="D426" t="s">
        <v>116</v>
      </c>
      <c r="E426" t="s">
        <v>145</v>
      </c>
      <c r="F426" t="s">
        <v>82</v>
      </c>
      <c r="G426">
        <v>1760.3</v>
      </c>
      <c r="H426" s="3" t="s">
        <v>144</v>
      </c>
      <c r="I426">
        <v>1.2729835491405732E-3</v>
      </c>
      <c r="J426">
        <v>0.3</v>
      </c>
      <c r="K426">
        <v>0.03</v>
      </c>
      <c r="L426">
        <f>G426*I426*J426*K426</f>
        <v>2.016749647396936E-2</v>
      </c>
      <c r="M426" t="s">
        <v>68</v>
      </c>
      <c r="N426">
        <f t="shared" si="8"/>
        <v>2.016749647396936E-2</v>
      </c>
    </row>
    <row r="427" spans="1:14" x14ac:dyDescent="0.25">
      <c r="A427" t="s">
        <v>140</v>
      </c>
      <c r="B427" t="s">
        <v>63</v>
      </c>
      <c r="C427" t="s">
        <v>26</v>
      </c>
      <c r="D427" t="s">
        <v>165</v>
      </c>
      <c r="E427" t="s">
        <v>81</v>
      </c>
      <c r="F427" t="s">
        <v>141</v>
      </c>
      <c r="G427" s="3" t="s">
        <v>144</v>
      </c>
      <c r="H427" s="4">
        <v>3.03</v>
      </c>
      <c r="I427">
        <v>9.6296356809522381E-4</v>
      </c>
      <c r="J427" s="3" t="s">
        <v>144</v>
      </c>
      <c r="K427" s="3" t="s">
        <v>144</v>
      </c>
      <c r="L427">
        <f>H427*I427</f>
        <v>2.9177796113285278E-3</v>
      </c>
      <c r="M427" t="s">
        <v>68</v>
      </c>
      <c r="N427">
        <f t="shared" si="8"/>
        <v>2.9177796113285278E-3</v>
      </c>
    </row>
    <row r="428" spans="1:14" x14ac:dyDescent="0.25">
      <c r="A428" t="s">
        <v>140</v>
      </c>
      <c r="B428" t="s">
        <v>63</v>
      </c>
      <c r="C428" t="s">
        <v>26</v>
      </c>
      <c r="D428" t="s">
        <v>165</v>
      </c>
      <c r="E428" t="s">
        <v>145</v>
      </c>
      <c r="F428" t="s">
        <v>141</v>
      </c>
      <c r="G428" s="3" t="s">
        <v>144</v>
      </c>
      <c r="H428" s="4">
        <v>13.81</v>
      </c>
      <c r="I428">
        <v>1.2729835491405732E-3</v>
      </c>
      <c r="J428" s="3" t="s">
        <v>144</v>
      </c>
      <c r="K428" s="3" t="s">
        <v>144</v>
      </c>
      <c r="L428">
        <f>H428*I428</f>
        <v>1.7579902813631317E-2</v>
      </c>
      <c r="M428" t="s">
        <v>68</v>
      </c>
      <c r="N428">
        <f t="shared" si="8"/>
        <v>1.7579902813631317E-2</v>
      </c>
    </row>
    <row r="429" spans="1:14" x14ac:dyDescent="0.25">
      <c r="A429" t="s">
        <v>140</v>
      </c>
      <c r="B429" t="s">
        <v>63</v>
      </c>
      <c r="C429" t="s">
        <v>26</v>
      </c>
      <c r="D429" t="s">
        <v>113</v>
      </c>
      <c r="E429" t="s">
        <v>81</v>
      </c>
      <c r="F429" t="s">
        <v>82</v>
      </c>
      <c r="G429">
        <v>118</v>
      </c>
      <c r="H429" s="3" t="s">
        <v>144</v>
      </c>
      <c r="I429">
        <v>9.6296356809522381E-4</v>
      </c>
      <c r="J429">
        <v>0.3</v>
      </c>
      <c r="K429">
        <v>0.03</v>
      </c>
      <c r="L429">
        <f>G429*I429*J429*K429</f>
        <v>1.0226673093171276E-3</v>
      </c>
      <c r="M429" t="s">
        <v>68</v>
      </c>
      <c r="N429">
        <f t="shared" si="8"/>
        <v>1.0226673093171276E-3</v>
      </c>
    </row>
    <row r="430" spans="1:14" x14ac:dyDescent="0.25">
      <c r="A430" t="s">
        <v>140</v>
      </c>
      <c r="B430" t="s">
        <v>63</v>
      </c>
      <c r="C430" t="s">
        <v>26</v>
      </c>
      <c r="D430" t="s">
        <v>113</v>
      </c>
      <c r="E430" t="s">
        <v>81</v>
      </c>
      <c r="F430" t="s">
        <v>141</v>
      </c>
      <c r="G430" s="3" t="s">
        <v>144</v>
      </c>
      <c r="H430" s="4">
        <v>0.72727272727272718</v>
      </c>
      <c r="I430">
        <v>9.6296356809522381E-4</v>
      </c>
      <c r="J430" s="3" t="s">
        <v>144</v>
      </c>
      <c r="K430" s="3" t="s">
        <v>144</v>
      </c>
      <c r="L430">
        <f>H430*I430</f>
        <v>7.0033714043288991E-4</v>
      </c>
      <c r="M430" t="s">
        <v>68</v>
      </c>
      <c r="N430">
        <f t="shared" si="8"/>
        <v>7.0033714043288991E-4</v>
      </c>
    </row>
    <row r="431" spans="1:14" x14ac:dyDescent="0.25">
      <c r="A431" t="s">
        <v>140</v>
      </c>
      <c r="B431" t="s">
        <v>63</v>
      </c>
      <c r="C431" t="s">
        <v>26</v>
      </c>
      <c r="D431" t="s">
        <v>113</v>
      </c>
      <c r="E431" t="s">
        <v>145</v>
      </c>
      <c r="F431" t="s">
        <v>82</v>
      </c>
      <c r="G431">
        <v>41</v>
      </c>
      <c r="H431" s="3" t="s">
        <v>144</v>
      </c>
      <c r="I431">
        <v>1.2729835491405732E-3</v>
      </c>
      <c r="J431">
        <v>0.3</v>
      </c>
      <c r="K431">
        <v>0.03</v>
      </c>
      <c r="L431">
        <f>G431*I431*J431*K431</f>
        <v>4.6973092963287151E-4</v>
      </c>
      <c r="M431" t="s">
        <v>68</v>
      </c>
      <c r="N431">
        <f t="shared" si="8"/>
        <v>4.6973092963287151E-4</v>
      </c>
    </row>
    <row r="432" spans="1:14" x14ac:dyDescent="0.25">
      <c r="A432" t="s">
        <v>140</v>
      </c>
      <c r="B432" t="s">
        <v>63</v>
      </c>
      <c r="C432" t="s">
        <v>26</v>
      </c>
      <c r="D432" t="s">
        <v>93</v>
      </c>
      <c r="E432" t="s">
        <v>81</v>
      </c>
      <c r="F432" t="s">
        <v>141</v>
      </c>
      <c r="G432" s="3" t="s">
        <v>144</v>
      </c>
      <c r="H432" s="4">
        <v>8.1619814707585405</v>
      </c>
      <c r="I432">
        <v>9.6296356809522381E-4</v>
      </c>
      <c r="J432" s="3" t="s">
        <v>144</v>
      </c>
      <c r="K432" s="3" t="s">
        <v>144</v>
      </c>
      <c r="L432">
        <f>H432*I432</f>
        <v>7.859690799808746E-3</v>
      </c>
      <c r="M432" t="s">
        <v>68</v>
      </c>
      <c r="N432">
        <f t="shared" si="8"/>
        <v>7.859690799808746E-3</v>
      </c>
    </row>
    <row r="433" spans="1:14" x14ac:dyDescent="0.25">
      <c r="A433" t="s">
        <v>140</v>
      </c>
      <c r="B433" t="s">
        <v>63</v>
      </c>
      <c r="C433" t="s">
        <v>26</v>
      </c>
      <c r="D433" t="s">
        <v>93</v>
      </c>
      <c r="E433" t="s">
        <v>145</v>
      </c>
      <c r="F433" t="s">
        <v>141</v>
      </c>
      <c r="G433" s="3" t="s">
        <v>144</v>
      </c>
      <c r="H433" s="4">
        <v>2.0995946728430805</v>
      </c>
      <c r="I433">
        <v>1.2729835491405732E-3</v>
      </c>
      <c r="J433" s="3" t="s">
        <v>144</v>
      </c>
      <c r="K433" s="3" t="s">
        <v>144</v>
      </c>
      <c r="L433">
        <f>H433*I433</f>
        <v>2.6727494783924254E-3</v>
      </c>
      <c r="M433" t="s">
        <v>68</v>
      </c>
      <c r="N433">
        <f t="shared" si="8"/>
        <v>2.6727494783924254E-3</v>
      </c>
    </row>
    <row r="434" spans="1:14" x14ac:dyDescent="0.25">
      <c r="A434" t="s">
        <v>140</v>
      </c>
      <c r="B434" t="s">
        <v>63</v>
      </c>
      <c r="C434" t="s">
        <v>26</v>
      </c>
      <c r="D434" t="s">
        <v>94</v>
      </c>
      <c r="E434" t="s">
        <v>81</v>
      </c>
      <c r="F434" t="s">
        <v>141</v>
      </c>
      <c r="G434" s="3" t="s">
        <v>144</v>
      </c>
      <c r="H434" s="4">
        <v>14.844797366255143</v>
      </c>
      <c r="I434">
        <v>9.6296356809522381E-4</v>
      </c>
      <c r="J434" s="3" t="s">
        <v>144</v>
      </c>
      <c r="K434" s="3" t="s">
        <v>144</v>
      </c>
      <c r="L434">
        <f>H434*I434</f>
        <v>1.4294999039459634E-2</v>
      </c>
      <c r="M434" t="s">
        <v>68</v>
      </c>
      <c r="N434">
        <f t="shared" si="8"/>
        <v>1.4294999039459634E-2</v>
      </c>
    </row>
    <row r="435" spans="1:14" x14ac:dyDescent="0.25">
      <c r="A435" t="s">
        <v>140</v>
      </c>
      <c r="B435" t="s">
        <v>63</v>
      </c>
      <c r="C435" t="s">
        <v>26</v>
      </c>
      <c r="D435" t="s">
        <v>94</v>
      </c>
      <c r="E435" t="s">
        <v>145</v>
      </c>
      <c r="F435" t="s">
        <v>141</v>
      </c>
      <c r="G435" s="3" t="s">
        <v>144</v>
      </c>
      <c r="H435" s="4">
        <v>12.942222222222222</v>
      </c>
      <c r="I435">
        <v>1.2729835491405732E-3</v>
      </c>
      <c r="J435" s="3" t="s">
        <v>144</v>
      </c>
      <c r="K435" s="3" t="s">
        <v>144</v>
      </c>
      <c r="L435">
        <f>H435*I435</f>
        <v>1.6475235978210441E-2</v>
      </c>
      <c r="M435" t="s">
        <v>68</v>
      </c>
      <c r="N435">
        <f t="shared" si="8"/>
        <v>1.6475235978210441E-2</v>
      </c>
    </row>
    <row r="436" spans="1:14" x14ac:dyDescent="0.25">
      <c r="A436" t="s">
        <v>140</v>
      </c>
      <c r="B436" t="s">
        <v>63</v>
      </c>
      <c r="C436" t="s">
        <v>26</v>
      </c>
      <c r="D436" t="s">
        <v>115</v>
      </c>
      <c r="E436" t="s">
        <v>81</v>
      </c>
      <c r="F436" t="s">
        <v>82</v>
      </c>
      <c r="G436">
        <v>97</v>
      </c>
      <c r="H436" s="3" t="s">
        <v>144</v>
      </c>
      <c r="I436">
        <v>9.6296356809522381E-4</v>
      </c>
      <c r="J436">
        <v>0.3</v>
      </c>
      <c r="K436">
        <v>0.03</v>
      </c>
      <c r="L436">
        <f>G436*I436*J436*K436</f>
        <v>8.4066719494713029E-4</v>
      </c>
      <c r="M436" t="s">
        <v>68</v>
      </c>
      <c r="N436">
        <f t="shared" si="8"/>
        <v>8.4066719494713029E-4</v>
      </c>
    </row>
    <row r="437" spans="1:14" x14ac:dyDescent="0.25">
      <c r="A437" t="s">
        <v>140</v>
      </c>
      <c r="B437" t="s">
        <v>63</v>
      </c>
      <c r="C437" t="s">
        <v>26</v>
      </c>
      <c r="D437" t="s">
        <v>115</v>
      </c>
      <c r="E437" t="s">
        <v>81</v>
      </c>
      <c r="F437" t="s">
        <v>141</v>
      </c>
      <c r="G437" s="3" t="s">
        <v>144</v>
      </c>
      <c r="H437" s="4">
        <v>9.7799999999999994</v>
      </c>
      <c r="I437">
        <v>9.6296356809522381E-4</v>
      </c>
      <c r="J437" s="3" t="s">
        <v>144</v>
      </c>
      <c r="K437" s="3" t="s">
        <v>144</v>
      </c>
      <c r="L437">
        <f>H437*I437</f>
        <v>9.4177836959712883E-3</v>
      </c>
      <c r="M437" t="s">
        <v>68</v>
      </c>
      <c r="N437">
        <f t="shared" si="8"/>
        <v>9.4177836959712883E-3</v>
      </c>
    </row>
    <row r="438" spans="1:14" x14ac:dyDescent="0.25">
      <c r="A438" t="s">
        <v>140</v>
      </c>
      <c r="B438" t="s">
        <v>63</v>
      </c>
      <c r="C438" t="s">
        <v>26</v>
      </c>
      <c r="D438" t="s">
        <v>115</v>
      </c>
      <c r="E438" t="s">
        <v>145</v>
      </c>
      <c r="F438" t="s">
        <v>82</v>
      </c>
      <c r="G438">
        <v>286</v>
      </c>
      <c r="H438" s="3" t="s">
        <v>144</v>
      </c>
      <c r="I438">
        <v>1.2729835491405732E-3</v>
      </c>
      <c r="J438">
        <v>0.3</v>
      </c>
      <c r="K438">
        <v>0.03</v>
      </c>
      <c r="L438">
        <f>G438*I438*J438*K438</f>
        <v>3.2766596554878354E-3</v>
      </c>
      <c r="M438" t="s">
        <v>68</v>
      </c>
      <c r="N438">
        <f t="shared" si="8"/>
        <v>3.2766596554878354E-3</v>
      </c>
    </row>
    <row r="439" spans="1:14" x14ac:dyDescent="0.25">
      <c r="A439" t="s">
        <v>140</v>
      </c>
      <c r="B439" t="s">
        <v>63</v>
      </c>
      <c r="C439" t="s">
        <v>26</v>
      </c>
      <c r="D439" t="s">
        <v>115</v>
      </c>
      <c r="E439" t="s">
        <v>145</v>
      </c>
      <c r="F439" t="s">
        <v>141</v>
      </c>
      <c r="G439" s="3" t="s">
        <v>144</v>
      </c>
      <c r="H439" s="4">
        <v>17.25</v>
      </c>
      <c r="I439">
        <v>1.2729835491405732E-3</v>
      </c>
      <c r="J439" s="3" t="s">
        <v>144</v>
      </c>
      <c r="K439" s="3" t="s">
        <v>144</v>
      </c>
      <c r="L439">
        <f>H439*I439</f>
        <v>2.1958966222674889E-2</v>
      </c>
      <c r="M439" t="s">
        <v>68</v>
      </c>
      <c r="N439">
        <f t="shared" si="8"/>
        <v>2.1958966222674889E-2</v>
      </c>
    </row>
    <row r="440" spans="1:14" x14ac:dyDescent="0.25">
      <c r="A440" t="s">
        <v>140</v>
      </c>
      <c r="B440" t="s">
        <v>63</v>
      </c>
      <c r="C440" t="s">
        <v>26</v>
      </c>
      <c r="D440" t="s">
        <v>75</v>
      </c>
      <c r="E440" t="s">
        <v>81</v>
      </c>
      <c r="F440" t="s">
        <v>82</v>
      </c>
      <c r="G440">
        <v>141.5</v>
      </c>
      <c r="H440" s="3" t="s">
        <v>144</v>
      </c>
      <c r="I440">
        <v>9.6296356809522381E-4</v>
      </c>
      <c r="J440">
        <v>0.3</v>
      </c>
      <c r="K440">
        <v>0.03</v>
      </c>
      <c r="L440">
        <f>G440*I440*J440*K440</f>
        <v>1.2263341039692676E-3</v>
      </c>
      <c r="M440" t="s">
        <v>68</v>
      </c>
      <c r="N440">
        <f t="shared" si="8"/>
        <v>1.2263341039692676E-3</v>
      </c>
    </row>
    <row r="441" spans="1:14" x14ac:dyDescent="0.25">
      <c r="A441" t="s">
        <v>140</v>
      </c>
      <c r="B441" t="s">
        <v>63</v>
      </c>
      <c r="C441" t="s">
        <v>26</v>
      </c>
      <c r="D441" t="s">
        <v>75</v>
      </c>
      <c r="E441" t="s">
        <v>145</v>
      </c>
      <c r="F441" t="s">
        <v>82</v>
      </c>
      <c r="G441">
        <v>154.5</v>
      </c>
      <c r="H441" s="3" t="s">
        <v>144</v>
      </c>
      <c r="I441">
        <v>1.2729835491405732E-3</v>
      </c>
      <c r="J441">
        <v>0.3</v>
      </c>
      <c r="K441">
        <v>0.03</v>
      </c>
      <c r="L441">
        <f>G441*I441*J441*K441</f>
        <v>1.7700836250799667E-3</v>
      </c>
      <c r="M441" t="s">
        <v>68</v>
      </c>
      <c r="N441">
        <f t="shared" si="8"/>
        <v>1.7700836250799667E-3</v>
      </c>
    </row>
    <row r="442" spans="1:14" x14ac:dyDescent="0.25">
      <c r="A442" t="s">
        <v>140</v>
      </c>
      <c r="B442" t="s">
        <v>63</v>
      </c>
      <c r="C442" t="s">
        <v>26</v>
      </c>
      <c r="D442" t="s">
        <v>78</v>
      </c>
      <c r="E442" t="s">
        <v>81</v>
      </c>
      <c r="F442" t="s">
        <v>82</v>
      </c>
      <c r="G442">
        <v>2286</v>
      </c>
      <c r="H442" s="3" t="s">
        <v>144</v>
      </c>
      <c r="I442">
        <v>9.6296356809522381E-4</v>
      </c>
      <c r="J442">
        <v>0.3</v>
      </c>
      <c r="K442">
        <v>0.03</v>
      </c>
      <c r="L442">
        <f>G442*I442*J442*K442</f>
        <v>1.9812012449991135E-2</v>
      </c>
      <c r="M442" t="s">
        <v>68</v>
      </c>
      <c r="N442">
        <f t="shared" si="8"/>
        <v>1.9812012449991135E-2</v>
      </c>
    </row>
    <row r="443" spans="1:14" x14ac:dyDescent="0.25">
      <c r="A443" t="s">
        <v>140</v>
      </c>
      <c r="B443" t="s">
        <v>63</v>
      </c>
      <c r="C443" t="s">
        <v>26</v>
      </c>
      <c r="D443" t="s">
        <v>78</v>
      </c>
      <c r="E443" t="s">
        <v>145</v>
      </c>
      <c r="F443" t="s">
        <v>82</v>
      </c>
      <c r="G443">
        <v>2286</v>
      </c>
      <c r="H443" s="3" t="s">
        <v>144</v>
      </c>
      <c r="I443">
        <v>1.2729835491405732E-3</v>
      </c>
      <c r="J443">
        <v>0.3</v>
      </c>
      <c r="K443">
        <v>0.03</v>
      </c>
      <c r="L443">
        <f>G443*I443*J443*K443</f>
        <v>2.6190363540018153E-2</v>
      </c>
      <c r="M443" t="s">
        <v>68</v>
      </c>
      <c r="N443">
        <f t="shared" si="8"/>
        <v>2.6190363540018153E-2</v>
      </c>
    </row>
    <row r="444" spans="1:14" x14ac:dyDescent="0.25">
      <c r="A444" t="s">
        <v>140</v>
      </c>
      <c r="B444" t="s">
        <v>63</v>
      </c>
      <c r="C444" t="s">
        <v>26</v>
      </c>
      <c r="D444" t="s">
        <v>166</v>
      </c>
      <c r="E444" t="s">
        <v>81</v>
      </c>
      <c r="F444" t="s">
        <v>141</v>
      </c>
      <c r="G444" s="3" t="s">
        <v>144</v>
      </c>
      <c r="H444" s="4">
        <v>103.50397989107665</v>
      </c>
      <c r="I444">
        <v>9.6296356809522381E-4</v>
      </c>
      <c r="J444" s="3" t="s">
        <v>144</v>
      </c>
      <c r="K444" s="3" t="s">
        <v>144</v>
      </c>
      <c r="L444">
        <f>H444*I444</f>
        <v>9.9670561787967474E-2</v>
      </c>
      <c r="M444" t="s">
        <v>68</v>
      </c>
      <c r="N444">
        <f t="shared" si="8"/>
        <v>9.9670561787967474E-2</v>
      </c>
    </row>
    <row r="445" spans="1:14" x14ac:dyDescent="0.25">
      <c r="A445" t="s">
        <v>140</v>
      </c>
      <c r="B445" t="s">
        <v>63</v>
      </c>
      <c r="C445" t="s">
        <v>26</v>
      </c>
      <c r="D445" t="s">
        <v>166</v>
      </c>
      <c r="E445" t="s">
        <v>145</v>
      </c>
      <c r="F445" t="s">
        <v>141</v>
      </c>
      <c r="G445" s="3" t="s">
        <v>144</v>
      </c>
      <c r="H445" s="4">
        <v>56.403854210305823</v>
      </c>
      <c r="I445">
        <v>1.2729835491405732E-3</v>
      </c>
      <c r="J445" s="3" t="s">
        <v>144</v>
      </c>
      <c r="K445" s="3" t="s">
        <v>144</v>
      </c>
      <c r="L445">
        <f>H445*I445</f>
        <v>7.1801178517842568E-2</v>
      </c>
      <c r="M445" t="s">
        <v>68</v>
      </c>
      <c r="N445">
        <f t="shared" si="8"/>
        <v>7.1801178517842568E-2</v>
      </c>
    </row>
    <row r="446" spans="1:14" x14ac:dyDescent="0.25">
      <c r="A446" t="s">
        <v>140</v>
      </c>
      <c r="B446" t="s">
        <v>63</v>
      </c>
      <c r="C446" t="s">
        <v>26</v>
      </c>
      <c r="D446" t="s">
        <v>167</v>
      </c>
      <c r="E446" t="s">
        <v>81</v>
      </c>
      <c r="F446" t="s">
        <v>141</v>
      </c>
      <c r="G446" s="3" t="s">
        <v>144</v>
      </c>
      <c r="H446" s="4">
        <v>4.3</v>
      </c>
      <c r="I446">
        <v>9.6296356809522381E-4</v>
      </c>
      <c r="J446" s="3" t="s">
        <v>144</v>
      </c>
      <c r="K446" s="3" t="s">
        <v>144</v>
      </c>
      <c r="L446">
        <f>H446*I446</f>
        <v>4.1407433428094619E-3</v>
      </c>
      <c r="M446" t="s">
        <v>68</v>
      </c>
      <c r="N446">
        <f t="shared" si="8"/>
        <v>4.1407433428094619E-3</v>
      </c>
    </row>
    <row r="447" spans="1:14" x14ac:dyDescent="0.25">
      <c r="A447" t="s">
        <v>140</v>
      </c>
      <c r="B447" t="s">
        <v>63</v>
      </c>
      <c r="C447" t="s">
        <v>26</v>
      </c>
      <c r="D447" t="s">
        <v>167</v>
      </c>
      <c r="E447" t="s">
        <v>145</v>
      </c>
      <c r="F447" t="s">
        <v>141</v>
      </c>
      <c r="G447" s="3" t="s">
        <v>144</v>
      </c>
      <c r="H447" s="4">
        <v>0.9</v>
      </c>
      <c r="I447">
        <v>1.2729835491405732E-3</v>
      </c>
      <c r="J447" s="3" t="s">
        <v>144</v>
      </c>
      <c r="K447" s="3" t="s">
        <v>144</v>
      </c>
      <c r="L447">
        <f>H447*I447</f>
        <v>1.145685194226516E-3</v>
      </c>
      <c r="M447" t="s">
        <v>68</v>
      </c>
      <c r="N447">
        <f t="shared" si="8"/>
        <v>1.145685194226516E-3</v>
      </c>
    </row>
    <row r="448" spans="1:14" x14ac:dyDescent="0.25">
      <c r="A448" t="s">
        <v>140</v>
      </c>
      <c r="B448" t="s">
        <v>63</v>
      </c>
      <c r="C448" t="s">
        <v>26</v>
      </c>
      <c r="D448" t="s">
        <v>168</v>
      </c>
      <c r="E448" t="s">
        <v>81</v>
      </c>
      <c r="F448" t="s">
        <v>82</v>
      </c>
      <c r="G448">
        <v>1481</v>
      </c>
      <c r="H448" s="3" t="s">
        <v>144</v>
      </c>
      <c r="I448">
        <v>9.6296356809522381E-4</v>
      </c>
      <c r="J448">
        <v>0.3</v>
      </c>
      <c r="K448">
        <v>0.03</v>
      </c>
      <c r="L448">
        <f>G448*I448*J448*K448</f>
        <v>1.2835341399141239E-2</v>
      </c>
      <c r="M448" t="s">
        <v>68</v>
      </c>
      <c r="N448">
        <f t="shared" si="8"/>
        <v>1.2835341399141239E-2</v>
      </c>
    </row>
    <row r="449" spans="1:14" x14ac:dyDescent="0.25">
      <c r="A449" t="s">
        <v>140</v>
      </c>
      <c r="B449" t="s">
        <v>63</v>
      </c>
      <c r="C449" t="s">
        <v>26</v>
      </c>
      <c r="D449" t="s">
        <v>168</v>
      </c>
      <c r="E449" t="s">
        <v>145</v>
      </c>
      <c r="F449" t="s">
        <v>82</v>
      </c>
      <c r="G449">
        <v>1216.5</v>
      </c>
      <c r="H449" s="3" t="s">
        <v>144</v>
      </c>
      <c r="I449">
        <v>1.2729835491405732E-3</v>
      </c>
      <c r="J449">
        <v>0.3</v>
      </c>
      <c r="K449">
        <v>0.03</v>
      </c>
      <c r="L449">
        <f>G449*I449*J449*K449</f>
        <v>1.3937260387765563E-2</v>
      </c>
      <c r="M449" t="s">
        <v>68</v>
      </c>
      <c r="N449">
        <f t="shared" si="8"/>
        <v>1.3937260387765563E-2</v>
      </c>
    </row>
    <row r="450" spans="1:14" x14ac:dyDescent="0.25">
      <c r="A450" t="s">
        <v>140</v>
      </c>
      <c r="B450" t="s">
        <v>63</v>
      </c>
      <c r="C450" t="s">
        <v>26</v>
      </c>
      <c r="D450" t="s">
        <v>96</v>
      </c>
      <c r="E450" t="s">
        <v>81</v>
      </c>
      <c r="F450" t="s">
        <v>141</v>
      </c>
      <c r="G450" s="3" t="s">
        <v>144</v>
      </c>
      <c r="H450" s="4">
        <v>11.7463443059252</v>
      </c>
      <c r="I450">
        <v>9.6296356809522381E-4</v>
      </c>
      <c r="J450" s="3" t="s">
        <v>144</v>
      </c>
      <c r="K450" s="3" t="s">
        <v>144</v>
      </c>
      <c r="L450">
        <f>H450*I450</f>
        <v>1.1311301624908746E-2</v>
      </c>
      <c r="M450" t="s">
        <v>68</v>
      </c>
      <c r="N450">
        <f t="shared" ref="N450:N513" si="10">IF(M450="N",L450,0)</f>
        <v>1.1311301624908746E-2</v>
      </c>
    </row>
    <row r="451" spans="1:14" x14ac:dyDescent="0.25">
      <c r="A451" t="s">
        <v>140</v>
      </c>
      <c r="B451" t="s">
        <v>63</v>
      </c>
      <c r="C451" t="s">
        <v>26</v>
      </c>
      <c r="D451" t="s">
        <v>96</v>
      </c>
      <c r="E451" t="s">
        <v>145</v>
      </c>
      <c r="F451" t="s">
        <v>141</v>
      </c>
      <c r="G451" s="3" t="s">
        <v>144</v>
      </c>
      <c r="H451" s="4">
        <v>1.3433253957136855</v>
      </c>
      <c r="I451">
        <v>1.2729835491405732E-3</v>
      </c>
      <c r="J451" s="3" t="s">
        <v>144</v>
      </c>
      <c r="K451" s="3" t="s">
        <v>144</v>
      </c>
      <c r="L451">
        <f>H451*I451</f>
        <v>1.7100311298862722E-3</v>
      </c>
      <c r="M451" t="s">
        <v>68</v>
      </c>
      <c r="N451">
        <f t="shared" si="10"/>
        <v>1.7100311298862722E-3</v>
      </c>
    </row>
    <row r="452" spans="1:14" x14ac:dyDescent="0.25">
      <c r="A452" t="s">
        <v>140</v>
      </c>
      <c r="B452" t="s">
        <v>63</v>
      </c>
      <c r="C452" t="s">
        <v>26</v>
      </c>
      <c r="D452" t="s">
        <v>124</v>
      </c>
      <c r="E452" t="s">
        <v>81</v>
      </c>
      <c r="F452" t="s">
        <v>141</v>
      </c>
      <c r="G452" s="3" t="s">
        <v>144</v>
      </c>
      <c r="H452" s="4">
        <v>0.13173553719008266</v>
      </c>
      <c r="I452">
        <v>9.6296356809522381E-4</v>
      </c>
      <c r="J452" s="3" t="s">
        <v>144</v>
      </c>
      <c r="K452" s="3" t="s">
        <v>144</v>
      </c>
      <c r="L452">
        <f>H452*I452</f>
        <v>1.2685652293750304E-4</v>
      </c>
      <c r="M452" t="s">
        <v>68</v>
      </c>
      <c r="N452">
        <f t="shared" si="10"/>
        <v>1.2685652293750304E-4</v>
      </c>
    </row>
    <row r="453" spans="1:14" x14ac:dyDescent="0.25">
      <c r="A453" t="s">
        <v>140</v>
      </c>
      <c r="B453" t="s">
        <v>63</v>
      </c>
      <c r="C453" t="s">
        <v>26</v>
      </c>
      <c r="D453" t="s">
        <v>124</v>
      </c>
      <c r="E453" t="s">
        <v>145</v>
      </c>
      <c r="F453" t="s">
        <v>141</v>
      </c>
      <c r="G453" s="3" t="s">
        <v>144</v>
      </c>
      <c r="H453" s="4">
        <v>0.11570247933884298</v>
      </c>
      <c r="I453">
        <v>1.2729835491405732E-3</v>
      </c>
      <c r="J453" s="3" t="s">
        <v>144</v>
      </c>
      <c r="K453" s="3" t="s">
        <v>144</v>
      </c>
      <c r="L453">
        <f>H453*I453</f>
        <v>1.4728735279312418E-4</v>
      </c>
      <c r="M453" t="s">
        <v>68</v>
      </c>
      <c r="N453">
        <f t="shared" si="10"/>
        <v>1.4728735279312418E-4</v>
      </c>
    </row>
    <row r="454" spans="1:14" x14ac:dyDescent="0.25">
      <c r="A454" t="s">
        <v>140</v>
      </c>
      <c r="B454" t="s">
        <v>63</v>
      </c>
      <c r="C454" t="s">
        <v>26</v>
      </c>
      <c r="D454" t="s">
        <v>101</v>
      </c>
      <c r="E454" t="s">
        <v>81</v>
      </c>
      <c r="F454" t="s">
        <v>82</v>
      </c>
      <c r="G454">
        <v>332</v>
      </c>
      <c r="H454" s="3" t="s">
        <v>144</v>
      </c>
      <c r="I454">
        <v>9.6296356809522381E-4</v>
      </c>
      <c r="J454">
        <v>0.3</v>
      </c>
      <c r="K454">
        <v>0.03</v>
      </c>
      <c r="L454">
        <f>G454*I454*J454*K454</f>
        <v>2.8773351414685287E-3</v>
      </c>
      <c r="M454" t="s">
        <v>68</v>
      </c>
      <c r="N454">
        <f t="shared" si="10"/>
        <v>2.8773351414685287E-3</v>
      </c>
    </row>
    <row r="455" spans="1:14" x14ac:dyDescent="0.25">
      <c r="A455" t="s">
        <v>140</v>
      </c>
      <c r="B455" t="s">
        <v>63</v>
      </c>
      <c r="C455" t="s">
        <v>26</v>
      </c>
      <c r="D455" t="s">
        <v>101</v>
      </c>
      <c r="E455" t="s">
        <v>81</v>
      </c>
      <c r="F455" t="s">
        <v>141</v>
      </c>
      <c r="G455" s="3" t="s">
        <v>144</v>
      </c>
      <c r="H455" s="4">
        <v>29.259433492822971</v>
      </c>
      <c r="I455">
        <v>9.6296356809522381E-4</v>
      </c>
      <c r="J455" s="3" t="s">
        <v>144</v>
      </c>
      <c r="K455" s="3" t="s">
        <v>144</v>
      </c>
      <c r="L455">
        <f>H455*I455</f>
        <v>2.8175768476693706E-2</v>
      </c>
      <c r="M455" t="s">
        <v>68</v>
      </c>
      <c r="N455">
        <f t="shared" si="10"/>
        <v>2.8175768476693706E-2</v>
      </c>
    </row>
    <row r="456" spans="1:14" x14ac:dyDescent="0.25">
      <c r="A456" t="s">
        <v>140</v>
      </c>
      <c r="B456" t="s">
        <v>63</v>
      </c>
      <c r="C456" t="s">
        <v>26</v>
      </c>
      <c r="D456" t="s">
        <v>101</v>
      </c>
      <c r="E456" t="s">
        <v>145</v>
      </c>
      <c r="F456" t="s">
        <v>82</v>
      </c>
      <c r="G456">
        <v>226</v>
      </c>
      <c r="H456" s="3" t="s">
        <v>144</v>
      </c>
      <c r="I456">
        <v>1.2729835491405732E-3</v>
      </c>
      <c r="J456">
        <v>0.3</v>
      </c>
      <c r="K456">
        <v>0.03</v>
      </c>
      <c r="L456">
        <f>G456*I456*J456*K456</f>
        <v>2.5892485389519258E-3</v>
      </c>
      <c r="M456" t="s">
        <v>68</v>
      </c>
      <c r="N456">
        <f t="shared" si="10"/>
        <v>2.5892485389519258E-3</v>
      </c>
    </row>
    <row r="457" spans="1:14" x14ac:dyDescent="0.25">
      <c r="A457" t="s">
        <v>140</v>
      </c>
      <c r="B457" t="s">
        <v>63</v>
      </c>
      <c r="C457" t="s">
        <v>26</v>
      </c>
      <c r="D457" t="s">
        <v>101</v>
      </c>
      <c r="E457" t="s">
        <v>145</v>
      </c>
      <c r="F457" t="s">
        <v>141</v>
      </c>
      <c r="G457" s="3" t="s">
        <v>144</v>
      </c>
      <c r="H457" s="4">
        <v>10.491961722488039</v>
      </c>
      <c r="I457">
        <v>1.2729835491405732E-3</v>
      </c>
      <c r="J457" s="3" t="s">
        <v>144</v>
      </c>
      <c r="K457" s="3" t="s">
        <v>144</v>
      </c>
      <c r="L457">
        <f>H457*I457</f>
        <v>1.3356094670939865E-2</v>
      </c>
      <c r="M457" t="s">
        <v>68</v>
      </c>
      <c r="N457">
        <f t="shared" si="10"/>
        <v>1.3356094670939865E-2</v>
      </c>
    </row>
    <row r="458" spans="1:14" x14ac:dyDescent="0.25">
      <c r="A458" t="s">
        <v>140</v>
      </c>
      <c r="B458" t="s">
        <v>63</v>
      </c>
      <c r="C458" t="s">
        <v>26</v>
      </c>
      <c r="D458" t="s">
        <v>114</v>
      </c>
      <c r="E458" t="s">
        <v>81</v>
      </c>
      <c r="F458" t="s">
        <v>82</v>
      </c>
      <c r="G458">
        <v>798.7</v>
      </c>
      <c r="H458" s="3" t="s">
        <v>144</v>
      </c>
      <c r="I458">
        <v>9.6296356809522381E-4</v>
      </c>
      <c r="J458">
        <v>0.3</v>
      </c>
      <c r="K458">
        <v>0.03</v>
      </c>
      <c r="L458">
        <f>G458*I458*J458*K458</f>
        <v>6.9220710165388962E-3</v>
      </c>
      <c r="M458" t="s">
        <v>68</v>
      </c>
      <c r="N458">
        <f t="shared" si="10"/>
        <v>6.9220710165388962E-3</v>
      </c>
    </row>
    <row r="459" spans="1:14" x14ac:dyDescent="0.25">
      <c r="A459" t="s">
        <v>140</v>
      </c>
      <c r="B459" t="s">
        <v>63</v>
      </c>
      <c r="C459" t="s">
        <v>26</v>
      </c>
      <c r="D459" t="s">
        <v>114</v>
      </c>
      <c r="E459" t="s">
        <v>81</v>
      </c>
      <c r="F459" t="s">
        <v>141</v>
      </c>
      <c r="G459" s="3" t="s">
        <v>144</v>
      </c>
      <c r="H459" s="4">
        <v>16.309999999999999</v>
      </c>
      <c r="I459">
        <v>9.6296356809522381E-4</v>
      </c>
      <c r="J459" s="3" t="s">
        <v>144</v>
      </c>
      <c r="K459" s="3" t="s">
        <v>144</v>
      </c>
      <c r="L459">
        <f>H459*I459</f>
        <v>1.5705935795633098E-2</v>
      </c>
      <c r="M459" t="s">
        <v>68</v>
      </c>
      <c r="N459">
        <f t="shared" si="10"/>
        <v>1.5705935795633098E-2</v>
      </c>
    </row>
    <row r="460" spans="1:14" x14ac:dyDescent="0.25">
      <c r="A460" t="s">
        <v>140</v>
      </c>
      <c r="B460" t="s">
        <v>63</v>
      </c>
      <c r="C460" t="s">
        <v>26</v>
      </c>
      <c r="D460" t="s">
        <v>114</v>
      </c>
      <c r="E460" t="s">
        <v>145</v>
      </c>
      <c r="F460" t="s">
        <v>82</v>
      </c>
      <c r="G460">
        <v>1216.8</v>
      </c>
      <c r="H460" s="3" t="s">
        <v>144</v>
      </c>
      <c r="I460">
        <v>1.2729835491405732E-3</v>
      </c>
      <c r="J460">
        <v>0.3</v>
      </c>
      <c r="K460">
        <v>0.03</v>
      </c>
      <c r="L460">
        <f>G460*I460*J460*K460</f>
        <v>1.3940697443348244E-2</v>
      </c>
      <c r="M460" t="s">
        <v>68</v>
      </c>
      <c r="N460">
        <f t="shared" si="10"/>
        <v>1.3940697443348244E-2</v>
      </c>
    </row>
    <row r="461" spans="1:14" x14ac:dyDescent="0.25">
      <c r="A461" t="s">
        <v>140</v>
      </c>
      <c r="B461" t="s">
        <v>63</v>
      </c>
      <c r="C461" t="s">
        <v>26</v>
      </c>
      <c r="D461" t="s">
        <v>114</v>
      </c>
      <c r="E461" t="s">
        <v>145</v>
      </c>
      <c r="F461" t="s">
        <v>141</v>
      </c>
      <c r="G461" s="3" t="s">
        <v>144</v>
      </c>
      <c r="H461" s="4">
        <v>21.87</v>
      </c>
      <c r="I461">
        <v>1.2729835491405732E-3</v>
      </c>
      <c r="J461" s="3" t="s">
        <v>144</v>
      </c>
      <c r="K461" s="3" t="s">
        <v>144</v>
      </c>
      <c r="L461">
        <f>H461*I461</f>
        <v>2.7840150219704336E-2</v>
      </c>
      <c r="M461" t="s">
        <v>68</v>
      </c>
      <c r="N461">
        <f t="shared" si="10"/>
        <v>2.7840150219704336E-2</v>
      </c>
    </row>
    <row r="462" spans="1:14" x14ac:dyDescent="0.25">
      <c r="A462" t="s">
        <v>140</v>
      </c>
      <c r="B462" t="s">
        <v>63</v>
      </c>
      <c r="C462" t="s">
        <v>26</v>
      </c>
      <c r="D462" t="s">
        <v>97</v>
      </c>
      <c r="E462" t="s">
        <v>81</v>
      </c>
      <c r="F462" t="s">
        <v>141</v>
      </c>
      <c r="G462" s="3" t="s">
        <v>144</v>
      </c>
      <c r="H462" s="4">
        <v>0.11592727272727274</v>
      </c>
      <c r="I462">
        <v>9.6296356809522381E-4</v>
      </c>
      <c r="J462" s="3" t="s">
        <v>144</v>
      </c>
      <c r="K462" s="3" t="s">
        <v>144</v>
      </c>
      <c r="L462">
        <f>H462*I462</f>
        <v>1.1163374018500268E-4</v>
      </c>
      <c r="M462" t="s">
        <v>68</v>
      </c>
      <c r="N462">
        <f t="shared" si="10"/>
        <v>1.1163374018500268E-4</v>
      </c>
    </row>
    <row r="463" spans="1:14" x14ac:dyDescent="0.25">
      <c r="A463" t="s">
        <v>140</v>
      </c>
      <c r="B463" t="s">
        <v>63</v>
      </c>
      <c r="C463" t="s">
        <v>26</v>
      </c>
      <c r="D463" t="s">
        <v>97</v>
      </c>
      <c r="E463" t="s">
        <v>145</v>
      </c>
      <c r="F463" t="s">
        <v>141</v>
      </c>
      <c r="G463" s="3" t="s">
        <v>144</v>
      </c>
      <c r="H463" s="4">
        <v>6.3636363636363644E-2</v>
      </c>
      <c r="I463">
        <v>1.2729835491405732E-3</v>
      </c>
      <c r="J463" s="3" t="s">
        <v>144</v>
      </c>
      <c r="K463" s="3" t="s">
        <v>144</v>
      </c>
      <c r="L463">
        <f>H463*I463</f>
        <v>8.1008044036218297E-5</v>
      </c>
      <c r="M463" t="s">
        <v>68</v>
      </c>
      <c r="N463">
        <f t="shared" si="10"/>
        <v>8.1008044036218297E-5</v>
      </c>
    </row>
    <row r="464" spans="1:14" x14ac:dyDescent="0.25">
      <c r="A464" t="s">
        <v>140</v>
      </c>
      <c r="B464" t="s">
        <v>63</v>
      </c>
      <c r="C464" t="s">
        <v>27</v>
      </c>
      <c r="D464" t="s">
        <v>143</v>
      </c>
      <c r="E464" t="s">
        <v>81</v>
      </c>
      <c r="F464" t="s">
        <v>82</v>
      </c>
      <c r="G464">
        <v>14</v>
      </c>
      <c r="H464" s="3" t="s">
        <v>144</v>
      </c>
      <c r="I464">
        <v>5.8428465145237231E-2</v>
      </c>
      <c r="J464">
        <v>0.3</v>
      </c>
      <c r="K464">
        <v>0.03</v>
      </c>
      <c r="L464">
        <f>G464*I464*J464*K464</f>
        <v>7.3619866082998905E-3</v>
      </c>
      <c r="M464" t="s">
        <v>68</v>
      </c>
      <c r="N464">
        <f t="shared" si="10"/>
        <v>7.3619866082998905E-3</v>
      </c>
    </row>
    <row r="465" spans="1:14" x14ac:dyDescent="0.25">
      <c r="A465" t="s">
        <v>140</v>
      </c>
      <c r="B465" t="s">
        <v>63</v>
      </c>
      <c r="C465" t="s">
        <v>27</v>
      </c>
      <c r="D465" t="s">
        <v>143</v>
      </c>
      <c r="E465" t="s">
        <v>81</v>
      </c>
      <c r="F465" t="s">
        <v>141</v>
      </c>
      <c r="G465" s="3" t="s">
        <v>144</v>
      </c>
      <c r="H465" s="4">
        <v>2.5708577540106954</v>
      </c>
      <c r="I465">
        <v>5.8428465145237231E-2</v>
      </c>
      <c r="J465" s="3" t="s">
        <v>144</v>
      </c>
      <c r="K465" s="3" t="s">
        <v>144</v>
      </c>
      <c r="L465">
        <f>H465*I465</f>
        <v>0.15021127267357678</v>
      </c>
      <c r="M465" t="s">
        <v>67</v>
      </c>
      <c r="N465">
        <f t="shared" si="10"/>
        <v>0</v>
      </c>
    </row>
    <row r="466" spans="1:14" x14ac:dyDescent="0.25">
      <c r="A466" t="s">
        <v>140</v>
      </c>
      <c r="B466" t="s">
        <v>63</v>
      </c>
      <c r="C466" t="s">
        <v>27</v>
      </c>
      <c r="D466" t="s">
        <v>143</v>
      </c>
      <c r="E466" t="s">
        <v>145</v>
      </c>
      <c r="F466" t="s">
        <v>82</v>
      </c>
      <c r="G466">
        <v>23</v>
      </c>
      <c r="H466" s="3" t="s">
        <v>144</v>
      </c>
      <c r="I466">
        <v>7.723913696812397E-2</v>
      </c>
      <c r="J466">
        <v>0.3</v>
      </c>
      <c r="K466">
        <v>0.03</v>
      </c>
      <c r="L466">
        <f>G466*I466*J466*K466</f>
        <v>1.5988501352401662E-2</v>
      </c>
      <c r="M466" t="s">
        <v>67</v>
      </c>
      <c r="N466">
        <f t="shared" si="10"/>
        <v>0</v>
      </c>
    </row>
    <row r="467" spans="1:14" x14ac:dyDescent="0.25">
      <c r="A467" t="s">
        <v>140</v>
      </c>
      <c r="B467" t="s">
        <v>63</v>
      </c>
      <c r="C467" t="s">
        <v>27</v>
      </c>
      <c r="D467" t="s">
        <v>143</v>
      </c>
      <c r="E467" t="s">
        <v>145</v>
      </c>
      <c r="F467" t="s">
        <v>141</v>
      </c>
      <c r="G467" s="3" t="s">
        <v>144</v>
      </c>
      <c r="H467" s="4">
        <v>0.53529411764705881</v>
      </c>
      <c r="I467">
        <v>7.723913696812397E-2</v>
      </c>
      <c r="J467" s="3" t="s">
        <v>144</v>
      </c>
      <c r="K467" s="3" t="s">
        <v>144</v>
      </c>
      <c r="L467">
        <f>H467*I467</f>
        <v>4.1345655671172245E-2</v>
      </c>
      <c r="M467" t="s">
        <v>67</v>
      </c>
      <c r="N467">
        <f t="shared" si="10"/>
        <v>0</v>
      </c>
    </row>
    <row r="468" spans="1:14" x14ac:dyDescent="0.25">
      <c r="A468" t="s">
        <v>140</v>
      </c>
      <c r="B468" t="s">
        <v>63</v>
      </c>
      <c r="C468" t="s">
        <v>27</v>
      </c>
      <c r="D468" t="s">
        <v>76</v>
      </c>
      <c r="E468" t="s">
        <v>81</v>
      </c>
      <c r="F468" t="s">
        <v>82</v>
      </c>
      <c r="G468">
        <v>1112</v>
      </c>
      <c r="H468" s="3" t="s">
        <v>144</v>
      </c>
      <c r="I468">
        <v>5.8428465145237231E-2</v>
      </c>
      <c r="J468">
        <v>0.3</v>
      </c>
      <c r="K468">
        <v>0.03</v>
      </c>
      <c r="L468">
        <f>G468*I468*J468*K468</f>
        <v>0.58475207917353411</v>
      </c>
      <c r="M468" t="s">
        <v>68</v>
      </c>
      <c r="N468">
        <f t="shared" si="10"/>
        <v>0.58475207917353411</v>
      </c>
    </row>
    <row r="469" spans="1:14" x14ac:dyDescent="0.25">
      <c r="A469" t="s">
        <v>140</v>
      </c>
      <c r="B469" t="s">
        <v>63</v>
      </c>
      <c r="C469" t="s">
        <v>27</v>
      </c>
      <c r="D469" t="s">
        <v>76</v>
      </c>
      <c r="E469" t="s">
        <v>81</v>
      </c>
      <c r="F469" t="s">
        <v>141</v>
      </c>
      <c r="G469" s="3" t="s">
        <v>144</v>
      </c>
      <c r="H469" s="4">
        <v>3.4128685699974954</v>
      </c>
      <c r="I469">
        <v>5.8428465145237231E-2</v>
      </c>
      <c r="J469" s="3" t="s">
        <v>144</v>
      </c>
      <c r="K469" s="3" t="s">
        <v>144</v>
      </c>
      <c r="L469">
        <f>H469*I469</f>
        <v>0.1994086722873743</v>
      </c>
      <c r="M469" t="s">
        <v>67</v>
      </c>
      <c r="N469">
        <f t="shared" si="10"/>
        <v>0</v>
      </c>
    </row>
    <row r="470" spans="1:14" x14ac:dyDescent="0.25">
      <c r="A470" t="s">
        <v>140</v>
      </c>
      <c r="B470" t="s">
        <v>63</v>
      </c>
      <c r="C470" t="s">
        <v>27</v>
      </c>
      <c r="D470" t="s">
        <v>76</v>
      </c>
      <c r="E470" t="s">
        <v>145</v>
      </c>
      <c r="F470" t="s">
        <v>82</v>
      </c>
      <c r="G470">
        <v>1112</v>
      </c>
      <c r="H470" s="3" t="s">
        <v>144</v>
      </c>
      <c r="I470">
        <v>7.723913696812397E-2</v>
      </c>
      <c r="J470">
        <v>0.3</v>
      </c>
      <c r="K470">
        <v>0.03</v>
      </c>
      <c r="L470">
        <f>G470*I470*J470*K470</f>
        <v>0.77300928277698466</v>
      </c>
      <c r="M470" t="s">
        <v>67</v>
      </c>
      <c r="N470">
        <f t="shared" si="10"/>
        <v>0</v>
      </c>
    </row>
    <row r="471" spans="1:14" x14ac:dyDescent="0.25">
      <c r="A471" t="s">
        <v>140</v>
      </c>
      <c r="B471" t="s">
        <v>63</v>
      </c>
      <c r="C471" t="s">
        <v>27</v>
      </c>
      <c r="D471" t="s">
        <v>76</v>
      </c>
      <c r="E471" t="s">
        <v>145</v>
      </c>
      <c r="F471" t="s">
        <v>141</v>
      </c>
      <c r="G471" s="3" t="s">
        <v>144</v>
      </c>
      <c r="H471" s="4">
        <v>13.936977210117705</v>
      </c>
      <c r="I471">
        <v>7.723913696812397E-2</v>
      </c>
      <c r="J471" s="3" t="s">
        <v>144</v>
      </c>
      <c r="K471" s="3" t="s">
        <v>144</v>
      </c>
      <c r="L471">
        <f>H471*I471</f>
        <v>1.0764800916539037</v>
      </c>
      <c r="M471" t="s">
        <v>67</v>
      </c>
      <c r="N471">
        <f t="shared" si="10"/>
        <v>0</v>
      </c>
    </row>
    <row r="472" spans="1:14" x14ac:dyDescent="0.25">
      <c r="A472" t="s">
        <v>140</v>
      </c>
      <c r="B472" t="s">
        <v>63</v>
      </c>
      <c r="C472" t="s">
        <v>27</v>
      </c>
      <c r="D472" t="s">
        <v>73</v>
      </c>
      <c r="E472" t="s">
        <v>81</v>
      </c>
      <c r="F472" t="s">
        <v>82</v>
      </c>
      <c r="G472">
        <v>11190</v>
      </c>
      <c r="H472" s="3" t="s">
        <v>144</v>
      </c>
      <c r="I472">
        <v>5.8428465145237231E-2</v>
      </c>
      <c r="J472">
        <v>0.3</v>
      </c>
      <c r="K472">
        <v>0.03</v>
      </c>
      <c r="L472">
        <f>G472*I472*J472*K472</f>
        <v>5.8843307247768406</v>
      </c>
      <c r="M472" t="s">
        <v>67</v>
      </c>
      <c r="N472">
        <f t="shared" si="10"/>
        <v>0</v>
      </c>
    </row>
    <row r="473" spans="1:14" x14ac:dyDescent="0.25">
      <c r="A473" t="s">
        <v>140</v>
      </c>
      <c r="B473" t="s">
        <v>63</v>
      </c>
      <c r="C473" t="s">
        <v>27</v>
      </c>
      <c r="D473" t="s">
        <v>73</v>
      </c>
      <c r="E473" t="s">
        <v>81</v>
      </c>
      <c r="F473" t="s">
        <v>141</v>
      </c>
      <c r="G473" s="3" t="s">
        <v>144</v>
      </c>
      <c r="H473" s="4">
        <v>138.18181818181819</v>
      </c>
      <c r="I473">
        <v>5.8428465145237231E-2</v>
      </c>
      <c r="J473" s="3" t="s">
        <v>144</v>
      </c>
      <c r="K473" s="3" t="s">
        <v>144</v>
      </c>
      <c r="L473">
        <f>H473*I473</f>
        <v>8.0737515473418728</v>
      </c>
      <c r="M473" t="s">
        <v>67</v>
      </c>
      <c r="N473">
        <f t="shared" si="10"/>
        <v>0</v>
      </c>
    </row>
    <row r="474" spans="1:14" x14ac:dyDescent="0.25">
      <c r="A474" t="s">
        <v>140</v>
      </c>
      <c r="B474" t="s">
        <v>63</v>
      </c>
      <c r="C474" t="s">
        <v>27</v>
      </c>
      <c r="D474" t="s">
        <v>73</v>
      </c>
      <c r="E474" t="s">
        <v>145</v>
      </c>
      <c r="F474" t="s">
        <v>82</v>
      </c>
      <c r="G474">
        <v>13766</v>
      </c>
      <c r="H474" s="3" t="s">
        <v>144</v>
      </c>
      <c r="I474">
        <v>7.723913696812397E-2</v>
      </c>
      <c r="J474">
        <v>0.3</v>
      </c>
      <c r="K474">
        <v>0.03</v>
      </c>
      <c r="L474">
        <f>G474*I474*J474*K474</f>
        <v>9.5694656355287506</v>
      </c>
      <c r="M474" t="s">
        <v>67</v>
      </c>
      <c r="N474">
        <f t="shared" si="10"/>
        <v>0</v>
      </c>
    </row>
    <row r="475" spans="1:14" x14ac:dyDescent="0.25">
      <c r="A475" t="s">
        <v>140</v>
      </c>
      <c r="B475" t="s">
        <v>63</v>
      </c>
      <c r="C475" t="s">
        <v>27</v>
      </c>
      <c r="D475" t="s">
        <v>73</v>
      </c>
      <c r="E475" t="s">
        <v>145</v>
      </c>
      <c r="F475" t="s">
        <v>141</v>
      </c>
      <c r="G475" s="3" t="s">
        <v>144</v>
      </c>
      <c r="H475" s="4">
        <v>130.18181818181819</v>
      </c>
      <c r="I475">
        <v>7.723913696812397E-2</v>
      </c>
      <c r="J475" s="3" t="s">
        <v>144</v>
      </c>
      <c r="K475" s="3" t="s">
        <v>144</v>
      </c>
      <c r="L475">
        <f>H475*I475</f>
        <v>10.055131285304867</v>
      </c>
      <c r="M475" t="s">
        <v>67</v>
      </c>
      <c r="N475">
        <f t="shared" si="10"/>
        <v>0</v>
      </c>
    </row>
    <row r="476" spans="1:14" x14ac:dyDescent="0.25">
      <c r="A476" t="s">
        <v>140</v>
      </c>
      <c r="B476" t="s">
        <v>63</v>
      </c>
      <c r="C476" t="s">
        <v>27</v>
      </c>
      <c r="D476" t="s">
        <v>146</v>
      </c>
      <c r="E476" t="s">
        <v>81</v>
      </c>
      <c r="F476" t="s">
        <v>82</v>
      </c>
      <c r="G476">
        <v>740</v>
      </c>
      <c r="H476" s="3" t="s">
        <v>144</v>
      </c>
      <c r="I476">
        <v>5.8428465145237231E-2</v>
      </c>
      <c r="J476">
        <v>0.3</v>
      </c>
      <c r="K476">
        <v>0.03</v>
      </c>
      <c r="L476">
        <f>G476*I476*J476*K476</f>
        <v>0.38913357786727992</v>
      </c>
      <c r="M476" t="s">
        <v>68</v>
      </c>
      <c r="N476">
        <f t="shared" si="10"/>
        <v>0.38913357786727992</v>
      </c>
    </row>
    <row r="477" spans="1:14" x14ac:dyDescent="0.25">
      <c r="A477" t="s">
        <v>140</v>
      </c>
      <c r="B477" t="s">
        <v>63</v>
      </c>
      <c r="C477" t="s">
        <v>27</v>
      </c>
      <c r="D477" t="s">
        <v>146</v>
      </c>
      <c r="E477" t="s">
        <v>81</v>
      </c>
      <c r="F477" t="s">
        <v>141</v>
      </c>
      <c r="G477" s="3" t="s">
        <v>144</v>
      </c>
      <c r="H477" s="4">
        <v>1.3331636363636363</v>
      </c>
      <c r="I477">
        <v>5.8428465145237231E-2</v>
      </c>
      <c r="J477" s="3" t="s">
        <v>144</v>
      </c>
      <c r="K477" s="3" t="s">
        <v>144</v>
      </c>
      <c r="L477">
        <f>H477*I477</f>
        <v>7.7894705060170447E-2</v>
      </c>
      <c r="M477" t="s">
        <v>67</v>
      </c>
      <c r="N477">
        <f t="shared" si="10"/>
        <v>0</v>
      </c>
    </row>
    <row r="478" spans="1:14" x14ac:dyDescent="0.25">
      <c r="A478" t="s">
        <v>140</v>
      </c>
      <c r="B478" t="s">
        <v>63</v>
      </c>
      <c r="C478" t="s">
        <v>27</v>
      </c>
      <c r="D478" t="s">
        <v>146</v>
      </c>
      <c r="E478" t="s">
        <v>145</v>
      </c>
      <c r="F478" t="s">
        <v>82</v>
      </c>
      <c r="G478">
        <v>740</v>
      </c>
      <c r="H478" s="3" t="s">
        <v>144</v>
      </c>
      <c r="I478">
        <v>7.723913696812397E-2</v>
      </c>
      <c r="J478">
        <v>0.3</v>
      </c>
      <c r="K478">
        <v>0.03</v>
      </c>
      <c r="L478">
        <f>G478*I478*J478*K478</f>
        <v>0.5144126522077056</v>
      </c>
      <c r="M478" t="s">
        <v>67</v>
      </c>
      <c r="N478">
        <f t="shared" si="10"/>
        <v>0</v>
      </c>
    </row>
    <row r="479" spans="1:14" x14ac:dyDescent="0.25">
      <c r="A479" t="s">
        <v>140</v>
      </c>
      <c r="B479" t="s">
        <v>63</v>
      </c>
      <c r="C479" t="s">
        <v>27</v>
      </c>
      <c r="D479" t="s">
        <v>146</v>
      </c>
      <c r="E479" t="s">
        <v>145</v>
      </c>
      <c r="F479" t="s">
        <v>141</v>
      </c>
      <c r="G479" s="3" t="s">
        <v>144</v>
      </c>
      <c r="H479" s="4">
        <v>0.89090909090909076</v>
      </c>
      <c r="I479">
        <v>7.723913696812397E-2</v>
      </c>
      <c r="J479" s="3" t="s">
        <v>144</v>
      </c>
      <c r="K479" s="3" t="s">
        <v>144</v>
      </c>
      <c r="L479">
        <f>H479*I479</f>
        <v>6.8813049298874066E-2</v>
      </c>
      <c r="M479" t="s">
        <v>67</v>
      </c>
      <c r="N479">
        <f t="shared" si="10"/>
        <v>0</v>
      </c>
    </row>
    <row r="480" spans="1:14" x14ac:dyDescent="0.25">
      <c r="A480" t="s">
        <v>140</v>
      </c>
      <c r="B480" t="s">
        <v>63</v>
      </c>
      <c r="C480" t="s">
        <v>27</v>
      </c>
      <c r="D480" t="s">
        <v>128</v>
      </c>
      <c r="E480" t="s">
        <v>81</v>
      </c>
      <c r="F480" t="s">
        <v>82</v>
      </c>
      <c r="G480">
        <v>97</v>
      </c>
      <c r="H480" s="3" t="s">
        <v>144</v>
      </c>
      <c r="I480">
        <v>5.8428465145237231E-2</v>
      </c>
      <c r="J480">
        <v>0.3</v>
      </c>
      <c r="K480">
        <v>0.03</v>
      </c>
      <c r="L480">
        <f>G480*I480*J480*K480</f>
        <v>5.1008050071792099E-2</v>
      </c>
      <c r="M480" t="s">
        <v>67</v>
      </c>
      <c r="N480">
        <f t="shared" si="10"/>
        <v>0</v>
      </c>
    </row>
    <row r="481" spans="1:14" x14ac:dyDescent="0.25">
      <c r="A481" t="s">
        <v>140</v>
      </c>
      <c r="B481" t="s">
        <v>63</v>
      </c>
      <c r="C481" t="s">
        <v>27</v>
      </c>
      <c r="D481" t="s">
        <v>128</v>
      </c>
      <c r="E481" t="s">
        <v>81</v>
      </c>
      <c r="F481" t="s">
        <v>141</v>
      </c>
      <c r="G481" s="3" t="s">
        <v>144</v>
      </c>
      <c r="H481" s="4">
        <v>3</v>
      </c>
      <c r="I481">
        <v>5.8428465145237231E-2</v>
      </c>
      <c r="J481" s="3" t="s">
        <v>144</v>
      </c>
      <c r="K481" s="3" t="s">
        <v>144</v>
      </c>
      <c r="L481">
        <f>H481*I481</f>
        <v>0.1752853954357117</v>
      </c>
      <c r="M481" t="s">
        <v>67</v>
      </c>
      <c r="N481">
        <f t="shared" si="10"/>
        <v>0</v>
      </c>
    </row>
    <row r="482" spans="1:14" x14ac:dyDescent="0.25">
      <c r="A482" t="s">
        <v>140</v>
      </c>
      <c r="B482" t="s">
        <v>63</v>
      </c>
      <c r="C482" t="s">
        <v>27</v>
      </c>
      <c r="D482" t="s">
        <v>128</v>
      </c>
      <c r="E482" t="s">
        <v>145</v>
      </c>
      <c r="F482" t="s">
        <v>82</v>
      </c>
      <c r="G482">
        <v>49</v>
      </c>
      <c r="H482" s="3" t="s">
        <v>144</v>
      </c>
      <c r="I482">
        <v>7.723913696812397E-2</v>
      </c>
      <c r="J482">
        <v>0.3</v>
      </c>
      <c r="K482">
        <v>0.03</v>
      </c>
      <c r="L482">
        <f>G482*I482*J482*K482</f>
        <v>3.4062459402942662E-2</v>
      </c>
      <c r="M482" t="s">
        <v>67</v>
      </c>
      <c r="N482">
        <f t="shared" si="10"/>
        <v>0</v>
      </c>
    </row>
    <row r="483" spans="1:14" x14ac:dyDescent="0.25">
      <c r="A483" t="s">
        <v>140</v>
      </c>
      <c r="B483" t="s">
        <v>63</v>
      </c>
      <c r="C483" t="s">
        <v>27</v>
      </c>
      <c r="D483" t="s">
        <v>128</v>
      </c>
      <c r="E483" t="s">
        <v>145</v>
      </c>
      <c r="F483" t="s">
        <v>141</v>
      </c>
      <c r="G483" s="3" t="s">
        <v>144</v>
      </c>
      <c r="H483" s="4">
        <v>2.0499999999999998</v>
      </c>
      <c r="I483">
        <v>7.723913696812397E-2</v>
      </c>
      <c r="J483" s="3" t="s">
        <v>144</v>
      </c>
      <c r="K483" s="3" t="s">
        <v>144</v>
      </c>
      <c r="L483">
        <f>H483*I483</f>
        <v>0.15834023078465412</v>
      </c>
      <c r="M483" t="s">
        <v>68</v>
      </c>
      <c r="N483">
        <f t="shared" si="10"/>
        <v>0.15834023078465412</v>
      </c>
    </row>
    <row r="484" spans="1:14" x14ac:dyDescent="0.25">
      <c r="A484" t="s">
        <v>140</v>
      </c>
      <c r="B484" t="s">
        <v>63</v>
      </c>
      <c r="C484" t="s">
        <v>27</v>
      </c>
      <c r="D484" t="s">
        <v>147</v>
      </c>
      <c r="E484" t="s">
        <v>81</v>
      </c>
      <c r="F484" t="s">
        <v>141</v>
      </c>
      <c r="G484" s="3" t="s">
        <v>144</v>
      </c>
      <c r="H484" s="4">
        <v>78.25090909090909</v>
      </c>
      <c r="I484">
        <v>5.8428465145237231E-2</v>
      </c>
      <c r="J484" s="3" t="s">
        <v>144</v>
      </c>
      <c r="K484" s="3" t="s">
        <v>144</v>
      </c>
      <c r="L484">
        <f>H484*I484</f>
        <v>4.5720805144013088</v>
      </c>
      <c r="M484" t="s">
        <v>67</v>
      </c>
      <c r="N484">
        <f t="shared" si="10"/>
        <v>0</v>
      </c>
    </row>
    <row r="485" spans="1:14" x14ac:dyDescent="0.25">
      <c r="A485" t="s">
        <v>140</v>
      </c>
      <c r="B485" t="s">
        <v>63</v>
      </c>
      <c r="C485" t="s">
        <v>27</v>
      </c>
      <c r="D485" t="s">
        <v>147</v>
      </c>
      <c r="E485" t="s">
        <v>145</v>
      </c>
      <c r="F485" t="s">
        <v>141</v>
      </c>
      <c r="G485" s="3" t="s">
        <v>144</v>
      </c>
      <c r="H485" s="4">
        <v>187.98181818181817</v>
      </c>
      <c r="I485">
        <v>7.723913696812397E-2</v>
      </c>
      <c r="J485" s="3" t="s">
        <v>144</v>
      </c>
      <c r="K485" s="3" t="s">
        <v>144</v>
      </c>
      <c r="L485">
        <f>H485*I485</f>
        <v>14.51955340206243</v>
      </c>
      <c r="M485" t="s">
        <v>67</v>
      </c>
      <c r="N485">
        <f t="shared" si="10"/>
        <v>0</v>
      </c>
    </row>
    <row r="486" spans="1:14" x14ac:dyDescent="0.25">
      <c r="A486" t="s">
        <v>140</v>
      </c>
      <c r="B486" t="s">
        <v>63</v>
      </c>
      <c r="C486" t="s">
        <v>27</v>
      </c>
      <c r="D486" t="s">
        <v>148</v>
      </c>
      <c r="E486" t="s">
        <v>81</v>
      </c>
      <c r="F486" t="s">
        <v>82</v>
      </c>
      <c r="G486">
        <v>3450</v>
      </c>
      <c r="H486" s="3" t="s">
        <v>144</v>
      </c>
      <c r="I486">
        <v>5.8428465145237231E-2</v>
      </c>
      <c r="J486">
        <v>0.3</v>
      </c>
      <c r="K486">
        <v>0.03</v>
      </c>
      <c r="L486">
        <f>G486*I486*J486*K486</f>
        <v>1.8142038427596161</v>
      </c>
      <c r="M486" t="s">
        <v>68</v>
      </c>
      <c r="N486">
        <f t="shared" si="10"/>
        <v>1.8142038427596161</v>
      </c>
    </row>
    <row r="487" spans="1:14" x14ac:dyDescent="0.25">
      <c r="A487" t="s">
        <v>140</v>
      </c>
      <c r="B487" t="s">
        <v>63</v>
      </c>
      <c r="C487" t="s">
        <v>27</v>
      </c>
      <c r="D487" t="s">
        <v>148</v>
      </c>
      <c r="E487" t="s">
        <v>145</v>
      </c>
      <c r="F487" t="s">
        <v>82</v>
      </c>
      <c r="G487">
        <v>15482</v>
      </c>
      <c r="H487" s="3" t="s">
        <v>144</v>
      </c>
      <c r="I487">
        <v>7.723913696812397E-2</v>
      </c>
      <c r="J487">
        <v>0.3</v>
      </c>
      <c r="K487">
        <v>0.03</v>
      </c>
      <c r="L487">
        <f>G487*I487*J487*K487</f>
        <v>10.762346866864458</v>
      </c>
      <c r="M487" t="s">
        <v>67</v>
      </c>
      <c r="N487">
        <f t="shared" si="10"/>
        <v>0</v>
      </c>
    </row>
    <row r="488" spans="1:14" x14ac:dyDescent="0.25">
      <c r="A488" t="s">
        <v>140</v>
      </c>
      <c r="B488" t="s">
        <v>63</v>
      </c>
      <c r="C488" t="s">
        <v>27</v>
      </c>
      <c r="D488" t="s">
        <v>149</v>
      </c>
      <c r="E488" t="s">
        <v>81</v>
      </c>
      <c r="F488" t="s">
        <v>141</v>
      </c>
      <c r="G488" s="3" t="s">
        <v>144</v>
      </c>
      <c r="H488" s="4">
        <v>52.573018181818185</v>
      </c>
      <c r="I488">
        <v>5.8428465145237231E-2</v>
      </c>
      <c r="J488" s="3" t="s">
        <v>144</v>
      </c>
      <c r="K488" s="3" t="s">
        <v>144</v>
      </c>
      <c r="L488">
        <f>H488*I488</f>
        <v>3.0717607604162871</v>
      </c>
      <c r="M488" t="s">
        <v>67</v>
      </c>
      <c r="N488">
        <f t="shared" si="10"/>
        <v>0</v>
      </c>
    </row>
    <row r="489" spans="1:14" x14ac:dyDescent="0.25">
      <c r="A489" t="s">
        <v>140</v>
      </c>
      <c r="B489" t="s">
        <v>63</v>
      </c>
      <c r="C489" t="s">
        <v>27</v>
      </c>
      <c r="D489" t="s">
        <v>149</v>
      </c>
      <c r="E489" t="s">
        <v>145</v>
      </c>
      <c r="F489" t="s">
        <v>141</v>
      </c>
      <c r="G489" s="3" t="s">
        <v>144</v>
      </c>
      <c r="H489" s="4">
        <v>138.0272727272727</v>
      </c>
      <c r="I489">
        <v>7.723913696812397E-2</v>
      </c>
      <c r="J489" s="3" t="s">
        <v>144</v>
      </c>
      <c r="K489" s="3" t="s">
        <v>144</v>
      </c>
      <c r="L489">
        <f>H489*I489</f>
        <v>10.661107423518418</v>
      </c>
      <c r="M489" t="s">
        <v>67</v>
      </c>
      <c r="N489">
        <f t="shared" si="10"/>
        <v>0</v>
      </c>
    </row>
    <row r="490" spans="1:14" x14ac:dyDescent="0.25">
      <c r="A490" t="s">
        <v>140</v>
      </c>
      <c r="B490" t="s">
        <v>63</v>
      </c>
      <c r="C490" t="s">
        <v>27</v>
      </c>
      <c r="D490" t="s">
        <v>150</v>
      </c>
      <c r="E490" t="s">
        <v>81</v>
      </c>
      <c r="F490" t="s">
        <v>82</v>
      </c>
      <c r="G490">
        <v>2181</v>
      </c>
      <c r="H490" s="3" t="s">
        <v>144</v>
      </c>
      <c r="I490">
        <v>5.8428465145237231E-2</v>
      </c>
      <c r="J490">
        <v>0.3</v>
      </c>
      <c r="K490">
        <v>0.03</v>
      </c>
      <c r="L490">
        <f>G490*I490*J490*K490</f>
        <v>1.1468923423358617</v>
      </c>
      <c r="M490" t="s">
        <v>68</v>
      </c>
      <c r="N490">
        <f t="shared" si="10"/>
        <v>1.1468923423358617</v>
      </c>
    </row>
    <row r="491" spans="1:14" x14ac:dyDescent="0.25">
      <c r="A491" t="s">
        <v>140</v>
      </c>
      <c r="B491" t="s">
        <v>63</v>
      </c>
      <c r="C491" t="s">
        <v>27</v>
      </c>
      <c r="D491" t="s">
        <v>150</v>
      </c>
      <c r="E491" t="s">
        <v>145</v>
      </c>
      <c r="F491" t="s">
        <v>82</v>
      </c>
      <c r="G491">
        <v>11805</v>
      </c>
      <c r="H491" s="3" t="s">
        <v>144</v>
      </c>
      <c r="I491">
        <v>7.723913696812397E-2</v>
      </c>
      <c r="J491">
        <v>0.3</v>
      </c>
      <c r="K491">
        <v>0.03</v>
      </c>
      <c r="L491">
        <f>G491*I491*J491*K491</f>
        <v>8.2062721071783304</v>
      </c>
      <c r="M491" t="s">
        <v>67</v>
      </c>
      <c r="N491">
        <f t="shared" si="10"/>
        <v>0</v>
      </c>
    </row>
    <row r="492" spans="1:14" x14ac:dyDescent="0.25">
      <c r="A492" t="s">
        <v>140</v>
      </c>
      <c r="B492" t="s">
        <v>63</v>
      </c>
      <c r="C492" t="s">
        <v>27</v>
      </c>
      <c r="D492" t="s">
        <v>119</v>
      </c>
      <c r="E492" t="s">
        <v>81</v>
      </c>
      <c r="F492" t="s">
        <v>82</v>
      </c>
      <c r="G492">
        <v>7352.84</v>
      </c>
      <c r="H492" s="3" t="s">
        <v>144</v>
      </c>
      <c r="I492">
        <v>5.8428465145237231E-2</v>
      </c>
      <c r="J492">
        <v>0.3</v>
      </c>
      <c r="K492">
        <v>0.03</v>
      </c>
      <c r="L492">
        <f>G492*I492*J492*K492</f>
        <v>3.8665364009265546</v>
      </c>
      <c r="M492" t="s">
        <v>67</v>
      </c>
      <c r="N492">
        <f t="shared" si="10"/>
        <v>0</v>
      </c>
    </row>
    <row r="493" spans="1:14" x14ac:dyDescent="0.25">
      <c r="A493" t="s">
        <v>140</v>
      </c>
      <c r="B493" t="s">
        <v>63</v>
      </c>
      <c r="C493" t="s">
        <v>27</v>
      </c>
      <c r="D493" t="s">
        <v>119</v>
      </c>
      <c r="E493" t="s">
        <v>81</v>
      </c>
      <c r="F493" t="s">
        <v>141</v>
      </c>
      <c r="G493" s="3" t="s">
        <v>144</v>
      </c>
      <c r="H493" s="4">
        <v>79.319999999999993</v>
      </c>
      <c r="I493">
        <v>5.8428465145237231E-2</v>
      </c>
      <c r="J493" s="3" t="s">
        <v>144</v>
      </c>
      <c r="K493" s="3" t="s">
        <v>144</v>
      </c>
      <c r="L493">
        <f>H493*I493</f>
        <v>4.6345458553202166</v>
      </c>
      <c r="M493" t="s">
        <v>67</v>
      </c>
      <c r="N493">
        <f t="shared" si="10"/>
        <v>0</v>
      </c>
    </row>
    <row r="494" spans="1:14" x14ac:dyDescent="0.25">
      <c r="A494" t="s">
        <v>140</v>
      </c>
      <c r="B494" t="s">
        <v>63</v>
      </c>
      <c r="C494" t="s">
        <v>27</v>
      </c>
      <c r="D494" t="s">
        <v>119</v>
      </c>
      <c r="E494" t="s">
        <v>145</v>
      </c>
      <c r="F494" t="s">
        <v>82</v>
      </c>
      <c r="G494">
        <v>11306.91</v>
      </c>
      <c r="H494" s="3" t="s">
        <v>144</v>
      </c>
      <c r="I494">
        <v>7.723913696812397E-2</v>
      </c>
      <c r="J494">
        <v>0.3</v>
      </c>
      <c r="K494">
        <v>0.03</v>
      </c>
      <c r="L494">
        <f>G494*I494*J494*K494</f>
        <v>7.8600237315862547</v>
      </c>
      <c r="M494" t="s">
        <v>67</v>
      </c>
      <c r="N494">
        <f t="shared" si="10"/>
        <v>0</v>
      </c>
    </row>
    <row r="495" spans="1:14" x14ac:dyDescent="0.25">
      <c r="A495" t="s">
        <v>140</v>
      </c>
      <c r="B495" t="s">
        <v>63</v>
      </c>
      <c r="C495" t="s">
        <v>27</v>
      </c>
      <c r="D495" t="s">
        <v>119</v>
      </c>
      <c r="E495" t="s">
        <v>145</v>
      </c>
      <c r="F495" t="s">
        <v>141</v>
      </c>
      <c r="G495" s="3" t="s">
        <v>144</v>
      </c>
      <c r="H495" s="4">
        <v>99.84</v>
      </c>
      <c r="I495">
        <v>7.723913696812397E-2</v>
      </c>
      <c r="J495" s="3" t="s">
        <v>144</v>
      </c>
      <c r="K495" s="3" t="s">
        <v>144</v>
      </c>
      <c r="L495">
        <f>H495*I495</f>
        <v>7.7115554348974973</v>
      </c>
      <c r="M495" t="s">
        <v>68</v>
      </c>
      <c r="N495">
        <f t="shared" si="10"/>
        <v>7.7115554348974973</v>
      </c>
    </row>
    <row r="496" spans="1:14" x14ac:dyDescent="0.25">
      <c r="A496" t="s">
        <v>140</v>
      </c>
      <c r="B496" t="s">
        <v>63</v>
      </c>
      <c r="C496" t="s">
        <v>27</v>
      </c>
      <c r="D496" t="s">
        <v>151</v>
      </c>
      <c r="E496" t="s">
        <v>81</v>
      </c>
      <c r="F496" t="s">
        <v>82</v>
      </c>
      <c r="G496">
        <v>3419</v>
      </c>
      <c r="H496" s="3" t="s">
        <v>144</v>
      </c>
      <c r="I496">
        <v>5.8428465145237231E-2</v>
      </c>
      <c r="J496">
        <v>0.3</v>
      </c>
      <c r="K496">
        <v>0.03</v>
      </c>
      <c r="L496">
        <f>G496*I496*J496*K496</f>
        <v>1.7979023009840946</v>
      </c>
      <c r="M496" t="s">
        <v>68</v>
      </c>
      <c r="N496">
        <f t="shared" si="10"/>
        <v>1.7979023009840946</v>
      </c>
    </row>
    <row r="497" spans="1:14" x14ac:dyDescent="0.25">
      <c r="A497" t="s">
        <v>140</v>
      </c>
      <c r="B497" t="s">
        <v>63</v>
      </c>
      <c r="C497" t="s">
        <v>27</v>
      </c>
      <c r="D497" t="s">
        <v>151</v>
      </c>
      <c r="E497" t="s">
        <v>145</v>
      </c>
      <c r="F497" t="s">
        <v>82</v>
      </c>
      <c r="G497">
        <v>1309</v>
      </c>
      <c r="H497" s="3" t="s">
        <v>144</v>
      </c>
      <c r="I497">
        <v>7.723913696812397E-2</v>
      </c>
      <c r="J497">
        <v>0.3</v>
      </c>
      <c r="K497">
        <v>0.03</v>
      </c>
      <c r="L497">
        <f>G497*I497*J497*K497</f>
        <v>0.90995427262146844</v>
      </c>
      <c r="M497" t="s">
        <v>67</v>
      </c>
      <c r="N497">
        <f t="shared" si="10"/>
        <v>0</v>
      </c>
    </row>
    <row r="498" spans="1:14" x14ac:dyDescent="0.25">
      <c r="A498" t="s">
        <v>140</v>
      </c>
      <c r="B498" t="s">
        <v>63</v>
      </c>
      <c r="C498" t="s">
        <v>27</v>
      </c>
      <c r="D498" t="s">
        <v>85</v>
      </c>
      <c r="E498" t="s">
        <v>81</v>
      </c>
      <c r="F498" t="s">
        <v>82</v>
      </c>
      <c r="G498">
        <v>1158</v>
      </c>
      <c r="H498" s="3" t="s">
        <v>144</v>
      </c>
      <c r="I498">
        <v>5.8428465145237231E-2</v>
      </c>
      <c r="J498">
        <v>0.3</v>
      </c>
      <c r="K498">
        <v>0.03</v>
      </c>
      <c r="L498">
        <f>G498*I498*J498*K498</f>
        <v>0.60894146374366243</v>
      </c>
      <c r="M498" t="s">
        <v>68</v>
      </c>
      <c r="N498">
        <f t="shared" si="10"/>
        <v>0.60894146374366243</v>
      </c>
    </row>
    <row r="499" spans="1:14" x14ac:dyDescent="0.25">
      <c r="A499" t="s">
        <v>140</v>
      </c>
      <c r="B499" t="s">
        <v>63</v>
      </c>
      <c r="C499" t="s">
        <v>27</v>
      </c>
      <c r="D499" t="s">
        <v>136</v>
      </c>
      <c r="E499" t="s">
        <v>81</v>
      </c>
      <c r="F499" t="s">
        <v>141</v>
      </c>
      <c r="G499" s="3" t="s">
        <v>144</v>
      </c>
      <c r="H499" s="4">
        <v>62.723865332753363</v>
      </c>
      <c r="I499">
        <v>5.8428465145237231E-2</v>
      </c>
      <c r="J499" s="3" t="s">
        <v>144</v>
      </c>
      <c r="K499" s="3" t="s">
        <v>144</v>
      </c>
      <c r="L499">
        <f>H499*I499</f>
        <v>3.6648591793693339</v>
      </c>
      <c r="M499" t="s">
        <v>67</v>
      </c>
      <c r="N499">
        <f t="shared" si="10"/>
        <v>0</v>
      </c>
    </row>
    <row r="500" spans="1:14" x14ac:dyDescent="0.25">
      <c r="A500" t="s">
        <v>140</v>
      </c>
      <c r="B500" t="s">
        <v>63</v>
      </c>
      <c r="C500" t="s">
        <v>27</v>
      </c>
      <c r="D500" t="s">
        <v>85</v>
      </c>
      <c r="E500" t="s">
        <v>145</v>
      </c>
      <c r="F500" t="s">
        <v>82</v>
      </c>
      <c r="G500">
        <v>758</v>
      </c>
      <c r="H500" s="3" t="s">
        <v>144</v>
      </c>
      <c r="I500">
        <v>7.723913696812397E-2</v>
      </c>
      <c r="J500">
        <v>0.3</v>
      </c>
      <c r="K500">
        <v>0.03</v>
      </c>
      <c r="L500">
        <f>G500*I500*J500*K500</f>
        <v>0.52692539239654168</v>
      </c>
      <c r="M500" t="s">
        <v>67</v>
      </c>
      <c r="N500">
        <f t="shared" si="10"/>
        <v>0</v>
      </c>
    </row>
    <row r="501" spans="1:14" x14ac:dyDescent="0.25">
      <c r="A501" t="s">
        <v>140</v>
      </c>
      <c r="B501" t="s">
        <v>63</v>
      </c>
      <c r="C501" t="s">
        <v>27</v>
      </c>
      <c r="D501" t="s">
        <v>136</v>
      </c>
      <c r="E501" t="s">
        <v>145</v>
      </c>
      <c r="F501" t="s">
        <v>141</v>
      </c>
      <c r="G501" s="3" t="s">
        <v>144</v>
      </c>
      <c r="H501" s="4">
        <v>20.092040017398865</v>
      </c>
      <c r="I501">
        <v>7.723913696812397E-2</v>
      </c>
      <c r="J501" s="3" t="s">
        <v>144</v>
      </c>
      <c r="K501" s="3" t="s">
        <v>144</v>
      </c>
      <c r="L501">
        <f>H501*I501</f>
        <v>1.5518918308728988</v>
      </c>
      <c r="M501" t="s">
        <v>67</v>
      </c>
      <c r="N501">
        <f t="shared" si="10"/>
        <v>0</v>
      </c>
    </row>
    <row r="502" spans="1:14" x14ac:dyDescent="0.25">
      <c r="A502" t="s">
        <v>140</v>
      </c>
      <c r="B502" t="s">
        <v>63</v>
      </c>
      <c r="C502" t="s">
        <v>27</v>
      </c>
      <c r="D502" t="s">
        <v>104</v>
      </c>
      <c r="E502" t="s">
        <v>81</v>
      </c>
      <c r="F502" t="s">
        <v>82</v>
      </c>
      <c r="G502">
        <v>159</v>
      </c>
      <c r="H502" s="3" t="s">
        <v>144</v>
      </c>
      <c r="I502">
        <v>5.8428465145237231E-2</v>
      </c>
      <c r="J502">
        <v>0.3</v>
      </c>
      <c r="K502">
        <v>0.03</v>
      </c>
      <c r="L502">
        <f>G502*I502*J502*K502</f>
        <v>8.3611133622834469E-2</v>
      </c>
      <c r="M502" t="s">
        <v>68</v>
      </c>
      <c r="N502">
        <f t="shared" si="10"/>
        <v>8.3611133622834469E-2</v>
      </c>
    </row>
    <row r="503" spans="1:14" x14ac:dyDescent="0.25">
      <c r="A503" t="s">
        <v>140</v>
      </c>
      <c r="B503" t="s">
        <v>63</v>
      </c>
      <c r="C503" t="s">
        <v>27</v>
      </c>
      <c r="D503" t="s">
        <v>104</v>
      </c>
      <c r="E503" t="s">
        <v>81</v>
      </c>
      <c r="F503" t="s">
        <v>141</v>
      </c>
      <c r="G503" s="3" t="s">
        <v>144</v>
      </c>
      <c r="H503" s="4">
        <v>5.8909090909090907</v>
      </c>
      <c r="I503">
        <v>5.8428465145237231E-2</v>
      </c>
      <c r="J503" s="3" t="s">
        <v>144</v>
      </c>
      <c r="K503" s="3" t="s">
        <v>144</v>
      </c>
      <c r="L503">
        <f>H503*I503</f>
        <v>0.34419677649194297</v>
      </c>
      <c r="M503" t="s">
        <v>67</v>
      </c>
      <c r="N503">
        <f t="shared" si="10"/>
        <v>0</v>
      </c>
    </row>
    <row r="504" spans="1:14" x14ac:dyDescent="0.25">
      <c r="A504" t="s">
        <v>140</v>
      </c>
      <c r="B504" t="s">
        <v>63</v>
      </c>
      <c r="C504" t="s">
        <v>27</v>
      </c>
      <c r="D504" t="s">
        <v>104</v>
      </c>
      <c r="E504" t="s">
        <v>145</v>
      </c>
      <c r="F504" t="s">
        <v>82</v>
      </c>
      <c r="G504">
        <v>435</v>
      </c>
      <c r="H504" s="3" t="s">
        <v>144</v>
      </c>
      <c r="I504">
        <v>7.723913696812397E-2</v>
      </c>
      <c r="J504">
        <v>0.3</v>
      </c>
      <c r="K504">
        <v>0.03</v>
      </c>
      <c r="L504">
        <f>G504*I504*J504*K504</f>
        <v>0.30239122123020529</v>
      </c>
      <c r="M504" t="s">
        <v>67</v>
      </c>
      <c r="N504">
        <f t="shared" si="10"/>
        <v>0</v>
      </c>
    </row>
    <row r="505" spans="1:14" x14ac:dyDescent="0.25">
      <c r="A505" t="s">
        <v>140</v>
      </c>
      <c r="B505" t="s">
        <v>63</v>
      </c>
      <c r="C505" t="s">
        <v>27</v>
      </c>
      <c r="D505" t="s">
        <v>104</v>
      </c>
      <c r="E505" t="s">
        <v>145</v>
      </c>
      <c r="F505" t="s">
        <v>141</v>
      </c>
      <c r="G505" s="3" t="s">
        <v>144</v>
      </c>
      <c r="H505" s="4">
        <v>2.5454545454545454</v>
      </c>
      <c r="I505">
        <v>7.723913696812397E-2</v>
      </c>
      <c r="J505" s="3" t="s">
        <v>144</v>
      </c>
      <c r="K505" s="3" t="s">
        <v>144</v>
      </c>
      <c r="L505">
        <f>H505*I505</f>
        <v>0.19660871228249738</v>
      </c>
      <c r="M505" t="s">
        <v>67</v>
      </c>
      <c r="N505">
        <f t="shared" si="10"/>
        <v>0</v>
      </c>
    </row>
    <row r="506" spans="1:14" x14ac:dyDescent="0.25">
      <c r="A506" t="s">
        <v>140</v>
      </c>
      <c r="B506" t="s">
        <v>63</v>
      </c>
      <c r="C506" t="s">
        <v>27</v>
      </c>
      <c r="D506" t="s">
        <v>105</v>
      </c>
      <c r="E506" t="s">
        <v>81</v>
      </c>
      <c r="F506" t="s">
        <v>141</v>
      </c>
      <c r="G506" s="3" t="s">
        <v>144</v>
      </c>
      <c r="H506" s="4">
        <v>32.807418181818193</v>
      </c>
      <c r="I506">
        <v>5.8428465145237231E-2</v>
      </c>
      <c r="J506" s="3" t="s">
        <v>144</v>
      </c>
      <c r="K506" s="3" t="s">
        <v>144</v>
      </c>
      <c r="L506">
        <f>H506*I506</f>
        <v>1.9168870897415864</v>
      </c>
      <c r="M506" t="s">
        <v>67</v>
      </c>
      <c r="N506">
        <f t="shared" si="10"/>
        <v>0</v>
      </c>
    </row>
    <row r="507" spans="1:14" x14ac:dyDescent="0.25">
      <c r="A507" t="s">
        <v>140</v>
      </c>
      <c r="B507" t="s">
        <v>63</v>
      </c>
      <c r="C507" t="s">
        <v>27</v>
      </c>
      <c r="D507" t="s">
        <v>105</v>
      </c>
      <c r="E507" t="s">
        <v>145</v>
      </c>
      <c r="F507" t="s">
        <v>141</v>
      </c>
      <c r="G507" s="3" t="s">
        <v>144</v>
      </c>
      <c r="H507" s="4">
        <v>19.536363636363635</v>
      </c>
      <c r="I507">
        <v>7.723913696812397E-2</v>
      </c>
      <c r="J507" s="3" t="s">
        <v>144</v>
      </c>
      <c r="K507" s="3" t="s">
        <v>144</v>
      </c>
      <c r="L507">
        <f>H507*I507</f>
        <v>1.5089718667681673</v>
      </c>
      <c r="M507" t="s">
        <v>67</v>
      </c>
      <c r="N507">
        <f t="shared" si="10"/>
        <v>0</v>
      </c>
    </row>
    <row r="508" spans="1:14" x14ac:dyDescent="0.25">
      <c r="A508" t="s">
        <v>140</v>
      </c>
      <c r="B508" t="s">
        <v>63</v>
      </c>
      <c r="C508" t="s">
        <v>27</v>
      </c>
      <c r="D508" t="s">
        <v>106</v>
      </c>
      <c r="E508" t="s">
        <v>81</v>
      </c>
      <c r="F508" t="s">
        <v>82</v>
      </c>
      <c r="G508">
        <v>127</v>
      </c>
      <c r="H508" s="3" t="s">
        <v>144</v>
      </c>
      <c r="I508">
        <v>5.8428465145237231E-2</v>
      </c>
      <c r="J508">
        <v>0.3</v>
      </c>
      <c r="K508">
        <v>0.03</v>
      </c>
      <c r="L508">
        <f>G508*I508*J508*K508</f>
        <v>6.6783735661006149E-2</v>
      </c>
      <c r="M508" t="s">
        <v>68</v>
      </c>
      <c r="N508">
        <f t="shared" si="10"/>
        <v>6.6783735661006149E-2</v>
      </c>
    </row>
    <row r="509" spans="1:14" x14ac:dyDescent="0.25">
      <c r="A509" t="s">
        <v>140</v>
      </c>
      <c r="B509" t="s">
        <v>63</v>
      </c>
      <c r="C509" t="s">
        <v>27</v>
      </c>
      <c r="D509" t="s">
        <v>106</v>
      </c>
      <c r="E509" t="s">
        <v>81</v>
      </c>
      <c r="F509" t="s">
        <v>141</v>
      </c>
      <c r="G509" s="3" t="s">
        <v>144</v>
      </c>
      <c r="H509" s="4">
        <v>3.9272727272727272</v>
      </c>
      <c r="I509">
        <v>5.8428465145237231E-2</v>
      </c>
      <c r="J509" s="3" t="s">
        <v>144</v>
      </c>
      <c r="K509" s="3" t="s">
        <v>144</v>
      </c>
      <c r="L509">
        <f>H509*I509</f>
        <v>0.2294645176612953</v>
      </c>
      <c r="M509" t="s">
        <v>67</v>
      </c>
      <c r="N509">
        <f t="shared" si="10"/>
        <v>0</v>
      </c>
    </row>
    <row r="510" spans="1:14" x14ac:dyDescent="0.25">
      <c r="A510" t="s">
        <v>140</v>
      </c>
      <c r="B510" t="s">
        <v>63</v>
      </c>
      <c r="C510" t="s">
        <v>27</v>
      </c>
      <c r="D510" t="s">
        <v>106</v>
      </c>
      <c r="E510" t="s">
        <v>145</v>
      </c>
      <c r="F510" t="s">
        <v>82</v>
      </c>
      <c r="G510">
        <v>301</v>
      </c>
      <c r="H510" s="3" t="s">
        <v>144</v>
      </c>
      <c r="I510">
        <v>7.723913696812397E-2</v>
      </c>
      <c r="J510">
        <v>0.3</v>
      </c>
      <c r="K510">
        <v>0.03</v>
      </c>
      <c r="L510">
        <f>G510*I510*J510*K510</f>
        <v>0.20924082204664782</v>
      </c>
      <c r="M510" t="s">
        <v>67</v>
      </c>
      <c r="N510">
        <f t="shared" si="10"/>
        <v>0</v>
      </c>
    </row>
    <row r="511" spans="1:14" x14ac:dyDescent="0.25">
      <c r="A511" t="s">
        <v>140</v>
      </c>
      <c r="B511" t="s">
        <v>63</v>
      </c>
      <c r="C511" t="s">
        <v>27</v>
      </c>
      <c r="D511" t="s">
        <v>106</v>
      </c>
      <c r="E511" t="s">
        <v>145</v>
      </c>
      <c r="F511" t="s">
        <v>141</v>
      </c>
      <c r="G511" s="3" t="s">
        <v>144</v>
      </c>
      <c r="H511" s="4">
        <v>5.3818181818181818</v>
      </c>
      <c r="I511">
        <v>7.723913696812397E-2</v>
      </c>
      <c r="J511" s="3" t="s">
        <v>144</v>
      </c>
      <c r="K511" s="3" t="s">
        <v>144</v>
      </c>
      <c r="L511">
        <f>H511*I511</f>
        <v>0.41568699168299444</v>
      </c>
      <c r="M511" t="s">
        <v>67</v>
      </c>
      <c r="N511">
        <f t="shared" si="10"/>
        <v>0</v>
      </c>
    </row>
    <row r="512" spans="1:14" x14ac:dyDescent="0.25">
      <c r="A512" t="s">
        <v>140</v>
      </c>
      <c r="B512" t="s">
        <v>63</v>
      </c>
      <c r="C512" t="s">
        <v>27</v>
      </c>
      <c r="D512" t="s">
        <v>152</v>
      </c>
      <c r="E512" t="s">
        <v>81</v>
      </c>
      <c r="F512" t="s">
        <v>82</v>
      </c>
      <c r="G512">
        <v>238.215</v>
      </c>
      <c r="H512" s="3" t="s">
        <v>144</v>
      </c>
      <c r="I512">
        <v>5.8428465145237231E-2</v>
      </c>
      <c r="J512">
        <v>0.3</v>
      </c>
      <c r="K512">
        <v>0.03</v>
      </c>
      <c r="L512">
        <f>G512*I512*J512*K512</f>
        <v>0.12526683142115419</v>
      </c>
      <c r="M512" t="s">
        <v>67</v>
      </c>
      <c r="N512">
        <f t="shared" si="10"/>
        <v>0</v>
      </c>
    </row>
    <row r="513" spans="1:14" x14ac:dyDescent="0.25">
      <c r="A513" t="s">
        <v>140</v>
      </c>
      <c r="B513" t="s">
        <v>63</v>
      </c>
      <c r="C513" t="s">
        <v>27</v>
      </c>
      <c r="D513" t="s">
        <v>152</v>
      </c>
      <c r="E513" t="s">
        <v>81</v>
      </c>
      <c r="F513" t="s">
        <v>141</v>
      </c>
      <c r="G513" s="3" t="s">
        <v>144</v>
      </c>
      <c r="H513" s="4">
        <v>7.88</v>
      </c>
      <c r="I513">
        <v>5.8428465145237231E-2</v>
      </c>
      <c r="J513" s="3" t="s">
        <v>144</v>
      </c>
      <c r="K513" s="3" t="s">
        <v>144</v>
      </c>
      <c r="L513">
        <f>H513*I513</f>
        <v>0.46041630534446937</v>
      </c>
      <c r="M513" t="s">
        <v>67</v>
      </c>
      <c r="N513">
        <f t="shared" si="10"/>
        <v>0</v>
      </c>
    </row>
    <row r="514" spans="1:14" x14ac:dyDescent="0.25">
      <c r="A514" t="s">
        <v>140</v>
      </c>
      <c r="B514" t="s">
        <v>63</v>
      </c>
      <c r="C514" t="s">
        <v>27</v>
      </c>
      <c r="D514" t="s">
        <v>152</v>
      </c>
      <c r="E514" t="s">
        <v>145</v>
      </c>
      <c r="F514" t="s">
        <v>82</v>
      </c>
      <c r="G514">
        <v>572.83500000000004</v>
      </c>
      <c r="H514" s="3" t="s">
        <v>144</v>
      </c>
      <c r="I514">
        <v>7.723913696812397E-2</v>
      </c>
      <c r="J514">
        <v>0.3</v>
      </c>
      <c r="K514">
        <v>0.03</v>
      </c>
      <c r="L514">
        <f>G514*I514*J514*K514</f>
        <v>0.39820752922621766</v>
      </c>
      <c r="M514" t="s">
        <v>67</v>
      </c>
      <c r="N514">
        <f t="shared" ref="N514:N577" si="11">IF(M514="N",L514,0)</f>
        <v>0</v>
      </c>
    </row>
    <row r="515" spans="1:14" x14ac:dyDescent="0.25">
      <c r="A515" t="s">
        <v>140</v>
      </c>
      <c r="B515" t="s">
        <v>63</v>
      </c>
      <c r="C515" t="s">
        <v>27</v>
      </c>
      <c r="D515" t="s">
        <v>152</v>
      </c>
      <c r="E515" t="s">
        <v>145</v>
      </c>
      <c r="F515" t="s">
        <v>141</v>
      </c>
      <c r="G515" s="3" t="s">
        <v>144</v>
      </c>
      <c r="H515" s="4">
        <v>12.154999999999999</v>
      </c>
      <c r="I515">
        <v>7.723913696812397E-2</v>
      </c>
      <c r="J515" s="3" t="s">
        <v>144</v>
      </c>
      <c r="K515" s="3" t="s">
        <v>144</v>
      </c>
      <c r="L515">
        <f>H515*I515</f>
        <v>0.93884170984754678</v>
      </c>
      <c r="M515" t="s">
        <v>68</v>
      </c>
      <c r="N515">
        <f t="shared" si="11"/>
        <v>0.93884170984754678</v>
      </c>
    </row>
    <row r="516" spans="1:14" x14ac:dyDescent="0.25">
      <c r="A516" t="s">
        <v>140</v>
      </c>
      <c r="B516" t="s">
        <v>63</v>
      </c>
      <c r="C516" t="s">
        <v>27</v>
      </c>
      <c r="D516" t="s">
        <v>87</v>
      </c>
      <c r="E516" t="s">
        <v>81</v>
      </c>
      <c r="F516" t="s">
        <v>141</v>
      </c>
      <c r="G516" s="3" t="s">
        <v>144</v>
      </c>
      <c r="H516" s="4">
        <v>6.7732136294661327</v>
      </c>
      <c r="I516">
        <v>5.8428465145237231E-2</v>
      </c>
      <c r="J516" s="3" t="s">
        <v>144</v>
      </c>
      <c r="K516" s="3" t="s">
        <v>144</v>
      </c>
      <c r="L516">
        <f>H516*I516</f>
        <v>0.3957484764705077</v>
      </c>
      <c r="M516" t="s">
        <v>67</v>
      </c>
      <c r="N516">
        <f t="shared" si="11"/>
        <v>0</v>
      </c>
    </row>
    <row r="517" spans="1:14" x14ac:dyDescent="0.25">
      <c r="A517" t="s">
        <v>140</v>
      </c>
      <c r="B517" t="s">
        <v>63</v>
      </c>
      <c r="C517" t="s">
        <v>27</v>
      </c>
      <c r="D517" t="s">
        <v>87</v>
      </c>
      <c r="E517" t="s">
        <v>145</v>
      </c>
      <c r="F517" t="s">
        <v>141</v>
      </c>
      <c r="G517" s="3" t="s">
        <v>144</v>
      </c>
      <c r="H517" s="4">
        <v>8.5060284177127876</v>
      </c>
      <c r="I517">
        <v>7.723913696812397E-2</v>
      </c>
      <c r="J517" s="3" t="s">
        <v>144</v>
      </c>
      <c r="K517" s="3" t="s">
        <v>144</v>
      </c>
      <c r="L517">
        <f>H517*I517</f>
        <v>0.65699829401047283</v>
      </c>
      <c r="M517" t="s">
        <v>67</v>
      </c>
      <c r="N517">
        <f t="shared" si="11"/>
        <v>0</v>
      </c>
    </row>
    <row r="518" spans="1:14" x14ac:dyDescent="0.25">
      <c r="A518" t="s">
        <v>140</v>
      </c>
      <c r="B518" t="s">
        <v>63</v>
      </c>
      <c r="C518" t="s">
        <v>27</v>
      </c>
      <c r="D518" t="s">
        <v>122</v>
      </c>
      <c r="E518" t="s">
        <v>81</v>
      </c>
      <c r="F518" t="s">
        <v>141</v>
      </c>
      <c r="G518" s="3" t="s">
        <v>144</v>
      </c>
      <c r="H518" s="4">
        <v>8.6945454545454552</v>
      </c>
      <c r="I518">
        <v>5.8428465145237231E-2</v>
      </c>
      <c r="J518" s="3" t="s">
        <v>144</v>
      </c>
      <c r="K518" s="3" t="s">
        <v>144</v>
      </c>
      <c r="L518">
        <f>H518*I518</f>
        <v>0.5080089460445899</v>
      </c>
      <c r="M518" t="s">
        <v>67</v>
      </c>
      <c r="N518">
        <f t="shared" si="11"/>
        <v>0</v>
      </c>
    </row>
    <row r="519" spans="1:14" x14ac:dyDescent="0.25">
      <c r="A519" t="s">
        <v>140</v>
      </c>
      <c r="B519" t="s">
        <v>63</v>
      </c>
      <c r="C519" t="s">
        <v>27</v>
      </c>
      <c r="D519" t="s">
        <v>122</v>
      </c>
      <c r="E519" t="s">
        <v>145</v>
      </c>
      <c r="F519" t="s">
        <v>141</v>
      </c>
      <c r="G519" s="3" t="s">
        <v>144</v>
      </c>
      <c r="H519" s="4">
        <v>7.254545454545454</v>
      </c>
      <c r="I519">
        <v>7.723913696812397E-2</v>
      </c>
      <c r="J519" s="3" t="s">
        <v>144</v>
      </c>
      <c r="K519" s="3" t="s">
        <v>144</v>
      </c>
      <c r="L519">
        <f>H519*I519</f>
        <v>0.56033483000511752</v>
      </c>
      <c r="M519" t="s">
        <v>67</v>
      </c>
      <c r="N519">
        <f t="shared" si="11"/>
        <v>0</v>
      </c>
    </row>
    <row r="520" spans="1:14" x14ac:dyDescent="0.25">
      <c r="A520" t="s">
        <v>140</v>
      </c>
      <c r="B520" t="s">
        <v>63</v>
      </c>
      <c r="C520" t="s">
        <v>27</v>
      </c>
      <c r="D520" t="s">
        <v>74</v>
      </c>
      <c r="E520" t="s">
        <v>81</v>
      </c>
      <c r="F520" t="s">
        <v>82</v>
      </c>
      <c r="G520">
        <v>149</v>
      </c>
      <c r="H520" s="3" t="s">
        <v>144</v>
      </c>
      <c r="I520">
        <v>5.8428465145237231E-2</v>
      </c>
      <c r="J520">
        <v>0.3</v>
      </c>
      <c r="K520">
        <v>0.03</v>
      </c>
      <c r="L520">
        <f>G520*I520*J520*K520</f>
        <v>7.8352571759763123E-2</v>
      </c>
      <c r="M520" t="s">
        <v>67</v>
      </c>
      <c r="N520">
        <f t="shared" si="11"/>
        <v>0</v>
      </c>
    </row>
    <row r="521" spans="1:14" x14ac:dyDescent="0.25">
      <c r="A521" t="s">
        <v>140</v>
      </c>
      <c r="B521" t="s">
        <v>63</v>
      </c>
      <c r="C521" t="s">
        <v>27</v>
      </c>
      <c r="D521" t="s">
        <v>74</v>
      </c>
      <c r="E521" t="s">
        <v>81</v>
      </c>
      <c r="F521" t="s">
        <v>141</v>
      </c>
      <c r="G521" s="3" t="s">
        <v>144</v>
      </c>
      <c r="H521" s="4">
        <v>5.95</v>
      </c>
      <c r="I521">
        <v>5.8428465145237231E-2</v>
      </c>
      <c r="J521" s="3" t="s">
        <v>144</v>
      </c>
      <c r="K521" s="3" t="s">
        <v>144</v>
      </c>
      <c r="L521">
        <f>H521*I521</f>
        <v>0.34764936761416154</v>
      </c>
      <c r="M521" t="s">
        <v>67</v>
      </c>
      <c r="N521">
        <f t="shared" si="11"/>
        <v>0</v>
      </c>
    </row>
    <row r="522" spans="1:14" x14ac:dyDescent="0.25">
      <c r="A522" t="s">
        <v>140</v>
      </c>
      <c r="B522" t="s">
        <v>63</v>
      </c>
      <c r="C522" t="s">
        <v>27</v>
      </c>
      <c r="D522" t="s">
        <v>74</v>
      </c>
      <c r="E522" t="s">
        <v>145</v>
      </c>
      <c r="F522" t="s">
        <v>82</v>
      </c>
      <c r="G522">
        <v>83</v>
      </c>
      <c r="H522" s="3" t="s">
        <v>144</v>
      </c>
      <c r="I522">
        <v>7.723913696812397E-2</v>
      </c>
      <c r="J522">
        <v>0.3</v>
      </c>
      <c r="K522">
        <v>0.03</v>
      </c>
      <c r="L522">
        <f>G522*I522*J522*K522</f>
        <v>5.7697635315188602E-2</v>
      </c>
      <c r="M522" t="s">
        <v>67</v>
      </c>
      <c r="N522">
        <f t="shared" si="11"/>
        <v>0</v>
      </c>
    </row>
    <row r="523" spans="1:14" x14ac:dyDescent="0.25">
      <c r="A523" t="s">
        <v>140</v>
      </c>
      <c r="B523" t="s">
        <v>63</v>
      </c>
      <c r="C523" t="s">
        <v>27</v>
      </c>
      <c r="D523" t="s">
        <v>74</v>
      </c>
      <c r="E523" t="s">
        <v>145</v>
      </c>
      <c r="F523" t="s">
        <v>141</v>
      </c>
      <c r="G523" s="3" t="s">
        <v>144</v>
      </c>
      <c r="H523" s="4">
        <v>3.55</v>
      </c>
      <c r="I523">
        <v>7.723913696812397E-2</v>
      </c>
      <c r="J523" s="3" t="s">
        <v>144</v>
      </c>
      <c r="K523" s="3" t="s">
        <v>144</v>
      </c>
      <c r="L523">
        <f>H523*I523</f>
        <v>0.27419893623684005</v>
      </c>
      <c r="M523" t="s">
        <v>67</v>
      </c>
      <c r="N523">
        <f t="shared" si="11"/>
        <v>0</v>
      </c>
    </row>
    <row r="524" spans="1:14" x14ac:dyDescent="0.25">
      <c r="A524" t="s">
        <v>140</v>
      </c>
      <c r="B524" t="s">
        <v>63</v>
      </c>
      <c r="C524" t="s">
        <v>27</v>
      </c>
      <c r="D524" t="s">
        <v>153</v>
      </c>
      <c r="E524" t="s">
        <v>81</v>
      </c>
      <c r="F524" t="s">
        <v>82</v>
      </c>
      <c r="G524">
        <v>3608</v>
      </c>
      <c r="H524" s="3" t="s">
        <v>144</v>
      </c>
      <c r="I524">
        <v>5.8428465145237231E-2</v>
      </c>
      <c r="J524">
        <v>0.3</v>
      </c>
      <c r="K524">
        <v>0.03</v>
      </c>
      <c r="L524">
        <f>G524*I524*J524*K524</f>
        <v>1.897289120196143</v>
      </c>
      <c r="M524" t="s">
        <v>68</v>
      </c>
      <c r="N524">
        <f t="shared" si="11"/>
        <v>1.897289120196143</v>
      </c>
    </row>
    <row r="525" spans="1:14" x14ac:dyDescent="0.25">
      <c r="A525" t="s">
        <v>140</v>
      </c>
      <c r="B525" t="s">
        <v>63</v>
      </c>
      <c r="C525" t="s">
        <v>27</v>
      </c>
      <c r="D525" t="s">
        <v>154</v>
      </c>
      <c r="E525" t="s">
        <v>81</v>
      </c>
      <c r="F525" t="s">
        <v>141</v>
      </c>
      <c r="G525" s="3" t="s">
        <v>144</v>
      </c>
      <c r="H525" s="4">
        <v>10.109090909090909</v>
      </c>
      <c r="I525">
        <v>5.8428465145237231E-2</v>
      </c>
      <c r="J525" s="3" t="s">
        <v>144</v>
      </c>
      <c r="K525" s="3" t="s">
        <v>144</v>
      </c>
      <c r="L525">
        <f>H525*I525</f>
        <v>0.59065866583185278</v>
      </c>
      <c r="M525" t="s">
        <v>67</v>
      </c>
      <c r="N525">
        <f t="shared" si="11"/>
        <v>0</v>
      </c>
    </row>
    <row r="526" spans="1:14" x14ac:dyDescent="0.25">
      <c r="A526" t="s">
        <v>140</v>
      </c>
      <c r="B526" t="s">
        <v>63</v>
      </c>
      <c r="C526" t="s">
        <v>27</v>
      </c>
      <c r="D526" t="s">
        <v>153</v>
      </c>
      <c r="E526" t="s">
        <v>145</v>
      </c>
      <c r="F526" t="s">
        <v>82</v>
      </c>
      <c r="G526">
        <v>2626</v>
      </c>
      <c r="H526" s="3" t="s">
        <v>144</v>
      </c>
      <c r="I526">
        <v>7.723913696812397E-2</v>
      </c>
      <c r="J526">
        <v>0.3</v>
      </c>
      <c r="K526">
        <v>0.03</v>
      </c>
      <c r="L526">
        <f>G526*I526*J526*K526</f>
        <v>1.8254697631046419</v>
      </c>
      <c r="M526" t="s">
        <v>67</v>
      </c>
      <c r="N526">
        <f t="shared" si="11"/>
        <v>0</v>
      </c>
    </row>
    <row r="527" spans="1:14" x14ac:dyDescent="0.25">
      <c r="A527" t="s">
        <v>140</v>
      </c>
      <c r="B527" t="s">
        <v>63</v>
      </c>
      <c r="C527" t="s">
        <v>27</v>
      </c>
      <c r="D527" t="s">
        <v>154</v>
      </c>
      <c r="E527" t="s">
        <v>145</v>
      </c>
      <c r="F527" t="s">
        <v>141</v>
      </c>
      <c r="G527" s="3" t="s">
        <v>144</v>
      </c>
      <c r="H527" s="4">
        <v>3.3454545454545452</v>
      </c>
      <c r="I527">
        <v>7.723913696812397E-2</v>
      </c>
      <c r="J527" s="3" t="s">
        <v>144</v>
      </c>
      <c r="K527" s="3" t="s">
        <v>144</v>
      </c>
      <c r="L527">
        <f>H527*I527</f>
        <v>0.25840002185699651</v>
      </c>
      <c r="M527" t="s">
        <v>67</v>
      </c>
      <c r="N527">
        <f t="shared" si="11"/>
        <v>0</v>
      </c>
    </row>
    <row r="528" spans="1:14" x14ac:dyDescent="0.25">
      <c r="A528" t="s">
        <v>140</v>
      </c>
      <c r="B528" t="s">
        <v>63</v>
      </c>
      <c r="C528" t="s">
        <v>27</v>
      </c>
      <c r="D528" t="s">
        <v>88</v>
      </c>
      <c r="E528" t="s">
        <v>81</v>
      </c>
      <c r="F528" t="s">
        <v>82</v>
      </c>
      <c r="G528">
        <v>31481</v>
      </c>
      <c r="H528" s="3" t="s">
        <v>144</v>
      </c>
      <c r="I528">
        <v>5.8428465145237231E-2</v>
      </c>
      <c r="J528">
        <v>0.3</v>
      </c>
      <c r="K528">
        <v>0.03</v>
      </c>
      <c r="L528">
        <f>G528*I528*J528*K528</f>
        <v>16.554478601134917</v>
      </c>
      <c r="M528" t="s">
        <v>68</v>
      </c>
      <c r="N528">
        <f t="shared" si="11"/>
        <v>16.554478601134917</v>
      </c>
    </row>
    <row r="529" spans="1:14" x14ac:dyDescent="0.25">
      <c r="A529" t="s">
        <v>140</v>
      </c>
      <c r="B529" t="s">
        <v>63</v>
      </c>
      <c r="C529" t="s">
        <v>27</v>
      </c>
      <c r="D529" t="s">
        <v>155</v>
      </c>
      <c r="E529" t="s">
        <v>81</v>
      </c>
      <c r="F529" t="s">
        <v>141</v>
      </c>
      <c r="G529" s="3" t="s">
        <v>144</v>
      </c>
      <c r="H529" s="4">
        <v>5.6327411198073456</v>
      </c>
      <c r="I529">
        <v>5.8428465145237231E-2</v>
      </c>
      <c r="J529" s="3" t="s">
        <v>144</v>
      </c>
      <c r="K529" s="3" t="s">
        <v>144</v>
      </c>
      <c r="L529">
        <f>H529*I529</f>
        <v>0.329112418190808</v>
      </c>
      <c r="M529" t="s">
        <v>67</v>
      </c>
      <c r="N529">
        <f t="shared" si="11"/>
        <v>0</v>
      </c>
    </row>
    <row r="530" spans="1:14" x14ac:dyDescent="0.25">
      <c r="A530" t="s">
        <v>140</v>
      </c>
      <c r="B530" t="s">
        <v>63</v>
      </c>
      <c r="C530" t="s">
        <v>27</v>
      </c>
      <c r="D530" t="s">
        <v>88</v>
      </c>
      <c r="E530" t="s">
        <v>145</v>
      </c>
      <c r="F530" t="s">
        <v>82</v>
      </c>
      <c r="G530">
        <v>767</v>
      </c>
      <c r="H530" s="3" t="s">
        <v>144</v>
      </c>
      <c r="I530">
        <v>7.723913696812397E-2</v>
      </c>
      <c r="J530">
        <v>0.3</v>
      </c>
      <c r="K530">
        <v>0.03</v>
      </c>
      <c r="L530">
        <f>G530*I530*J530*K530</f>
        <v>0.53318176249095972</v>
      </c>
      <c r="M530" t="s">
        <v>67</v>
      </c>
      <c r="N530">
        <f t="shared" si="11"/>
        <v>0</v>
      </c>
    </row>
    <row r="531" spans="1:14" x14ac:dyDescent="0.25">
      <c r="A531" t="s">
        <v>140</v>
      </c>
      <c r="B531" t="s">
        <v>63</v>
      </c>
      <c r="C531" t="s">
        <v>27</v>
      </c>
      <c r="D531" t="s">
        <v>155</v>
      </c>
      <c r="E531" t="s">
        <v>145</v>
      </c>
      <c r="F531" t="s">
        <v>141</v>
      </c>
      <c r="G531" s="3" t="s">
        <v>144</v>
      </c>
      <c r="H531" s="4">
        <v>2.3120860927152314</v>
      </c>
      <c r="I531">
        <v>7.723913696812397E-2</v>
      </c>
      <c r="J531" s="3" t="s">
        <v>144</v>
      </c>
      <c r="K531" s="3" t="s">
        <v>144</v>
      </c>
      <c r="L531">
        <f>H531*I531</f>
        <v>0.17858353439732633</v>
      </c>
      <c r="M531" t="s">
        <v>67</v>
      </c>
      <c r="N531">
        <f t="shared" si="11"/>
        <v>0</v>
      </c>
    </row>
    <row r="532" spans="1:14" x14ac:dyDescent="0.25">
      <c r="A532" t="s">
        <v>140</v>
      </c>
      <c r="B532" t="s">
        <v>63</v>
      </c>
      <c r="C532" t="s">
        <v>27</v>
      </c>
      <c r="D532" t="s">
        <v>107</v>
      </c>
      <c r="E532" t="s">
        <v>81</v>
      </c>
      <c r="F532" t="s">
        <v>82</v>
      </c>
      <c r="G532">
        <v>2550</v>
      </c>
      <c r="H532" s="3" t="s">
        <v>144</v>
      </c>
      <c r="I532">
        <v>5.8428465145237231E-2</v>
      </c>
      <c r="J532">
        <v>0.3</v>
      </c>
      <c r="K532">
        <v>0.03</v>
      </c>
      <c r="L532">
        <f>G532*I532*J532*K532</f>
        <v>1.3409332750831944</v>
      </c>
      <c r="M532" t="s">
        <v>68</v>
      </c>
      <c r="N532">
        <f t="shared" si="11"/>
        <v>1.3409332750831944</v>
      </c>
    </row>
    <row r="533" spans="1:14" x14ac:dyDescent="0.25">
      <c r="A533" t="s">
        <v>140</v>
      </c>
      <c r="B533" t="s">
        <v>63</v>
      </c>
      <c r="C533" t="s">
        <v>27</v>
      </c>
      <c r="D533" t="s">
        <v>156</v>
      </c>
      <c r="E533" t="s">
        <v>81</v>
      </c>
      <c r="F533" t="s">
        <v>141</v>
      </c>
      <c r="G533" s="3" t="s">
        <v>144</v>
      </c>
      <c r="H533" s="4">
        <v>27.978181818181817</v>
      </c>
      <c r="I533">
        <v>5.8428465145237231E-2</v>
      </c>
      <c r="J533" s="3" t="s">
        <v>144</v>
      </c>
      <c r="K533" s="3" t="s">
        <v>144</v>
      </c>
      <c r="L533">
        <f>H533*I533</f>
        <v>1.6347222211907464</v>
      </c>
      <c r="M533" t="s">
        <v>67</v>
      </c>
      <c r="N533">
        <f t="shared" si="11"/>
        <v>0</v>
      </c>
    </row>
    <row r="534" spans="1:14" x14ac:dyDescent="0.25">
      <c r="A534" t="s">
        <v>140</v>
      </c>
      <c r="B534" t="s">
        <v>63</v>
      </c>
      <c r="C534" t="s">
        <v>27</v>
      </c>
      <c r="D534" t="s">
        <v>107</v>
      </c>
      <c r="E534" t="s">
        <v>145</v>
      </c>
      <c r="F534" t="s">
        <v>82</v>
      </c>
      <c r="G534">
        <v>3795</v>
      </c>
      <c r="H534" s="3" t="s">
        <v>144</v>
      </c>
      <c r="I534">
        <v>7.723913696812397E-2</v>
      </c>
      <c r="J534">
        <v>0.3</v>
      </c>
      <c r="K534">
        <v>0.03</v>
      </c>
      <c r="L534">
        <f>G534*I534*J534*K534</f>
        <v>2.6381027231462744</v>
      </c>
      <c r="M534" t="s">
        <v>67</v>
      </c>
      <c r="N534">
        <f t="shared" si="11"/>
        <v>0</v>
      </c>
    </row>
    <row r="535" spans="1:14" x14ac:dyDescent="0.25">
      <c r="A535" t="s">
        <v>140</v>
      </c>
      <c r="B535" t="s">
        <v>63</v>
      </c>
      <c r="C535" t="s">
        <v>27</v>
      </c>
      <c r="D535" t="s">
        <v>156</v>
      </c>
      <c r="E535" t="s">
        <v>145</v>
      </c>
      <c r="F535" t="s">
        <v>141</v>
      </c>
      <c r="G535" s="3" t="s">
        <v>144</v>
      </c>
      <c r="H535" s="4">
        <v>22.298181818181817</v>
      </c>
      <c r="I535">
        <v>7.723913696812397E-2</v>
      </c>
      <c r="J535" s="3" t="s">
        <v>144</v>
      </c>
      <c r="K535" s="3" t="s">
        <v>144</v>
      </c>
      <c r="L535">
        <f>H535*I535</f>
        <v>1.7222923195946769</v>
      </c>
      <c r="M535" t="s">
        <v>67</v>
      </c>
      <c r="N535">
        <f t="shared" si="11"/>
        <v>0</v>
      </c>
    </row>
    <row r="536" spans="1:14" x14ac:dyDescent="0.25">
      <c r="A536" t="s">
        <v>140</v>
      </c>
      <c r="B536" t="s">
        <v>63</v>
      </c>
      <c r="C536" t="s">
        <v>27</v>
      </c>
      <c r="D536" t="s">
        <v>100</v>
      </c>
      <c r="E536" t="s">
        <v>81</v>
      </c>
      <c r="F536" t="s">
        <v>82</v>
      </c>
      <c r="G536">
        <v>1449</v>
      </c>
      <c r="H536" s="3" t="s">
        <v>144</v>
      </c>
      <c r="I536">
        <v>5.8428465145237231E-2</v>
      </c>
      <c r="J536">
        <v>0.3</v>
      </c>
      <c r="K536">
        <v>0.03</v>
      </c>
      <c r="L536">
        <f>G536*I536*J536*K536</f>
        <v>0.76196561395903861</v>
      </c>
      <c r="M536" t="s">
        <v>68</v>
      </c>
      <c r="N536">
        <f t="shared" si="11"/>
        <v>0.76196561395903861</v>
      </c>
    </row>
    <row r="537" spans="1:14" x14ac:dyDescent="0.25">
      <c r="A537" t="s">
        <v>140</v>
      </c>
      <c r="B537" t="s">
        <v>63</v>
      </c>
      <c r="C537" t="s">
        <v>27</v>
      </c>
      <c r="D537" t="s">
        <v>157</v>
      </c>
      <c r="E537" t="s">
        <v>81</v>
      </c>
      <c r="F537" t="s">
        <v>141</v>
      </c>
      <c r="G537" s="3" t="s">
        <v>144</v>
      </c>
      <c r="H537" s="4">
        <v>5.2167272727272733</v>
      </c>
      <c r="I537">
        <v>5.8428465145237231E-2</v>
      </c>
      <c r="J537" s="3" t="s">
        <v>144</v>
      </c>
      <c r="K537" s="3" t="s">
        <v>144</v>
      </c>
      <c r="L537">
        <f>H537*I537</f>
        <v>0.30480536762675398</v>
      </c>
      <c r="M537" t="s">
        <v>67</v>
      </c>
      <c r="N537">
        <f t="shared" si="11"/>
        <v>0</v>
      </c>
    </row>
    <row r="538" spans="1:14" x14ac:dyDescent="0.25">
      <c r="A538" t="s">
        <v>140</v>
      </c>
      <c r="B538" t="s">
        <v>63</v>
      </c>
      <c r="C538" t="s">
        <v>27</v>
      </c>
      <c r="D538" t="s">
        <v>100</v>
      </c>
      <c r="E538" t="s">
        <v>145</v>
      </c>
      <c r="F538" t="s">
        <v>82</v>
      </c>
      <c r="G538">
        <v>1975</v>
      </c>
      <c r="H538" s="3" t="s">
        <v>144</v>
      </c>
      <c r="I538">
        <v>7.723913696812397E-2</v>
      </c>
      <c r="J538">
        <v>0.3</v>
      </c>
      <c r="K538">
        <v>0.03</v>
      </c>
      <c r="L538">
        <f>G538*I538*J538*K538</f>
        <v>1.3729256596084034</v>
      </c>
      <c r="M538" t="s">
        <v>67</v>
      </c>
      <c r="N538">
        <f t="shared" si="11"/>
        <v>0</v>
      </c>
    </row>
    <row r="539" spans="1:14" x14ac:dyDescent="0.25">
      <c r="A539" t="s">
        <v>140</v>
      </c>
      <c r="B539" t="s">
        <v>63</v>
      </c>
      <c r="C539" t="s">
        <v>27</v>
      </c>
      <c r="D539" t="s">
        <v>157</v>
      </c>
      <c r="E539" t="s">
        <v>145</v>
      </c>
      <c r="F539" t="s">
        <v>141</v>
      </c>
      <c r="G539" s="3" t="s">
        <v>144</v>
      </c>
      <c r="H539" s="4">
        <v>1.9090909090909092</v>
      </c>
      <c r="I539">
        <v>7.723913696812397E-2</v>
      </c>
      <c r="J539" s="3" t="s">
        <v>144</v>
      </c>
      <c r="K539" s="3" t="s">
        <v>144</v>
      </c>
      <c r="L539">
        <f>H539*I539</f>
        <v>0.14745653421187305</v>
      </c>
      <c r="M539" t="s">
        <v>67</v>
      </c>
      <c r="N539">
        <f t="shared" si="11"/>
        <v>0</v>
      </c>
    </row>
    <row r="540" spans="1:14" x14ac:dyDescent="0.25">
      <c r="A540" t="s">
        <v>140</v>
      </c>
      <c r="B540" t="s">
        <v>63</v>
      </c>
      <c r="C540" t="s">
        <v>27</v>
      </c>
      <c r="D540" t="s">
        <v>89</v>
      </c>
      <c r="E540" t="s">
        <v>81</v>
      </c>
      <c r="F540" t="s">
        <v>141</v>
      </c>
      <c r="G540" s="3" t="s">
        <v>144</v>
      </c>
      <c r="H540" s="4">
        <v>0.79492987012987015</v>
      </c>
      <c r="I540">
        <v>5.8428465145237231E-2</v>
      </c>
      <c r="J540" s="3" t="s">
        <v>144</v>
      </c>
      <c r="K540" s="3" t="s">
        <v>144</v>
      </c>
      <c r="L540">
        <f>H540*I540</f>
        <v>4.6446532209791079E-2</v>
      </c>
      <c r="M540" t="s">
        <v>67</v>
      </c>
      <c r="N540">
        <f t="shared" si="11"/>
        <v>0</v>
      </c>
    </row>
    <row r="541" spans="1:14" x14ac:dyDescent="0.25">
      <c r="A541" t="s">
        <v>140</v>
      </c>
      <c r="B541" t="s">
        <v>63</v>
      </c>
      <c r="C541" t="s">
        <v>27</v>
      </c>
      <c r="D541" t="s">
        <v>89</v>
      </c>
      <c r="E541" t="s">
        <v>145</v>
      </c>
      <c r="F541" t="s">
        <v>141</v>
      </c>
      <c r="G541" s="3" t="s">
        <v>144</v>
      </c>
      <c r="H541" s="4">
        <v>0.51818181818181819</v>
      </c>
      <c r="I541">
        <v>7.723913696812397E-2</v>
      </c>
      <c r="J541" s="3" t="s">
        <v>144</v>
      </c>
      <c r="K541" s="3" t="s">
        <v>144</v>
      </c>
      <c r="L541">
        <f>H541*I541</f>
        <v>4.0023916428936969E-2</v>
      </c>
      <c r="M541" t="s">
        <v>67</v>
      </c>
      <c r="N541">
        <f t="shared" si="11"/>
        <v>0</v>
      </c>
    </row>
    <row r="542" spans="1:14" x14ac:dyDescent="0.25">
      <c r="A542" t="s">
        <v>140</v>
      </c>
      <c r="B542" t="s">
        <v>63</v>
      </c>
      <c r="C542" t="s">
        <v>27</v>
      </c>
      <c r="D542" t="s">
        <v>71</v>
      </c>
      <c r="E542" t="s">
        <v>81</v>
      </c>
      <c r="F542" t="s">
        <v>141</v>
      </c>
      <c r="G542" s="3" t="s">
        <v>144</v>
      </c>
      <c r="H542" s="4">
        <v>0.5216727272727274</v>
      </c>
      <c r="I542">
        <v>5.8428465145237231E-2</v>
      </c>
      <c r="J542" s="3" t="s">
        <v>144</v>
      </c>
      <c r="K542" s="3" t="s">
        <v>144</v>
      </c>
      <c r="L542">
        <f>H542*I542</f>
        <v>3.0480536762675401E-2</v>
      </c>
      <c r="M542" t="s">
        <v>67</v>
      </c>
      <c r="N542">
        <f t="shared" si="11"/>
        <v>0</v>
      </c>
    </row>
    <row r="543" spans="1:14" x14ac:dyDescent="0.25">
      <c r="A543" t="s">
        <v>140</v>
      </c>
      <c r="B543" t="s">
        <v>63</v>
      </c>
      <c r="C543" t="s">
        <v>27</v>
      </c>
      <c r="D543" t="s">
        <v>71</v>
      </c>
      <c r="E543" t="s">
        <v>145</v>
      </c>
      <c r="F543" t="s">
        <v>141</v>
      </c>
      <c r="G543" s="3" t="s">
        <v>144</v>
      </c>
      <c r="H543" s="4">
        <v>0.57272727272727264</v>
      </c>
      <c r="I543">
        <v>7.723913696812397E-2</v>
      </c>
      <c r="J543" s="3" t="s">
        <v>144</v>
      </c>
      <c r="K543" s="3" t="s">
        <v>144</v>
      </c>
      <c r="L543">
        <f>H543*I543</f>
        <v>4.42369602635619E-2</v>
      </c>
      <c r="M543" t="s">
        <v>67</v>
      </c>
      <c r="N543">
        <f t="shared" si="11"/>
        <v>0</v>
      </c>
    </row>
    <row r="544" spans="1:14" x14ac:dyDescent="0.25">
      <c r="A544" t="s">
        <v>140</v>
      </c>
      <c r="B544" t="s">
        <v>63</v>
      </c>
      <c r="C544" t="s">
        <v>27</v>
      </c>
      <c r="D544" t="s">
        <v>64</v>
      </c>
      <c r="E544" t="s">
        <v>81</v>
      </c>
      <c r="F544" t="s">
        <v>82</v>
      </c>
      <c r="G544">
        <v>1069</v>
      </c>
      <c r="H544" s="3" t="s">
        <v>144</v>
      </c>
      <c r="I544">
        <v>5.8428465145237231E-2</v>
      </c>
      <c r="J544">
        <v>0.3</v>
      </c>
      <c r="K544">
        <v>0.03</v>
      </c>
      <c r="L544">
        <f>G544*I544*J544*K544</f>
        <v>0.56214026316232735</v>
      </c>
      <c r="M544" t="s">
        <v>68</v>
      </c>
      <c r="N544">
        <f t="shared" si="11"/>
        <v>0.56214026316232735</v>
      </c>
    </row>
    <row r="545" spans="1:14" x14ac:dyDescent="0.25">
      <c r="A545" t="s">
        <v>140</v>
      </c>
      <c r="B545" t="s">
        <v>63</v>
      </c>
      <c r="C545" t="s">
        <v>27</v>
      </c>
      <c r="D545" t="s">
        <v>64</v>
      </c>
      <c r="E545" t="s">
        <v>81</v>
      </c>
      <c r="F545" t="s">
        <v>141</v>
      </c>
      <c r="G545" s="3" t="s">
        <v>144</v>
      </c>
      <c r="H545" s="4">
        <v>18.90909090909091</v>
      </c>
      <c r="I545">
        <v>5.8428465145237231E-2</v>
      </c>
      <c r="J545" s="3" t="s">
        <v>144</v>
      </c>
      <c r="K545" s="3" t="s">
        <v>144</v>
      </c>
      <c r="L545">
        <f>H545*I545</f>
        <v>1.1048291591099404</v>
      </c>
      <c r="M545" t="s">
        <v>67</v>
      </c>
      <c r="N545">
        <f t="shared" si="11"/>
        <v>0</v>
      </c>
    </row>
    <row r="546" spans="1:14" x14ac:dyDescent="0.25">
      <c r="A546" t="s">
        <v>140</v>
      </c>
      <c r="B546" t="s">
        <v>63</v>
      </c>
      <c r="C546" t="s">
        <v>27</v>
      </c>
      <c r="D546" t="s">
        <v>64</v>
      </c>
      <c r="E546" t="s">
        <v>145</v>
      </c>
      <c r="F546" t="s">
        <v>82</v>
      </c>
      <c r="G546">
        <v>1069</v>
      </c>
      <c r="H546" s="3" t="s">
        <v>144</v>
      </c>
      <c r="I546">
        <v>7.723913696812397E-2</v>
      </c>
      <c r="J546">
        <v>0.3</v>
      </c>
      <c r="K546">
        <v>0.03</v>
      </c>
      <c r="L546">
        <f>G546*I546*J546*K546</f>
        <v>0.74311773677032067</v>
      </c>
      <c r="M546" t="s">
        <v>67</v>
      </c>
      <c r="N546">
        <f t="shared" si="11"/>
        <v>0</v>
      </c>
    </row>
    <row r="547" spans="1:14" x14ac:dyDescent="0.25">
      <c r="A547" t="s">
        <v>140</v>
      </c>
      <c r="B547" t="s">
        <v>63</v>
      </c>
      <c r="C547" t="s">
        <v>27</v>
      </c>
      <c r="D547" t="s">
        <v>64</v>
      </c>
      <c r="E547" t="s">
        <v>145</v>
      </c>
      <c r="F547" t="s">
        <v>141</v>
      </c>
      <c r="G547" s="3" t="s">
        <v>144</v>
      </c>
      <c r="H547" s="4">
        <v>4.3636363636363633</v>
      </c>
      <c r="I547">
        <v>7.723913696812397E-2</v>
      </c>
      <c r="J547" s="3" t="s">
        <v>144</v>
      </c>
      <c r="K547" s="3" t="s">
        <v>144</v>
      </c>
      <c r="L547">
        <f t="shared" ref="L547:L558" si="12">H547*I547</f>
        <v>0.3370435067699955</v>
      </c>
      <c r="M547" t="s">
        <v>67</v>
      </c>
      <c r="N547">
        <f t="shared" si="11"/>
        <v>0</v>
      </c>
    </row>
    <row r="548" spans="1:14" x14ac:dyDescent="0.25">
      <c r="A548" t="s">
        <v>140</v>
      </c>
      <c r="B548" t="s">
        <v>63</v>
      </c>
      <c r="C548" t="s">
        <v>27</v>
      </c>
      <c r="D548" t="s">
        <v>158</v>
      </c>
      <c r="E548" t="s">
        <v>81</v>
      </c>
      <c r="F548" t="s">
        <v>141</v>
      </c>
      <c r="G548" s="3" t="s">
        <v>144</v>
      </c>
      <c r="H548" s="4">
        <v>0.5216727272727274</v>
      </c>
      <c r="I548">
        <v>5.8428465145237231E-2</v>
      </c>
      <c r="J548" s="3" t="s">
        <v>144</v>
      </c>
      <c r="K548" s="3" t="s">
        <v>144</v>
      </c>
      <c r="L548">
        <f t="shared" si="12"/>
        <v>3.0480536762675401E-2</v>
      </c>
      <c r="M548" t="s">
        <v>67</v>
      </c>
      <c r="N548">
        <f t="shared" si="11"/>
        <v>0</v>
      </c>
    </row>
    <row r="549" spans="1:14" x14ac:dyDescent="0.25">
      <c r="A549" t="s">
        <v>140</v>
      </c>
      <c r="B549" t="s">
        <v>63</v>
      </c>
      <c r="C549" t="s">
        <v>27</v>
      </c>
      <c r="D549" t="s">
        <v>158</v>
      </c>
      <c r="E549" t="s">
        <v>145</v>
      </c>
      <c r="F549" t="s">
        <v>141</v>
      </c>
      <c r="G549" s="3" t="s">
        <v>144</v>
      </c>
      <c r="H549" s="4">
        <v>0.44545454545454538</v>
      </c>
      <c r="I549">
        <v>7.723913696812397E-2</v>
      </c>
      <c r="J549" s="3" t="s">
        <v>144</v>
      </c>
      <c r="K549" s="3" t="s">
        <v>144</v>
      </c>
      <c r="L549">
        <f t="shared" si="12"/>
        <v>3.4406524649437033E-2</v>
      </c>
      <c r="M549" t="s">
        <v>67</v>
      </c>
      <c r="N549">
        <f t="shared" si="11"/>
        <v>0</v>
      </c>
    </row>
    <row r="550" spans="1:14" x14ac:dyDescent="0.25">
      <c r="A550" t="s">
        <v>140</v>
      </c>
      <c r="B550" t="s">
        <v>63</v>
      </c>
      <c r="C550" t="s">
        <v>27</v>
      </c>
      <c r="D550" t="s">
        <v>159</v>
      </c>
      <c r="E550" t="s">
        <v>145</v>
      </c>
      <c r="F550" t="s">
        <v>141</v>
      </c>
      <c r="G550" s="3" t="s">
        <v>144</v>
      </c>
      <c r="H550" s="4">
        <v>1.4000000000000001</v>
      </c>
      <c r="I550">
        <v>7.723913696812397E-2</v>
      </c>
      <c r="J550" s="3" t="s">
        <v>144</v>
      </c>
      <c r="K550" s="3" t="s">
        <v>144</v>
      </c>
      <c r="L550">
        <f t="shared" si="12"/>
        <v>0.10813479175537356</v>
      </c>
      <c r="M550" t="s">
        <v>67</v>
      </c>
      <c r="N550">
        <f t="shared" si="11"/>
        <v>0</v>
      </c>
    </row>
    <row r="551" spans="1:14" x14ac:dyDescent="0.25">
      <c r="A551" t="s">
        <v>140</v>
      </c>
      <c r="B551" t="s">
        <v>63</v>
      </c>
      <c r="C551" t="s">
        <v>27</v>
      </c>
      <c r="D551" t="s">
        <v>70</v>
      </c>
      <c r="E551" t="s">
        <v>81</v>
      </c>
      <c r="F551" t="s">
        <v>141</v>
      </c>
      <c r="G551" s="3" t="s">
        <v>144</v>
      </c>
      <c r="H551" s="4">
        <v>5.2167272727272733</v>
      </c>
      <c r="I551">
        <v>5.8428465145237231E-2</v>
      </c>
      <c r="J551" s="3" t="s">
        <v>144</v>
      </c>
      <c r="K551" s="3" t="s">
        <v>144</v>
      </c>
      <c r="L551">
        <f t="shared" si="12"/>
        <v>0.30480536762675398</v>
      </c>
      <c r="M551" t="s">
        <v>67</v>
      </c>
      <c r="N551">
        <f t="shared" si="11"/>
        <v>0</v>
      </c>
    </row>
    <row r="552" spans="1:14" x14ac:dyDescent="0.25">
      <c r="A552" t="s">
        <v>140</v>
      </c>
      <c r="B552" t="s">
        <v>63</v>
      </c>
      <c r="C552" t="s">
        <v>27</v>
      </c>
      <c r="D552" t="s">
        <v>70</v>
      </c>
      <c r="E552" t="s">
        <v>145</v>
      </c>
      <c r="F552" t="s">
        <v>141</v>
      </c>
      <c r="G552" s="3" t="s">
        <v>144</v>
      </c>
      <c r="H552" s="4">
        <v>0.63636363636363635</v>
      </c>
      <c r="I552">
        <v>7.723913696812397E-2</v>
      </c>
      <c r="J552" s="3" t="s">
        <v>144</v>
      </c>
      <c r="K552" s="3" t="s">
        <v>144</v>
      </c>
      <c r="L552">
        <f t="shared" si="12"/>
        <v>4.9152178070624344E-2</v>
      </c>
      <c r="M552" t="s">
        <v>67</v>
      </c>
      <c r="N552">
        <f t="shared" si="11"/>
        <v>0</v>
      </c>
    </row>
    <row r="553" spans="1:14" x14ac:dyDescent="0.25">
      <c r="A553" t="s">
        <v>140</v>
      </c>
      <c r="B553" t="s">
        <v>63</v>
      </c>
      <c r="C553" t="s">
        <v>27</v>
      </c>
      <c r="D553" t="s">
        <v>160</v>
      </c>
      <c r="E553" t="s">
        <v>81</v>
      </c>
      <c r="F553" t="s">
        <v>141</v>
      </c>
      <c r="G553" s="3" t="s">
        <v>144</v>
      </c>
      <c r="H553" s="4">
        <v>0.69556363636363638</v>
      </c>
      <c r="I553">
        <v>5.8428465145237231E-2</v>
      </c>
      <c r="J553" s="3" t="s">
        <v>144</v>
      </c>
      <c r="K553" s="3" t="s">
        <v>144</v>
      </c>
      <c r="L553">
        <f t="shared" si="12"/>
        <v>4.064071568356719E-2</v>
      </c>
      <c r="M553" t="s">
        <v>67</v>
      </c>
      <c r="N553">
        <f t="shared" si="11"/>
        <v>0</v>
      </c>
    </row>
    <row r="554" spans="1:14" x14ac:dyDescent="0.25">
      <c r="A554" t="s">
        <v>140</v>
      </c>
      <c r="B554" t="s">
        <v>63</v>
      </c>
      <c r="C554" t="s">
        <v>27</v>
      </c>
      <c r="D554" t="s">
        <v>160</v>
      </c>
      <c r="E554" t="s">
        <v>145</v>
      </c>
      <c r="F554" t="s">
        <v>141</v>
      </c>
      <c r="G554" s="3" t="s">
        <v>144</v>
      </c>
      <c r="H554" s="4">
        <v>0.44545454545454538</v>
      </c>
      <c r="I554">
        <v>7.723913696812397E-2</v>
      </c>
      <c r="J554" s="3" t="s">
        <v>144</v>
      </c>
      <c r="K554" s="3" t="s">
        <v>144</v>
      </c>
      <c r="L554">
        <f t="shared" si="12"/>
        <v>3.4406524649437033E-2</v>
      </c>
      <c r="M554" t="s">
        <v>67</v>
      </c>
      <c r="N554">
        <f t="shared" si="11"/>
        <v>0</v>
      </c>
    </row>
    <row r="555" spans="1:14" x14ac:dyDescent="0.25">
      <c r="A555" t="s">
        <v>140</v>
      </c>
      <c r="B555" t="s">
        <v>63</v>
      </c>
      <c r="C555" t="s">
        <v>27</v>
      </c>
      <c r="D555" t="s">
        <v>161</v>
      </c>
      <c r="E555" t="s">
        <v>81</v>
      </c>
      <c r="F555" t="s">
        <v>141</v>
      </c>
      <c r="G555" s="3" t="s">
        <v>144</v>
      </c>
      <c r="H555" s="4">
        <v>0.50902611570247935</v>
      </c>
      <c r="I555">
        <v>5.8428465145237231E-2</v>
      </c>
      <c r="J555" s="3" t="s">
        <v>144</v>
      </c>
      <c r="K555" s="3" t="s">
        <v>144</v>
      </c>
      <c r="L555">
        <f t="shared" si="12"/>
        <v>2.974161465933781E-2</v>
      </c>
      <c r="M555" t="s">
        <v>67</v>
      </c>
      <c r="N555">
        <f t="shared" si="11"/>
        <v>0</v>
      </c>
    </row>
    <row r="556" spans="1:14" x14ac:dyDescent="0.25">
      <c r="A556" t="s">
        <v>140</v>
      </c>
      <c r="B556" t="s">
        <v>63</v>
      </c>
      <c r="C556" t="s">
        <v>27</v>
      </c>
      <c r="D556" t="s">
        <v>161</v>
      </c>
      <c r="E556" t="s">
        <v>145</v>
      </c>
      <c r="F556" t="s">
        <v>141</v>
      </c>
      <c r="G556" s="3" t="s">
        <v>144</v>
      </c>
      <c r="H556" s="4">
        <v>0.43735537190082652</v>
      </c>
      <c r="I556">
        <v>7.723913696812397E-2</v>
      </c>
      <c r="J556" s="3" t="s">
        <v>144</v>
      </c>
      <c r="K556" s="3" t="s">
        <v>144</v>
      </c>
      <c r="L556">
        <f t="shared" si="12"/>
        <v>3.3780951473992737E-2</v>
      </c>
      <c r="M556" t="s">
        <v>67</v>
      </c>
      <c r="N556">
        <f t="shared" si="11"/>
        <v>0</v>
      </c>
    </row>
    <row r="557" spans="1:14" x14ac:dyDescent="0.25">
      <c r="A557" t="s">
        <v>140</v>
      </c>
      <c r="B557" t="s">
        <v>63</v>
      </c>
      <c r="C557" t="s">
        <v>27</v>
      </c>
      <c r="D557" t="s">
        <v>92</v>
      </c>
      <c r="E557" t="s">
        <v>81</v>
      </c>
      <c r="F557" t="s">
        <v>141</v>
      </c>
      <c r="G557" s="3" t="s">
        <v>144</v>
      </c>
      <c r="H557" s="4">
        <v>1.4545454545454544</v>
      </c>
      <c r="I557">
        <v>5.8428465145237231E-2</v>
      </c>
      <c r="J557" s="3" t="s">
        <v>144</v>
      </c>
      <c r="K557" s="3" t="s">
        <v>144</v>
      </c>
      <c r="L557">
        <f t="shared" si="12"/>
        <v>8.4986858393072323E-2</v>
      </c>
      <c r="M557" t="s">
        <v>67</v>
      </c>
      <c r="N557">
        <f t="shared" si="11"/>
        <v>0</v>
      </c>
    </row>
    <row r="558" spans="1:14" x14ac:dyDescent="0.25">
      <c r="A558" t="s">
        <v>140</v>
      </c>
      <c r="B558" t="s">
        <v>63</v>
      </c>
      <c r="C558" t="s">
        <v>27</v>
      </c>
      <c r="D558" t="s">
        <v>92</v>
      </c>
      <c r="E558" t="s">
        <v>145</v>
      </c>
      <c r="F558" t="s">
        <v>141</v>
      </c>
      <c r="G558" s="3" t="s">
        <v>144</v>
      </c>
      <c r="H558" s="4">
        <v>3.6363636363636367</v>
      </c>
      <c r="I558">
        <v>7.723913696812397E-2</v>
      </c>
      <c r="J558" s="3" t="s">
        <v>144</v>
      </c>
      <c r="K558" s="3" t="s">
        <v>144</v>
      </c>
      <c r="L558">
        <f t="shared" si="12"/>
        <v>0.28086958897499625</v>
      </c>
      <c r="M558" t="s">
        <v>67</v>
      </c>
      <c r="N558">
        <f t="shared" si="11"/>
        <v>0</v>
      </c>
    </row>
    <row r="559" spans="1:14" x14ac:dyDescent="0.25">
      <c r="A559" t="s">
        <v>140</v>
      </c>
      <c r="B559" t="s">
        <v>63</v>
      </c>
      <c r="C559" t="s">
        <v>27</v>
      </c>
      <c r="D559" t="s">
        <v>72</v>
      </c>
      <c r="E559" t="s">
        <v>81</v>
      </c>
      <c r="F559" t="s">
        <v>82</v>
      </c>
      <c r="G559">
        <v>1470</v>
      </c>
      <c r="H559" s="3" t="s">
        <v>144</v>
      </c>
      <c r="I559">
        <v>5.8428465145237231E-2</v>
      </c>
      <c r="J559">
        <v>0.3</v>
      </c>
      <c r="K559">
        <v>0.03</v>
      </c>
      <c r="L559">
        <f>G559*I559*J559*K559</f>
        <v>0.77300859387148857</v>
      </c>
      <c r="M559" t="s">
        <v>68</v>
      </c>
      <c r="N559">
        <f t="shared" si="11"/>
        <v>0.77300859387148857</v>
      </c>
    </row>
    <row r="560" spans="1:14" x14ac:dyDescent="0.25">
      <c r="A560" t="s">
        <v>140</v>
      </c>
      <c r="B560" t="s">
        <v>63</v>
      </c>
      <c r="C560" t="s">
        <v>27</v>
      </c>
      <c r="D560" t="s">
        <v>72</v>
      </c>
      <c r="E560" t="s">
        <v>81</v>
      </c>
      <c r="F560" t="s">
        <v>141</v>
      </c>
      <c r="G560" s="3" t="s">
        <v>144</v>
      </c>
      <c r="H560" s="4">
        <v>16.727272727272727</v>
      </c>
      <c r="I560">
        <v>5.8428465145237231E-2</v>
      </c>
      <c r="J560" s="3" t="s">
        <v>144</v>
      </c>
      <c r="K560" s="3" t="s">
        <v>144</v>
      </c>
      <c r="L560">
        <f>H560*I560</f>
        <v>0.97734887152033179</v>
      </c>
      <c r="M560" t="s">
        <v>67</v>
      </c>
      <c r="N560">
        <f t="shared" si="11"/>
        <v>0</v>
      </c>
    </row>
    <row r="561" spans="1:14" x14ac:dyDescent="0.25">
      <c r="A561" t="s">
        <v>140</v>
      </c>
      <c r="B561" t="s">
        <v>63</v>
      </c>
      <c r="C561" t="s">
        <v>27</v>
      </c>
      <c r="D561" t="s">
        <v>72</v>
      </c>
      <c r="E561" t="s">
        <v>145</v>
      </c>
      <c r="F561" t="s">
        <v>82</v>
      </c>
      <c r="G561">
        <v>1074</v>
      </c>
      <c r="H561" s="3" t="s">
        <v>144</v>
      </c>
      <c r="I561">
        <v>7.723913696812397E-2</v>
      </c>
      <c r="J561">
        <v>0.3</v>
      </c>
      <c r="K561">
        <v>0.03</v>
      </c>
      <c r="L561">
        <f>G561*I561*J561*K561</f>
        <v>0.74659349793388619</v>
      </c>
      <c r="M561" t="s">
        <v>67</v>
      </c>
      <c r="N561">
        <f t="shared" si="11"/>
        <v>0</v>
      </c>
    </row>
    <row r="562" spans="1:14" x14ac:dyDescent="0.25">
      <c r="A562" t="s">
        <v>140</v>
      </c>
      <c r="B562" t="s">
        <v>63</v>
      </c>
      <c r="C562" t="s">
        <v>27</v>
      </c>
      <c r="D562" t="s">
        <v>72</v>
      </c>
      <c r="E562" t="s">
        <v>145</v>
      </c>
      <c r="F562" t="s">
        <v>141</v>
      </c>
      <c r="G562" s="3" t="s">
        <v>144</v>
      </c>
      <c r="H562" s="4">
        <v>5.0909090909090908</v>
      </c>
      <c r="I562">
        <v>7.723913696812397E-2</v>
      </c>
      <c r="J562" s="3" t="s">
        <v>144</v>
      </c>
      <c r="K562" s="3" t="s">
        <v>144</v>
      </c>
      <c r="L562">
        <f>H562*I562</f>
        <v>0.39321742456499476</v>
      </c>
      <c r="M562" t="s">
        <v>67</v>
      </c>
      <c r="N562">
        <f t="shared" si="11"/>
        <v>0</v>
      </c>
    </row>
    <row r="563" spans="1:14" x14ac:dyDescent="0.25">
      <c r="A563" t="s">
        <v>140</v>
      </c>
      <c r="B563" t="s">
        <v>63</v>
      </c>
      <c r="C563" t="s">
        <v>27</v>
      </c>
      <c r="D563" t="s">
        <v>69</v>
      </c>
      <c r="E563" t="s">
        <v>81</v>
      </c>
      <c r="F563" t="s">
        <v>82</v>
      </c>
      <c r="G563">
        <v>2016</v>
      </c>
      <c r="H563" s="3" t="s">
        <v>144</v>
      </c>
      <c r="I563">
        <v>5.8428465145237231E-2</v>
      </c>
      <c r="J563">
        <v>0.3</v>
      </c>
      <c r="K563">
        <v>0.03</v>
      </c>
      <c r="L563">
        <f>G563*I563*J563*K563</f>
        <v>1.0601260715951843</v>
      </c>
      <c r="M563" t="s">
        <v>68</v>
      </c>
      <c r="N563">
        <f t="shared" si="11"/>
        <v>1.0601260715951843</v>
      </c>
    </row>
    <row r="564" spans="1:14" x14ac:dyDescent="0.25">
      <c r="A564" t="s">
        <v>140</v>
      </c>
      <c r="B564" t="s">
        <v>63</v>
      </c>
      <c r="C564" t="s">
        <v>27</v>
      </c>
      <c r="D564" t="s">
        <v>69</v>
      </c>
      <c r="E564" t="s">
        <v>145</v>
      </c>
      <c r="F564" t="s">
        <v>82</v>
      </c>
      <c r="G564">
        <v>139</v>
      </c>
      <c r="H564" s="3" t="s">
        <v>144</v>
      </c>
      <c r="I564">
        <v>7.723913696812397E-2</v>
      </c>
      <c r="J564">
        <v>0.3</v>
      </c>
      <c r="K564">
        <v>0.03</v>
      </c>
      <c r="L564">
        <f>G564*I564*J564*K564</f>
        <v>9.6626160347123083E-2</v>
      </c>
      <c r="M564" t="s">
        <v>67</v>
      </c>
      <c r="N564">
        <f t="shared" si="11"/>
        <v>0</v>
      </c>
    </row>
    <row r="565" spans="1:14" x14ac:dyDescent="0.25">
      <c r="A565" t="s">
        <v>140</v>
      </c>
      <c r="B565" t="s">
        <v>63</v>
      </c>
      <c r="C565" t="s">
        <v>27</v>
      </c>
      <c r="D565" t="s">
        <v>162</v>
      </c>
      <c r="E565" t="s">
        <v>81</v>
      </c>
      <c r="F565" t="s">
        <v>141</v>
      </c>
      <c r="G565" s="3" t="s">
        <v>144</v>
      </c>
      <c r="H565" s="4">
        <v>12.363636363636363</v>
      </c>
      <c r="I565">
        <v>5.8428465145237231E-2</v>
      </c>
      <c r="J565" s="3" t="s">
        <v>144</v>
      </c>
      <c r="K565" s="3" t="s">
        <v>144</v>
      </c>
      <c r="L565">
        <f>H565*I565</f>
        <v>0.72238829634111479</v>
      </c>
      <c r="M565" t="s">
        <v>67</v>
      </c>
      <c r="N565">
        <f t="shared" si="11"/>
        <v>0</v>
      </c>
    </row>
    <row r="566" spans="1:14" x14ac:dyDescent="0.25">
      <c r="A566" t="s">
        <v>140</v>
      </c>
      <c r="B566" t="s">
        <v>63</v>
      </c>
      <c r="C566" t="s">
        <v>27</v>
      </c>
      <c r="D566" t="s">
        <v>162</v>
      </c>
      <c r="E566" t="s">
        <v>145</v>
      </c>
      <c r="F566" t="s">
        <v>141</v>
      </c>
      <c r="G566" s="3" t="s">
        <v>144</v>
      </c>
      <c r="H566" s="4">
        <v>1.4545454545454544</v>
      </c>
      <c r="I566">
        <v>7.723913696812397E-2</v>
      </c>
      <c r="J566" s="3" t="s">
        <v>144</v>
      </c>
      <c r="K566" s="3" t="s">
        <v>144</v>
      </c>
      <c r="L566">
        <f>H566*I566</f>
        <v>0.11234783558999849</v>
      </c>
      <c r="M566" t="s">
        <v>67</v>
      </c>
      <c r="N566">
        <f t="shared" si="11"/>
        <v>0</v>
      </c>
    </row>
    <row r="567" spans="1:14" x14ac:dyDescent="0.25">
      <c r="A567" t="s">
        <v>140</v>
      </c>
      <c r="B567" t="s">
        <v>63</v>
      </c>
      <c r="C567" t="s">
        <v>27</v>
      </c>
      <c r="D567" t="s">
        <v>108</v>
      </c>
      <c r="E567" t="s">
        <v>81</v>
      </c>
      <c r="F567" t="s">
        <v>82</v>
      </c>
      <c r="G567">
        <v>2576</v>
      </c>
      <c r="H567" s="3" t="s">
        <v>144</v>
      </c>
      <c r="I567">
        <v>5.8428465145237231E-2</v>
      </c>
      <c r="J567">
        <v>0.3</v>
      </c>
      <c r="K567">
        <v>0.03</v>
      </c>
      <c r="L567">
        <f>G567*I567*J567*K567</f>
        <v>1.3546055359271798</v>
      </c>
      <c r="M567" t="s">
        <v>68</v>
      </c>
      <c r="N567">
        <f t="shared" si="11"/>
        <v>1.3546055359271798</v>
      </c>
    </row>
    <row r="568" spans="1:14" x14ac:dyDescent="0.25">
      <c r="A568" t="s">
        <v>140</v>
      </c>
      <c r="B568" t="s">
        <v>63</v>
      </c>
      <c r="C568" t="s">
        <v>27</v>
      </c>
      <c r="D568" t="s">
        <v>108</v>
      </c>
      <c r="E568" t="s">
        <v>81</v>
      </c>
      <c r="F568" t="s">
        <v>141</v>
      </c>
      <c r="G568" s="3" t="s">
        <v>144</v>
      </c>
      <c r="H568" s="4">
        <v>23.418181818181818</v>
      </c>
      <c r="I568">
        <v>5.8428465145237231E-2</v>
      </c>
      <c r="J568" s="3" t="s">
        <v>144</v>
      </c>
      <c r="K568" s="3" t="s">
        <v>144</v>
      </c>
      <c r="L568">
        <f>H568*I568</f>
        <v>1.3682884201284646</v>
      </c>
      <c r="M568" t="s">
        <v>67</v>
      </c>
      <c r="N568">
        <f t="shared" si="11"/>
        <v>0</v>
      </c>
    </row>
    <row r="569" spans="1:14" x14ac:dyDescent="0.25">
      <c r="A569" t="s">
        <v>140</v>
      </c>
      <c r="B569" t="s">
        <v>63</v>
      </c>
      <c r="C569" t="s">
        <v>27</v>
      </c>
      <c r="D569" t="s">
        <v>108</v>
      </c>
      <c r="E569" t="s">
        <v>145</v>
      </c>
      <c r="F569" t="s">
        <v>82</v>
      </c>
      <c r="G569">
        <v>949</v>
      </c>
      <c r="H569" s="3" t="s">
        <v>144</v>
      </c>
      <c r="I569">
        <v>7.723913696812397E-2</v>
      </c>
      <c r="J569">
        <v>0.3</v>
      </c>
      <c r="K569">
        <v>0.03</v>
      </c>
      <c r="L569">
        <f>G569*I569*J569*K569</f>
        <v>0.65969946884474684</v>
      </c>
      <c r="M569" t="s">
        <v>67</v>
      </c>
      <c r="N569">
        <f t="shared" si="11"/>
        <v>0</v>
      </c>
    </row>
    <row r="570" spans="1:14" x14ac:dyDescent="0.25">
      <c r="A570" t="s">
        <v>140</v>
      </c>
      <c r="B570" t="s">
        <v>63</v>
      </c>
      <c r="C570" t="s">
        <v>27</v>
      </c>
      <c r="D570" t="s">
        <v>108</v>
      </c>
      <c r="E570" t="s">
        <v>145</v>
      </c>
      <c r="F570" t="s">
        <v>141</v>
      </c>
      <c r="G570" s="3" t="s">
        <v>144</v>
      </c>
      <c r="H570" s="4">
        <v>8.6545454545454543</v>
      </c>
      <c r="I570">
        <v>7.723913696812397E-2</v>
      </c>
      <c r="J570" s="3" t="s">
        <v>144</v>
      </c>
      <c r="K570" s="3" t="s">
        <v>144</v>
      </c>
      <c r="L570">
        <f>H570*I570</f>
        <v>0.66846962176049107</v>
      </c>
      <c r="M570" t="s">
        <v>67</v>
      </c>
      <c r="N570">
        <f t="shared" si="11"/>
        <v>0</v>
      </c>
    </row>
    <row r="571" spans="1:14" x14ac:dyDescent="0.25">
      <c r="A571" t="s">
        <v>140</v>
      </c>
      <c r="B571" t="s">
        <v>63</v>
      </c>
      <c r="C571" t="s">
        <v>27</v>
      </c>
      <c r="D571" t="s">
        <v>109</v>
      </c>
      <c r="E571" t="s">
        <v>81</v>
      </c>
      <c r="F571" t="s">
        <v>141</v>
      </c>
      <c r="G571" s="3" t="s">
        <v>144</v>
      </c>
      <c r="H571" s="4">
        <v>11.927272727272726</v>
      </c>
      <c r="I571">
        <v>5.8428465145237231E-2</v>
      </c>
      <c r="J571" s="3" t="s">
        <v>144</v>
      </c>
      <c r="K571" s="3" t="s">
        <v>144</v>
      </c>
      <c r="L571">
        <f>H571*I571</f>
        <v>0.69689223882319307</v>
      </c>
      <c r="M571" t="s">
        <v>67</v>
      </c>
      <c r="N571">
        <f t="shared" si="11"/>
        <v>0</v>
      </c>
    </row>
    <row r="572" spans="1:14" x14ac:dyDescent="0.25">
      <c r="A572" t="s">
        <v>140</v>
      </c>
      <c r="B572" t="s">
        <v>63</v>
      </c>
      <c r="C572" t="s">
        <v>27</v>
      </c>
      <c r="D572" t="s">
        <v>109</v>
      </c>
      <c r="E572" t="s">
        <v>145</v>
      </c>
      <c r="F572" t="s">
        <v>141</v>
      </c>
      <c r="G572" s="3" t="s">
        <v>144</v>
      </c>
      <c r="H572" s="4">
        <v>14.036363636363637</v>
      </c>
      <c r="I572">
        <v>7.723913696812397E-2</v>
      </c>
      <c r="J572" s="3" t="s">
        <v>144</v>
      </c>
      <c r="K572" s="3" t="s">
        <v>144</v>
      </c>
      <c r="L572">
        <f>H572*I572</f>
        <v>1.0841566134434857</v>
      </c>
      <c r="M572" t="s">
        <v>67</v>
      </c>
      <c r="N572">
        <f t="shared" si="11"/>
        <v>0</v>
      </c>
    </row>
    <row r="573" spans="1:14" x14ac:dyDescent="0.25">
      <c r="A573" t="s">
        <v>140</v>
      </c>
      <c r="B573" t="s">
        <v>63</v>
      </c>
      <c r="C573" t="s">
        <v>27</v>
      </c>
      <c r="D573" t="s">
        <v>163</v>
      </c>
      <c r="E573" t="s">
        <v>81</v>
      </c>
      <c r="F573" t="s">
        <v>82</v>
      </c>
      <c r="G573">
        <v>916</v>
      </c>
      <c r="H573" s="3" t="s">
        <v>144</v>
      </c>
      <c r="I573">
        <v>5.8428465145237231E-2</v>
      </c>
      <c r="J573">
        <v>0.3</v>
      </c>
      <c r="K573">
        <v>0.03</v>
      </c>
      <c r="L573">
        <f>G573*I573*J573*K573</f>
        <v>0.48168426665733571</v>
      </c>
      <c r="M573" t="s">
        <v>68</v>
      </c>
      <c r="N573">
        <f t="shared" si="11"/>
        <v>0.48168426665733571</v>
      </c>
    </row>
    <row r="574" spans="1:14" x14ac:dyDescent="0.25">
      <c r="A574" t="s">
        <v>140</v>
      </c>
      <c r="B574" t="s">
        <v>63</v>
      </c>
      <c r="C574" t="s">
        <v>27</v>
      </c>
      <c r="D574" t="s">
        <v>163</v>
      </c>
      <c r="E574" t="s">
        <v>145</v>
      </c>
      <c r="F574" t="s">
        <v>82</v>
      </c>
      <c r="G574">
        <v>1294</v>
      </c>
      <c r="H574" s="3" t="s">
        <v>144</v>
      </c>
      <c r="I574">
        <v>7.723913696812397E-2</v>
      </c>
      <c r="J574">
        <v>0.3</v>
      </c>
      <c r="K574">
        <v>0.03</v>
      </c>
      <c r="L574">
        <f>G574*I574*J574*K574</f>
        <v>0.89952698913077178</v>
      </c>
      <c r="M574" t="s">
        <v>67</v>
      </c>
      <c r="N574">
        <f t="shared" si="11"/>
        <v>0</v>
      </c>
    </row>
    <row r="575" spans="1:14" x14ac:dyDescent="0.25">
      <c r="A575" t="s">
        <v>140</v>
      </c>
      <c r="B575" t="s">
        <v>63</v>
      </c>
      <c r="C575" t="s">
        <v>27</v>
      </c>
      <c r="D575" t="s">
        <v>164</v>
      </c>
      <c r="E575" t="s">
        <v>81</v>
      </c>
      <c r="F575" t="s">
        <v>82</v>
      </c>
      <c r="G575">
        <v>467</v>
      </c>
      <c r="H575" s="3" t="s">
        <v>144</v>
      </c>
      <c r="I575">
        <v>5.8428465145237231E-2</v>
      </c>
      <c r="J575">
        <v>0.3</v>
      </c>
      <c r="K575">
        <v>0.03</v>
      </c>
      <c r="L575">
        <f>G575*I575*J575*K575</f>
        <v>0.24557483900543206</v>
      </c>
      <c r="M575" t="s">
        <v>67</v>
      </c>
      <c r="N575">
        <f t="shared" si="11"/>
        <v>0</v>
      </c>
    </row>
    <row r="576" spans="1:14" x14ac:dyDescent="0.25">
      <c r="A576" t="s">
        <v>140</v>
      </c>
      <c r="B576" t="s">
        <v>63</v>
      </c>
      <c r="C576" t="s">
        <v>27</v>
      </c>
      <c r="D576" t="s">
        <v>164</v>
      </c>
      <c r="E576" t="s">
        <v>81</v>
      </c>
      <c r="F576" t="s">
        <v>141</v>
      </c>
      <c r="G576" s="3" t="s">
        <v>144</v>
      </c>
      <c r="H576" s="4">
        <v>3.64</v>
      </c>
      <c r="I576">
        <v>5.8428465145237231E-2</v>
      </c>
      <c r="J576" s="3" t="s">
        <v>144</v>
      </c>
      <c r="K576" s="3" t="s">
        <v>144</v>
      </c>
      <c r="L576">
        <f>H576*I576</f>
        <v>0.21267961312866351</v>
      </c>
      <c r="M576" t="s">
        <v>67</v>
      </c>
      <c r="N576">
        <f t="shared" si="11"/>
        <v>0</v>
      </c>
    </row>
    <row r="577" spans="1:14" x14ac:dyDescent="0.25">
      <c r="A577" t="s">
        <v>140</v>
      </c>
      <c r="B577" t="s">
        <v>63</v>
      </c>
      <c r="C577" t="s">
        <v>27</v>
      </c>
      <c r="D577" t="s">
        <v>164</v>
      </c>
      <c r="E577" t="s">
        <v>145</v>
      </c>
      <c r="F577" t="s">
        <v>82</v>
      </c>
      <c r="G577">
        <v>844.5</v>
      </c>
      <c r="H577" s="3" t="s">
        <v>144</v>
      </c>
      <c r="I577">
        <v>7.723913696812397E-2</v>
      </c>
      <c r="J577">
        <v>0.3</v>
      </c>
      <c r="K577">
        <v>0.03</v>
      </c>
      <c r="L577">
        <f>G577*I577*J577*K577</f>
        <v>0.58705606052622616</v>
      </c>
      <c r="M577" t="s">
        <v>67</v>
      </c>
      <c r="N577">
        <f t="shared" si="11"/>
        <v>0</v>
      </c>
    </row>
    <row r="578" spans="1:14" x14ac:dyDescent="0.25">
      <c r="A578" t="s">
        <v>140</v>
      </c>
      <c r="B578" t="s">
        <v>63</v>
      </c>
      <c r="C578" t="s">
        <v>27</v>
      </c>
      <c r="D578" t="s">
        <v>164</v>
      </c>
      <c r="E578" t="s">
        <v>145</v>
      </c>
      <c r="F578" t="s">
        <v>141</v>
      </c>
      <c r="G578" s="3" t="s">
        <v>144</v>
      </c>
      <c r="H578" s="4">
        <v>11.2</v>
      </c>
      <c r="I578">
        <v>7.723913696812397E-2</v>
      </c>
      <c r="J578" s="3" t="s">
        <v>144</v>
      </c>
      <c r="K578" s="3" t="s">
        <v>144</v>
      </c>
      <c r="L578">
        <f>H578*I578</f>
        <v>0.86507833404298839</v>
      </c>
      <c r="M578" t="s">
        <v>68</v>
      </c>
      <c r="N578">
        <f t="shared" ref="N578:N641" si="13">IF(M578="N",L578,0)</f>
        <v>0.86507833404298839</v>
      </c>
    </row>
    <row r="579" spans="1:14" x14ac:dyDescent="0.25">
      <c r="A579" t="s">
        <v>140</v>
      </c>
      <c r="B579" t="s">
        <v>63</v>
      </c>
      <c r="C579" t="s">
        <v>27</v>
      </c>
      <c r="D579" t="s">
        <v>116</v>
      </c>
      <c r="E579" t="s">
        <v>81</v>
      </c>
      <c r="F579" t="s">
        <v>82</v>
      </c>
      <c r="G579">
        <v>5206.8</v>
      </c>
      <c r="H579" s="3" t="s">
        <v>144</v>
      </c>
      <c r="I579">
        <v>5.8428465145237231E-2</v>
      </c>
      <c r="J579">
        <v>0.3</v>
      </c>
      <c r="K579">
        <v>0.03</v>
      </c>
      <c r="L579">
        <f>G579*I579*J579*K579</f>
        <v>2.7380279908639906</v>
      </c>
      <c r="M579" t="s">
        <v>67</v>
      </c>
      <c r="N579">
        <f t="shared" si="13"/>
        <v>0</v>
      </c>
    </row>
    <row r="580" spans="1:14" x14ac:dyDescent="0.25">
      <c r="A580" t="s">
        <v>140</v>
      </c>
      <c r="B580" t="s">
        <v>63</v>
      </c>
      <c r="C580" t="s">
        <v>27</v>
      </c>
      <c r="D580" t="s">
        <v>116</v>
      </c>
      <c r="E580" t="s">
        <v>145</v>
      </c>
      <c r="F580" t="s">
        <v>82</v>
      </c>
      <c r="G580">
        <v>1760.3</v>
      </c>
      <c r="H580" s="3" t="s">
        <v>144</v>
      </c>
      <c r="I580">
        <v>7.723913696812397E-2</v>
      </c>
      <c r="J580">
        <v>0.3</v>
      </c>
      <c r="K580">
        <v>0.03</v>
      </c>
      <c r="L580">
        <f>G580*I580*J580*K580</f>
        <v>1.2236764752448974</v>
      </c>
      <c r="M580" t="s">
        <v>67</v>
      </c>
      <c r="N580">
        <f t="shared" si="13"/>
        <v>0</v>
      </c>
    </row>
    <row r="581" spans="1:14" x14ac:dyDescent="0.25">
      <c r="A581" t="s">
        <v>140</v>
      </c>
      <c r="B581" t="s">
        <v>63</v>
      </c>
      <c r="C581" t="s">
        <v>27</v>
      </c>
      <c r="D581" t="s">
        <v>165</v>
      </c>
      <c r="E581" t="s">
        <v>81</v>
      </c>
      <c r="F581" t="s">
        <v>141</v>
      </c>
      <c r="G581" s="3" t="s">
        <v>144</v>
      </c>
      <c r="H581" s="4">
        <v>3.03</v>
      </c>
      <c r="I581">
        <v>5.8428465145237231E-2</v>
      </c>
      <c r="J581" s="3" t="s">
        <v>144</v>
      </c>
      <c r="K581" s="3" t="s">
        <v>144</v>
      </c>
      <c r="L581">
        <f>H581*I581</f>
        <v>0.17703824939006879</v>
      </c>
      <c r="M581" t="s">
        <v>67</v>
      </c>
      <c r="N581">
        <f t="shared" si="13"/>
        <v>0</v>
      </c>
    </row>
    <row r="582" spans="1:14" x14ac:dyDescent="0.25">
      <c r="A582" t="s">
        <v>140</v>
      </c>
      <c r="B582" t="s">
        <v>63</v>
      </c>
      <c r="C582" t="s">
        <v>27</v>
      </c>
      <c r="D582" t="s">
        <v>165</v>
      </c>
      <c r="E582" t="s">
        <v>145</v>
      </c>
      <c r="F582" t="s">
        <v>141</v>
      </c>
      <c r="G582" s="3" t="s">
        <v>144</v>
      </c>
      <c r="H582" s="4">
        <v>13.81</v>
      </c>
      <c r="I582">
        <v>7.723913696812397E-2</v>
      </c>
      <c r="J582" s="3" t="s">
        <v>144</v>
      </c>
      <c r="K582" s="3" t="s">
        <v>144</v>
      </c>
      <c r="L582">
        <f>H582*I582</f>
        <v>1.0666724815297921</v>
      </c>
      <c r="M582" t="s">
        <v>68</v>
      </c>
      <c r="N582">
        <f t="shared" si="13"/>
        <v>1.0666724815297921</v>
      </c>
    </row>
    <row r="583" spans="1:14" x14ac:dyDescent="0.25">
      <c r="A583" t="s">
        <v>140</v>
      </c>
      <c r="B583" t="s">
        <v>63</v>
      </c>
      <c r="C583" t="s">
        <v>27</v>
      </c>
      <c r="D583" t="s">
        <v>113</v>
      </c>
      <c r="E583" t="s">
        <v>81</v>
      </c>
      <c r="F583" t="s">
        <v>82</v>
      </c>
      <c r="G583">
        <v>118</v>
      </c>
      <c r="H583" s="3" t="s">
        <v>144</v>
      </c>
      <c r="I583">
        <v>5.8428465145237231E-2</v>
      </c>
      <c r="J583">
        <v>0.3</v>
      </c>
      <c r="K583">
        <v>0.03</v>
      </c>
      <c r="L583">
        <f>G583*I583*J583*K583</f>
        <v>6.2051029984241932E-2</v>
      </c>
      <c r="M583" t="s">
        <v>67</v>
      </c>
      <c r="N583">
        <f t="shared" si="13"/>
        <v>0</v>
      </c>
    </row>
    <row r="584" spans="1:14" x14ac:dyDescent="0.25">
      <c r="A584" t="s">
        <v>140</v>
      </c>
      <c r="B584" t="s">
        <v>63</v>
      </c>
      <c r="C584" t="s">
        <v>27</v>
      </c>
      <c r="D584" t="s">
        <v>113</v>
      </c>
      <c r="E584" t="s">
        <v>81</v>
      </c>
      <c r="F584" t="s">
        <v>141</v>
      </c>
      <c r="G584" s="3" t="s">
        <v>144</v>
      </c>
      <c r="H584" s="4">
        <v>0.72727272727272718</v>
      </c>
      <c r="I584">
        <v>5.8428465145237231E-2</v>
      </c>
      <c r="J584" s="3" t="s">
        <v>144</v>
      </c>
      <c r="K584" s="3" t="s">
        <v>144</v>
      </c>
      <c r="L584">
        <f>H584*I584</f>
        <v>4.2493429196536162E-2</v>
      </c>
      <c r="M584" t="s">
        <v>67</v>
      </c>
      <c r="N584">
        <f t="shared" si="13"/>
        <v>0</v>
      </c>
    </row>
    <row r="585" spans="1:14" x14ac:dyDescent="0.25">
      <c r="A585" t="s">
        <v>140</v>
      </c>
      <c r="B585" t="s">
        <v>63</v>
      </c>
      <c r="C585" t="s">
        <v>27</v>
      </c>
      <c r="D585" t="s">
        <v>113</v>
      </c>
      <c r="E585" t="s">
        <v>145</v>
      </c>
      <c r="F585" t="s">
        <v>82</v>
      </c>
      <c r="G585">
        <v>41</v>
      </c>
      <c r="H585" s="3" t="s">
        <v>144</v>
      </c>
      <c r="I585">
        <v>7.723913696812397E-2</v>
      </c>
      <c r="J585">
        <v>0.3</v>
      </c>
      <c r="K585">
        <v>0.03</v>
      </c>
      <c r="L585">
        <f>G585*I585*J585*K585</f>
        <v>2.8501241541237742E-2</v>
      </c>
      <c r="M585" t="s">
        <v>67</v>
      </c>
      <c r="N585">
        <f t="shared" si="13"/>
        <v>0</v>
      </c>
    </row>
    <row r="586" spans="1:14" x14ac:dyDescent="0.25">
      <c r="A586" t="s">
        <v>140</v>
      </c>
      <c r="B586" t="s">
        <v>63</v>
      </c>
      <c r="C586" t="s">
        <v>27</v>
      </c>
      <c r="D586" t="s">
        <v>93</v>
      </c>
      <c r="E586" t="s">
        <v>81</v>
      </c>
      <c r="F586" t="s">
        <v>141</v>
      </c>
      <c r="G586" s="3" t="s">
        <v>144</v>
      </c>
      <c r="H586" s="4">
        <v>8.1619814707585405</v>
      </c>
      <c r="I586">
        <v>5.8428465145237231E-2</v>
      </c>
      <c r="J586" s="3" t="s">
        <v>144</v>
      </c>
      <c r="K586" s="3" t="s">
        <v>144</v>
      </c>
      <c r="L586">
        <f>H586*I586</f>
        <v>0.47689204988028749</v>
      </c>
      <c r="M586" t="s">
        <v>67</v>
      </c>
      <c r="N586">
        <f t="shared" si="13"/>
        <v>0</v>
      </c>
    </row>
    <row r="587" spans="1:14" x14ac:dyDescent="0.25">
      <c r="A587" t="s">
        <v>140</v>
      </c>
      <c r="B587" t="s">
        <v>63</v>
      </c>
      <c r="C587" t="s">
        <v>27</v>
      </c>
      <c r="D587" t="s">
        <v>93</v>
      </c>
      <c r="E587" t="s">
        <v>145</v>
      </c>
      <c r="F587" t="s">
        <v>141</v>
      </c>
      <c r="G587" s="3" t="s">
        <v>144</v>
      </c>
      <c r="H587" s="4">
        <v>2.0995946728430805</v>
      </c>
      <c r="I587">
        <v>7.723913696812397E-2</v>
      </c>
      <c r="J587" s="3" t="s">
        <v>144</v>
      </c>
      <c r="K587" s="3" t="s">
        <v>144</v>
      </c>
      <c r="L587">
        <f>H587*I587</f>
        <v>0.16217088051327014</v>
      </c>
      <c r="M587" t="s">
        <v>67</v>
      </c>
      <c r="N587">
        <f t="shared" si="13"/>
        <v>0</v>
      </c>
    </row>
    <row r="588" spans="1:14" x14ac:dyDescent="0.25">
      <c r="A588" t="s">
        <v>140</v>
      </c>
      <c r="B588" t="s">
        <v>63</v>
      </c>
      <c r="C588" t="s">
        <v>27</v>
      </c>
      <c r="D588" t="s">
        <v>94</v>
      </c>
      <c r="E588" t="s">
        <v>81</v>
      </c>
      <c r="F588" t="s">
        <v>141</v>
      </c>
      <c r="G588" s="3" t="s">
        <v>144</v>
      </c>
      <c r="H588" s="4">
        <v>14.844797366255143</v>
      </c>
      <c r="I588">
        <v>5.8428465145237231E-2</v>
      </c>
      <c r="J588" s="3" t="s">
        <v>144</v>
      </c>
      <c r="K588" s="3" t="s">
        <v>144</v>
      </c>
      <c r="L588">
        <f>H588*I588</f>
        <v>0.86735872550234805</v>
      </c>
      <c r="M588" t="s">
        <v>67</v>
      </c>
      <c r="N588">
        <f t="shared" si="13"/>
        <v>0</v>
      </c>
    </row>
    <row r="589" spans="1:14" x14ac:dyDescent="0.25">
      <c r="A589" t="s">
        <v>140</v>
      </c>
      <c r="B589" t="s">
        <v>63</v>
      </c>
      <c r="C589" t="s">
        <v>27</v>
      </c>
      <c r="D589" t="s">
        <v>94</v>
      </c>
      <c r="E589" t="s">
        <v>145</v>
      </c>
      <c r="F589" t="s">
        <v>141</v>
      </c>
      <c r="G589" s="3" t="s">
        <v>144</v>
      </c>
      <c r="H589" s="4">
        <v>12.942222222222222</v>
      </c>
      <c r="I589">
        <v>7.723913696812397E-2</v>
      </c>
      <c r="J589" s="3" t="s">
        <v>144</v>
      </c>
      <c r="K589" s="3" t="s">
        <v>144</v>
      </c>
      <c r="L589">
        <f>H589*I589</f>
        <v>0.99964607489411994</v>
      </c>
      <c r="M589" t="s">
        <v>67</v>
      </c>
      <c r="N589">
        <f t="shared" si="13"/>
        <v>0</v>
      </c>
    </row>
    <row r="590" spans="1:14" x14ac:dyDescent="0.25">
      <c r="A590" t="s">
        <v>140</v>
      </c>
      <c r="B590" t="s">
        <v>63</v>
      </c>
      <c r="C590" t="s">
        <v>27</v>
      </c>
      <c r="D590" t="s">
        <v>115</v>
      </c>
      <c r="E590" t="s">
        <v>81</v>
      </c>
      <c r="F590" t="s">
        <v>82</v>
      </c>
      <c r="G590">
        <v>97</v>
      </c>
      <c r="H590" s="3" t="s">
        <v>144</v>
      </c>
      <c r="I590">
        <v>5.8428465145237231E-2</v>
      </c>
      <c r="J590">
        <v>0.3</v>
      </c>
      <c r="K590">
        <v>0.03</v>
      </c>
      <c r="L590">
        <f>G590*I590*J590*K590</f>
        <v>5.1008050071792099E-2</v>
      </c>
      <c r="M590" t="s">
        <v>67</v>
      </c>
      <c r="N590">
        <f t="shared" si="13"/>
        <v>0</v>
      </c>
    </row>
    <row r="591" spans="1:14" x14ac:dyDescent="0.25">
      <c r="A591" t="s">
        <v>140</v>
      </c>
      <c r="B591" t="s">
        <v>63</v>
      </c>
      <c r="C591" t="s">
        <v>27</v>
      </c>
      <c r="D591" t="s">
        <v>115</v>
      </c>
      <c r="E591" t="s">
        <v>81</v>
      </c>
      <c r="F591" t="s">
        <v>141</v>
      </c>
      <c r="G591" s="3" t="s">
        <v>144</v>
      </c>
      <c r="H591" s="4">
        <v>9.7799999999999994</v>
      </c>
      <c r="I591">
        <v>5.8428465145237231E-2</v>
      </c>
      <c r="J591" s="3" t="s">
        <v>144</v>
      </c>
      <c r="K591" s="3" t="s">
        <v>144</v>
      </c>
      <c r="L591">
        <f>H591*I591</f>
        <v>0.5714303891204201</v>
      </c>
      <c r="M591" t="s">
        <v>67</v>
      </c>
      <c r="N591">
        <f t="shared" si="13"/>
        <v>0</v>
      </c>
    </row>
    <row r="592" spans="1:14" x14ac:dyDescent="0.25">
      <c r="A592" t="s">
        <v>140</v>
      </c>
      <c r="B592" t="s">
        <v>63</v>
      </c>
      <c r="C592" t="s">
        <v>27</v>
      </c>
      <c r="D592" t="s">
        <v>115</v>
      </c>
      <c r="E592" t="s">
        <v>145</v>
      </c>
      <c r="F592" t="s">
        <v>82</v>
      </c>
      <c r="G592">
        <v>286</v>
      </c>
      <c r="H592" s="3" t="s">
        <v>144</v>
      </c>
      <c r="I592">
        <v>7.723913696812397E-2</v>
      </c>
      <c r="J592">
        <v>0.3</v>
      </c>
      <c r="K592">
        <v>0.03</v>
      </c>
      <c r="L592">
        <f>G592*I592*J592*K592</f>
        <v>0.1988135385559511</v>
      </c>
      <c r="M592" t="s">
        <v>67</v>
      </c>
      <c r="N592">
        <f t="shared" si="13"/>
        <v>0</v>
      </c>
    </row>
    <row r="593" spans="1:14" x14ac:dyDescent="0.25">
      <c r="A593" t="s">
        <v>140</v>
      </c>
      <c r="B593" t="s">
        <v>63</v>
      </c>
      <c r="C593" t="s">
        <v>27</v>
      </c>
      <c r="D593" t="s">
        <v>115</v>
      </c>
      <c r="E593" t="s">
        <v>145</v>
      </c>
      <c r="F593" t="s">
        <v>141</v>
      </c>
      <c r="G593" s="3" t="s">
        <v>144</v>
      </c>
      <c r="H593" s="4">
        <v>17.25</v>
      </c>
      <c r="I593">
        <v>7.723913696812397E-2</v>
      </c>
      <c r="J593" s="3" t="s">
        <v>144</v>
      </c>
      <c r="K593" s="3" t="s">
        <v>144</v>
      </c>
      <c r="L593">
        <f>H593*I593</f>
        <v>1.3323751127001384</v>
      </c>
      <c r="M593" t="s">
        <v>68</v>
      </c>
      <c r="N593">
        <f t="shared" si="13"/>
        <v>1.3323751127001384</v>
      </c>
    </row>
    <row r="594" spans="1:14" x14ac:dyDescent="0.25">
      <c r="A594" t="s">
        <v>140</v>
      </c>
      <c r="B594" t="s">
        <v>63</v>
      </c>
      <c r="C594" t="s">
        <v>27</v>
      </c>
      <c r="D594" t="s">
        <v>75</v>
      </c>
      <c r="E594" t="s">
        <v>81</v>
      </c>
      <c r="F594" t="s">
        <v>82</v>
      </c>
      <c r="G594">
        <v>141.5</v>
      </c>
      <c r="H594" s="3" t="s">
        <v>144</v>
      </c>
      <c r="I594">
        <v>5.8428465145237231E-2</v>
      </c>
      <c r="J594">
        <v>0.3</v>
      </c>
      <c r="K594">
        <v>0.03</v>
      </c>
      <c r="L594">
        <f>G594*I594*J594*K594</f>
        <v>7.4408650362459597E-2</v>
      </c>
      <c r="M594" t="s">
        <v>67</v>
      </c>
      <c r="N594">
        <f t="shared" si="13"/>
        <v>0</v>
      </c>
    </row>
    <row r="595" spans="1:14" x14ac:dyDescent="0.25">
      <c r="A595" t="s">
        <v>140</v>
      </c>
      <c r="B595" t="s">
        <v>63</v>
      </c>
      <c r="C595" t="s">
        <v>27</v>
      </c>
      <c r="D595" t="s">
        <v>75</v>
      </c>
      <c r="E595" t="s">
        <v>145</v>
      </c>
      <c r="F595" t="s">
        <v>82</v>
      </c>
      <c r="G595">
        <v>154.5</v>
      </c>
      <c r="H595" s="3" t="s">
        <v>144</v>
      </c>
      <c r="I595">
        <v>7.723913696812397E-2</v>
      </c>
      <c r="J595">
        <v>0.3</v>
      </c>
      <c r="K595">
        <v>0.03</v>
      </c>
      <c r="L595">
        <f>G595*I595*J595*K595</f>
        <v>0.10740101995417638</v>
      </c>
      <c r="M595" t="s">
        <v>67</v>
      </c>
      <c r="N595">
        <f t="shared" si="13"/>
        <v>0</v>
      </c>
    </row>
    <row r="596" spans="1:14" x14ac:dyDescent="0.25">
      <c r="A596" t="s">
        <v>140</v>
      </c>
      <c r="B596" t="s">
        <v>63</v>
      </c>
      <c r="C596" t="s">
        <v>27</v>
      </c>
      <c r="D596" t="s">
        <v>78</v>
      </c>
      <c r="E596" t="s">
        <v>81</v>
      </c>
      <c r="F596" t="s">
        <v>82</v>
      </c>
      <c r="G596">
        <v>2286</v>
      </c>
      <c r="H596" s="3" t="s">
        <v>144</v>
      </c>
      <c r="I596">
        <v>5.8428465145237231E-2</v>
      </c>
      <c r="J596">
        <v>0.3</v>
      </c>
      <c r="K596">
        <v>0.03</v>
      </c>
      <c r="L596">
        <f>G596*I596*J596*K596</f>
        <v>1.2021072418981109</v>
      </c>
      <c r="M596" t="s">
        <v>68</v>
      </c>
      <c r="N596">
        <f t="shared" si="13"/>
        <v>1.2021072418981109</v>
      </c>
    </row>
    <row r="597" spans="1:14" x14ac:dyDescent="0.25">
      <c r="A597" t="s">
        <v>140</v>
      </c>
      <c r="B597" t="s">
        <v>63</v>
      </c>
      <c r="C597" t="s">
        <v>27</v>
      </c>
      <c r="D597" t="s">
        <v>78</v>
      </c>
      <c r="E597" t="s">
        <v>145</v>
      </c>
      <c r="F597" t="s">
        <v>82</v>
      </c>
      <c r="G597">
        <v>2286</v>
      </c>
      <c r="H597" s="3" t="s">
        <v>144</v>
      </c>
      <c r="I597">
        <v>7.723913696812397E-2</v>
      </c>
      <c r="J597">
        <v>0.3</v>
      </c>
      <c r="K597">
        <v>0.03</v>
      </c>
      <c r="L597">
        <f>G597*I597*J597*K597</f>
        <v>1.5891180039821824</v>
      </c>
      <c r="M597" t="s">
        <v>67</v>
      </c>
      <c r="N597">
        <f t="shared" si="13"/>
        <v>0</v>
      </c>
    </row>
    <row r="598" spans="1:14" x14ac:dyDescent="0.25">
      <c r="A598" t="s">
        <v>140</v>
      </c>
      <c r="B598" t="s">
        <v>63</v>
      </c>
      <c r="C598" t="s">
        <v>27</v>
      </c>
      <c r="D598" t="s">
        <v>166</v>
      </c>
      <c r="E598" t="s">
        <v>81</v>
      </c>
      <c r="F598" t="s">
        <v>141</v>
      </c>
      <c r="G598" s="3" t="s">
        <v>144</v>
      </c>
      <c r="H598" s="4">
        <v>103.50397989107665</v>
      </c>
      <c r="I598">
        <v>5.8428465145237231E-2</v>
      </c>
      <c r="J598" s="3" t="s">
        <v>144</v>
      </c>
      <c r="K598" s="3" t="s">
        <v>144</v>
      </c>
      <c r="L598">
        <f>H598*I598</f>
        <v>6.0475786814591075</v>
      </c>
      <c r="M598" t="s">
        <v>67</v>
      </c>
      <c r="N598">
        <f t="shared" si="13"/>
        <v>0</v>
      </c>
    </row>
    <row r="599" spans="1:14" x14ac:dyDescent="0.25">
      <c r="A599" t="s">
        <v>140</v>
      </c>
      <c r="B599" t="s">
        <v>63</v>
      </c>
      <c r="C599" t="s">
        <v>27</v>
      </c>
      <c r="D599" t="s">
        <v>166</v>
      </c>
      <c r="E599" t="s">
        <v>145</v>
      </c>
      <c r="F599" t="s">
        <v>141</v>
      </c>
      <c r="G599" s="3" t="s">
        <v>144</v>
      </c>
      <c r="H599" s="4">
        <v>56.403854210305823</v>
      </c>
      <c r="I599">
        <v>7.723913696812397E-2</v>
      </c>
      <c r="J599" s="3" t="s">
        <v>144</v>
      </c>
      <c r="K599" s="3" t="s">
        <v>144</v>
      </c>
      <c r="L599">
        <f>H599*I599</f>
        <v>4.3565850208799075</v>
      </c>
      <c r="M599" t="s">
        <v>67</v>
      </c>
      <c r="N599">
        <f t="shared" si="13"/>
        <v>0</v>
      </c>
    </row>
    <row r="600" spans="1:14" x14ac:dyDescent="0.25">
      <c r="A600" t="s">
        <v>140</v>
      </c>
      <c r="B600" t="s">
        <v>63</v>
      </c>
      <c r="C600" t="s">
        <v>27</v>
      </c>
      <c r="D600" t="s">
        <v>167</v>
      </c>
      <c r="E600" t="s">
        <v>81</v>
      </c>
      <c r="F600" t="s">
        <v>141</v>
      </c>
      <c r="G600" s="3" t="s">
        <v>144</v>
      </c>
      <c r="H600" s="4">
        <v>4.3</v>
      </c>
      <c r="I600">
        <v>5.8428465145237231E-2</v>
      </c>
      <c r="J600" s="3" t="s">
        <v>144</v>
      </c>
      <c r="K600" s="3" t="s">
        <v>144</v>
      </c>
      <c r="L600">
        <f>H600*I600</f>
        <v>0.25124240012452009</v>
      </c>
      <c r="M600" t="s">
        <v>67</v>
      </c>
      <c r="N600">
        <f t="shared" si="13"/>
        <v>0</v>
      </c>
    </row>
    <row r="601" spans="1:14" x14ac:dyDescent="0.25">
      <c r="A601" t="s">
        <v>140</v>
      </c>
      <c r="B601" t="s">
        <v>63</v>
      </c>
      <c r="C601" t="s">
        <v>27</v>
      </c>
      <c r="D601" t="s">
        <v>167</v>
      </c>
      <c r="E601" t="s">
        <v>145</v>
      </c>
      <c r="F601" t="s">
        <v>141</v>
      </c>
      <c r="G601" s="3" t="s">
        <v>144</v>
      </c>
      <c r="H601" s="4">
        <v>0.9</v>
      </c>
      <c r="I601">
        <v>7.723913696812397E-2</v>
      </c>
      <c r="J601" s="3" t="s">
        <v>144</v>
      </c>
      <c r="K601" s="3" t="s">
        <v>144</v>
      </c>
      <c r="L601">
        <f>H601*I601</f>
        <v>6.9515223271311571E-2</v>
      </c>
      <c r="M601" t="s">
        <v>67</v>
      </c>
      <c r="N601">
        <f t="shared" si="13"/>
        <v>0</v>
      </c>
    </row>
    <row r="602" spans="1:14" x14ac:dyDescent="0.25">
      <c r="A602" t="s">
        <v>140</v>
      </c>
      <c r="B602" t="s">
        <v>63</v>
      </c>
      <c r="C602" t="s">
        <v>27</v>
      </c>
      <c r="D602" t="s">
        <v>168</v>
      </c>
      <c r="E602" t="s">
        <v>81</v>
      </c>
      <c r="F602" t="s">
        <v>82</v>
      </c>
      <c r="G602">
        <v>1481</v>
      </c>
      <c r="H602" s="3" t="s">
        <v>144</v>
      </c>
      <c r="I602">
        <v>5.8428465145237231E-2</v>
      </c>
      <c r="J602">
        <v>0.3</v>
      </c>
      <c r="K602">
        <v>0.03</v>
      </c>
      <c r="L602">
        <f>G602*I602*J602*K602</f>
        <v>0.77879301192086692</v>
      </c>
      <c r="M602" t="s">
        <v>68</v>
      </c>
      <c r="N602">
        <f t="shared" si="13"/>
        <v>0.77879301192086692</v>
      </c>
    </row>
    <row r="603" spans="1:14" x14ac:dyDescent="0.25">
      <c r="A603" t="s">
        <v>140</v>
      </c>
      <c r="B603" t="s">
        <v>63</v>
      </c>
      <c r="C603" t="s">
        <v>27</v>
      </c>
      <c r="D603" t="s">
        <v>168</v>
      </c>
      <c r="E603" t="s">
        <v>145</v>
      </c>
      <c r="F603" t="s">
        <v>82</v>
      </c>
      <c r="G603">
        <v>1216.5</v>
      </c>
      <c r="H603" s="3" t="s">
        <v>144</v>
      </c>
      <c r="I603">
        <v>7.723913696812397E-2</v>
      </c>
      <c r="J603">
        <v>0.3</v>
      </c>
      <c r="K603">
        <v>0.03</v>
      </c>
      <c r="L603">
        <f>G603*I603*J603*K603</f>
        <v>0.84565269109550523</v>
      </c>
      <c r="M603" t="s">
        <v>67</v>
      </c>
      <c r="N603">
        <f t="shared" si="13"/>
        <v>0</v>
      </c>
    </row>
    <row r="604" spans="1:14" x14ac:dyDescent="0.25">
      <c r="A604" t="s">
        <v>140</v>
      </c>
      <c r="B604" t="s">
        <v>63</v>
      </c>
      <c r="C604" t="s">
        <v>27</v>
      </c>
      <c r="D604" t="s">
        <v>96</v>
      </c>
      <c r="E604" t="s">
        <v>81</v>
      </c>
      <c r="F604" t="s">
        <v>141</v>
      </c>
      <c r="G604" s="3" t="s">
        <v>144</v>
      </c>
      <c r="H604" s="4">
        <v>11.7463443059252</v>
      </c>
      <c r="I604">
        <v>5.8428465145237231E-2</v>
      </c>
      <c r="J604" s="3" t="s">
        <v>144</v>
      </c>
      <c r="K604" s="3" t="s">
        <v>144</v>
      </c>
      <c r="L604">
        <f>H604*I604</f>
        <v>0.68632086886270638</v>
      </c>
      <c r="M604" t="s">
        <v>67</v>
      </c>
      <c r="N604">
        <f t="shared" si="13"/>
        <v>0</v>
      </c>
    </row>
    <row r="605" spans="1:14" x14ac:dyDescent="0.25">
      <c r="A605" t="s">
        <v>140</v>
      </c>
      <c r="B605" t="s">
        <v>63</v>
      </c>
      <c r="C605" t="s">
        <v>27</v>
      </c>
      <c r="D605" t="s">
        <v>96</v>
      </c>
      <c r="E605" t="s">
        <v>145</v>
      </c>
      <c r="F605" t="s">
        <v>141</v>
      </c>
      <c r="G605" s="3" t="s">
        <v>144</v>
      </c>
      <c r="H605" s="4">
        <v>1.3433253957136855</v>
      </c>
      <c r="I605">
        <v>7.723913696812397E-2</v>
      </c>
      <c r="J605" s="3" t="s">
        <v>144</v>
      </c>
      <c r="K605" s="3" t="s">
        <v>144</v>
      </c>
      <c r="L605">
        <f>H605*I605</f>
        <v>0.10375729423228869</v>
      </c>
      <c r="M605" t="s">
        <v>67</v>
      </c>
      <c r="N605">
        <f t="shared" si="13"/>
        <v>0</v>
      </c>
    </row>
    <row r="606" spans="1:14" x14ac:dyDescent="0.25">
      <c r="A606" t="s">
        <v>140</v>
      </c>
      <c r="B606" t="s">
        <v>63</v>
      </c>
      <c r="C606" t="s">
        <v>27</v>
      </c>
      <c r="D606" t="s">
        <v>124</v>
      </c>
      <c r="E606" t="s">
        <v>81</v>
      </c>
      <c r="F606" t="s">
        <v>141</v>
      </c>
      <c r="G606" s="3" t="s">
        <v>144</v>
      </c>
      <c r="H606" s="4">
        <v>0.13173553719008266</v>
      </c>
      <c r="I606">
        <v>5.8428465145237231E-2</v>
      </c>
      <c r="J606" s="3" t="s">
        <v>144</v>
      </c>
      <c r="K606" s="3" t="s">
        <v>144</v>
      </c>
      <c r="L606">
        <f>H606*I606</f>
        <v>7.6971052430998476E-3</v>
      </c>
      <c r="M606" t="s">
        <v>67</v>
      </c>
      <c r="N606">
        <f t="shared" si="13"/>
        <v>0</v>
      </c>
    </row>
    <row r="607" spans="1:14" x14ac:dyDescent="0.25">
      <c r="A607" t="s">
        <v>140</v>
      </c>
      <c r="B607" t="s">
        <v>63</v>
      </c>
      <c r="C607" t="s">
        <v>27</v>
      </c>
      <c r="D607" t="s">
        <v>124</v>
      </c>
      <c r="E607" t="s">
        <v>145</v>
      </c>
      <c r="F607" t="s">
        <v>141</v>
      </c>
      <c r="G607" s="3" t="s">
        <v>144</v>
      </c>
      <c r="H607" s="4">
        <v>0.11570247933884298</v>
      </c>
      <c r="I607">
        <v>7.723913696812397E-2</v>
      </c>
      <c r="J607" s="3" t="s">
        <v>144</v>
      </c>
      <c r="K607" s="3" t="s">
        <v>144</v>
      </c>
      <c r="L607">
        <f>H607*I607</f>
        <v>8.936759649204427E-3</v>
      </c>
      <c r="M607" t="s">
        <v>67</v>
      </c>
      <c r="N607">
        <f t="shared" si="13"/>
        <v>0</v>
      </c>
    </row>
    <row r="608" spans="1:14" x14ac:dyDescent="0.25">
      <c r="A608" t="s">
        <v>140</v>
      </c>
      <c r="B608" t="s">
        <v>63</v>
      </c>
      <c r="C608" t="s">
        <v>27</v>
      </c>
      <c r="D608" t="s">
        <v>101</v>
      </c>
      <c r="E608" t="s">
        <v>81</v>
      </c>
      <c r="F608" t="s">
        <v>82</v>
      </c>
      <c r="G608">
        <v>332</v>
      </c>
      <c r="H608" s="3" t="s">
        <v>144</v>
      </c>
      <c r="I608">
        <v>5.8428465145237231E-2</v>
      </c>
      <c r="J608">
        <v>0.3</v>
      </c>
      <c r="K608">
        <v>0.03</v>
      </c>
      <c r="L608">
        <f>G608*I608*J608*K608</f>
        <v>0.17458425385396881</v>
      </c>
      <c r="M608" t="s">
        <v>68</v>
      </c>
      <c r="N608">
        <f t="shared" si="13"/>
        <v>0.17458425385396881</v>
      </c>
    </row>
    <row r="609" spans="1:14" x14ac:dyDescent="0.25">
      <c r="A609" t="s">
        <v>140</v>
      </c>
      <c r="B609" t="s">
        <v>63</v>
      </c>
      <c r="C609" t="s">
        <v>27</v>
      </c>
      <c r="D609" t="s">
        <v>101</v>
      </c>
      <c r="E609" t="s">
        <v>81</v>
      </c>
      <c r="F609" t="s">
        <v>141</v>
      </c>
      <c r="G609" s="3" t="s">
        <v>144</v>
      </c>
      <c r="H609" s="4">
        <v>29.259433492822971</v>
      </c>
      <c r="I609">
        <v>5.8428465145237231E-2</v>
      </c>
      <c r="J609" s="3" t="s">
        <v>144</v>
      </c>
      <c r="K609" s="3" t="s">
        <v>144</v>
      </c>
      <c r="L609">
        <f>H609*I609</f>
        <v>1.7095837900047939</v>
      </c>
      <c r="M609" t="s">
        <v>67</v>
      </c>
      <c r="N609">
        <f t="shared" si="13"/>
        <v>0</v>
      </c>
    </row>
    <row r="610" spans="1:14" x14ac:dyDescent="0.25">
      <c r="A610" t="s">
        <v>140</v>
      </c>
      <c r="B610" t="s">
        <v>63</v>
      </c>
      <c r="C610" t="s">
        <v>27</v>
      </c>
      <c r="D610" t="s">
        <v>101</v>
      </c>
      <c r="E610" t="s">
        <v>145</v>
      </c>
      <c r="F610" t="s">
        <v>82</v>
      </c>
      <c r="G610">
        <v>226</v>
      </c>
      <c r="H610" s="3" t="s">
        <v>144</v>
      </c>
      <c r="I610">
        <v>7.723913696812397E-2</v>
      </c>
      <c r="J610">
        <v>0.3</v>
      </c>
      <c r="K610">
        <v>0.03</v>
      </c>
      <c r="L610">
        <f>G610*I610*J610*K610</f>
        <v>0.15710440459316413</v>
      </c>
      <c r="M610" t="s">
        <v>67</v>
      </c>
      <c r="N610">
        <f t="shared" si="13"/>
        <v>0</v>
      </c>
    </row>
    <row r="611" spans="1:14" x14ac:dyDescent="0.25">
      <c r="A611" t="s">
        <v>140</v>
      </c>
      <c r="B611" t="s">
        <v>63</v>
      </c>
      <c r="C611" t="s">
        <v>27</v>
      </c>
      <c r="D611" t="s">
        <v>101</v>
      </c>
      <c r="E611" t="s">
        <v>145</v>
      </c>
      <c r="F611" t="s">
        <v>141</v>
      </c>
      <c r="G611" s="3" t="s">
        <v>144</v>
      </c>
      <c r="H611" s="4">
        <v>10.491961722488039</v>
      </c>
      <c r="I611">
        <v>7.723913696812397E-2</v>
      </c>
      <c r="J611" s="3" t="s">
        <v>144</v>
      </c>
      <c r="K611" s="3" t="s">
        <v>144</v>
      </c>
      <c r="L611">
        <f>H611*I611</f>
        <v>0.81039006854756757</v>
      </c>
      <c r="M611" t="s">
        <v>67</v>
      </c>
      <c r="N611">
        <f t="shared" si="13"/>
        <v>0</v>
      </c>
    </row>
    <row r="612" spans="1:14" x14ac:dyDescent="0.25">
      <c r="A612" t="s">
        <v>140</v>
      </c>
      <c r="B612" t="s">
        <v>63</v>
      </c>
      <c r="C612" t="s">
        <v>27</v>
      </c>
      <c r="D612" t="s">
        <v>114</v>
      </c>
      <c r="E612" t="s">
        <v>81</v>
      </c>
      <c r="F612" t="s">
        <v>82</v>
      </c>
      <c r="G612">
        <v>798.7</v>
      </c>
      <c r="H612" s="3" t="s">
        <v>144</v>
      </c>
      <c r="I612">
        <v>5.8428465145237231E-2</v>
      </c>
      <c r="J612">
        <v>0.3</v>
      </c>
      <c r="K612">
        <v>0.03</v>
      </c>
      <c r="L612">
        <f>G612*I612*J612*K612</f>
        <v>0.42000133600350881</v>
      </c>
      <c r="M612" t="s">
        <v>67</v>
      </c>
      <c r="N612">
        <f t="shared" si="13"/>
        <v>0</v>
      </c>
    </row>
    <row r="613" spans="1:14" x14ac:dyDescent="0.25">
      <c r="A613" t="s">
        <v>140</v>
      </c>
      <c r="B613" t="s">
        <v>63</v>
      </c>
      <c r="C613" t="s">
        <v>27</v>
      </c>
      <c r="D613" t="s">
        <v>114</v>
      </c>
      <c r="E613" t="s">
        <v>81</v>
      </c>
      <c r="F613" t="s">
        <v>141</v>
      </c>
      <c r="G613" s="3" t="s">
        <v>144</v>
      </c>
      <c r="H613" s="4">
        <v>16.309999999999999</v>
      </c>
      <c r="I613">
        <v>5.8428465145237231E-2</v>
      </c>
      <c r="J613" s="3" t="s">
        <v>144</v>
      </c>
      <c r="K613" s="3" t="s">
        <v>144</v>
      </c>
      <c r="L613">
        <f>H613*I613</f>
        <v>0.95296826651881916</v>
      </c>
      <c r="M613" t="s">
        <v>67</v>
      </c>
      <c r="N613">
        <f t="shared" si="13"/>
        <v>0</v>
      </c>
    </row>
    <row r="614" spans="1:14" x14ac:dyDescent="0.25">
      <c r="A614" t="s">
        <v>140</v>
      </c>
      <c r="B614" t="s">
        <v>63</v>
      </c>
      <c r="C614" t="s">
        <v>27</v>
      </c>
      <c r="D614" t="s">
        <v>114</v>
      </c>
      <c r="E614" t="s">
        <v>145</v>
      </c>
      <c r="F614" t="s">
        <v>82</v>
      </c>
      <c r="G614">
        <v>1216.8</v>
      </c>
      <c r="H614" s="3" t="s">
        <v>144</v>
      </c>
      <c r="I614">
        <v>7.723913696812397E-2</v>
      </c>
      <c r="J614">
        <v>0.3</v>
      </c>
      <c r="K614">
        <v>0.03</v>
      </c>
      <c r="L614">
        <f>G614*I614*J614*K614</f>
        <v>0.84586123676531921</v>
      </c>
      <c r="M614" t="s">
        <v>67</v>
      </c>
      <c r="N614">
        <f t="shared" si="13"/>
        <v>0</v>
      </c>
    </row>
    <row r="615" spans="1:14" x14ac:dyDescent="0.25">
      <c r="A615" t="s">
        <v>140</v>
      </c>
      <c r="B615" t="s">
        <v>63</v>
      </c>
      <c r="C615" t="s">
        <v>27</v>
      </c>
      <c r="D615" t="s">
        <v>114</v>
      </c>
      <c r="E615" t="s">
        <v>145</v>
      </c>
      <c r="F615" t="s">
        <v>141</v>
      </c>
      <c r="G615" s="3" t="s">
        <v>144</v>
      </c>
      <c r="H615" s="4">
        <v>21.87</v>
      </c>
      <c r="I615">
        <v>7.723913696812397E-2</v>
      </c>
      <c r="J615" s="3" t="s">
        <v>144</v>
      </c>
      <c r="K615" s="3" t="s">
        <v>144</v>
      </c>
      <c r="L615">
        <f>H615*I615</f>
        <v>1.6892199254928713</v>
      </c>
      <c r="M615" t="s">
        <v>67</v>
      </c>
      <c r="N615">
        <f t="shared" si="13"/>
        <v>0</v>
      </c>
    </row>
    <row r="616" spans="1:14" x14ac:dyDescent="0.25">
      <c r="A616" t="s">
        <v>140</v>
      </c>
      <c r="B616" t="s">
        <v>63</v>
      </c>
      <c r="C616" t="s">
        <v>27</v>
      </c>
      <c r="D616" t="s">
        <v>97</v>
      </c>
      <c r="E616" t="s">
        <v>81</v>
      </c>
      <c r="F616" t="s">
        <v>141</v>
      </c>
      <c r="G616" s="3" t="s">
        <v>144</v>
      </c>
      <c r="H616" s="4">
        <v>0.11592727272727274</v>
      </c>
      <c r="I616">
        <v>5.8428465145237231E-2</v>
      </c>
      <c r="J616" s="3" t="s">
        <v>144</v>
      </c>
      <c r="K616" s="3" t="s">
        <v>144</v>
      </c>
      <c r="L616">
        <f>H616*I616</f>
        <v>6.7734526139278661E-3</v>
      </c>
      <c r="M616" t="s">
        <v>67</v>
      </c>
      <c r="N616">
        <f t="shared" si="13"/>
        <v>0</v>
      </c>
    </row>
    <row r="617" spans="1:14" x14ac:dyDescent="0.25">
      <c r="A617" t="s">
        <v>140</v>
      </c>
      <c r="B617" t="s">
        <v>63</v>
      </c>
      <c r="C617" t="s">
        <v>27</v>
      </c>
      <c r="D617" t="s">
        <v>97</v>
      </c>
      <c r="E617" t="s">
        <v>145</v>
      </c>
      <c r="F617" t="s">
        <v>141</v>
      </c>
      <c r="G617" s="3" t="s">
        <v>144</v>
      </c>
      <c r="H617" s="4">
        <v>6.3636363636363644E-2</v>
      </c>
      <c r="I617">
        <v>7.723913696812397E-2</v>
      </c>
      <c r="J617" s="3" t="s">
        <v>144</v>
      </c>
      <c r="K617" s="3" t="s">
        <v>144</v>
      </c>
      <c r="L617">
        <f>H617*I617</f>
        <v>4.9152178070624346E-3</v>
      </c>
      <c r="M617" t="s">
        <v>67</v>
      </c>
      <c r="N617">
        <f t="shared" si="13"/>
        <v>0</v>
      </c>
    </row>
    <row r="618" spans="1:14" x14ac:dyDescent="0.25">
      <c r="A618" t="s">
        <v>140</v>
      </c>
      <c r="B618" t="s">
        <v>63</v>
      </c>
      <c r="C618" t="s">
        <v>15</v>
      </c>
      <c r="D618" t="s">
        <v>143</v>
      </c>
      <c r="E618" t="s">
        <v>81</v>
      </c>
      <c r="F618" t="s">
        <v>82</v>
      </c>
      <c r="G618">
        <v>14</v>
      </c>
      <c r="H618" s="3" t="s">
        <v>144</v>
      </c>
      <c r="I618">
        <v>1.1147821486507772E-3</v>
      </c>
      <c r="J618">
        <v>0.3</v>
      </c>
      <c r="K618">
        <v>0.03</v>
      </c>
      <c r="L618">
        <f>G618*I618*J618*K618</f>
        <v>1.404625507299979E-4</v>
      </c>
      <c r="M618" t="s">
        <v>68</v>
      </c>
      <c r="N618">
        <f t="shared" si="13"/>
        <v>1.404625507299979E-4</v>
      </c>
    </row>
    <row r="619" spans="1:14" x14ac:dyDescent="0.25">
      <c r="A619" t="s">
        <v>140</v>
      </c>
      <c r="B619" t="s">
        <v>63</v>
      </c>
      <c r="C619" t="s">
        <v>15</v>
      </c>
      <c r="D619" t="s">
        <v>143</v>
      </c>
      <c r="E619" t="s">
        <v>81</v>
      </c>
      <c r="F619" t="s">
        <v>141</v>
      </c>
      <c r="G619" s="3" t="s">
        <v>144</v>
      </c>
      <c r="H619" s="4">
        <v>2.5708577540106954</v>
      </c>
      <c r="I619">
        <v>1.1147821486507772E-3</v>
      </c>
      <c r="J619" s="3" t="s">
        <v>144</v>
      </c>
      <c r="K619" s="3" t="s">
        <v>144</v>
      </c>
      <c r="L619">
        <f>H619*I619</f>
        <v>2.865946330891554E-3</v>
      </c>
      <c r="M619" t="s">
        <v>68</v>
      </c>
      <c r="N619">
        <f t="shared" si="13"/>
        <v>2.865946330891554E-3</v>
      </c>
    </row>
    <row r="620" spans="1:14" x14ac:dyDescent="0.25">
      <c r="A620" t="s">
        <v>140</v>
      </c>
      <c r="B620" t="s">
        <v>63</v>
      </c>
      <c r="C620" t="s">
        <v>15</v>
      </c>
      <c r="D620" t="s">
        <v>143</v>
      </c>
      <c r="E620" t="s">
        <v>145</v>
      </c>
      <c r="F620" t="s">
        <v>82</v>
      </c>
      <c r="G620">
        <v>23</v>
      </c>
      <c r="H620" s="3" t="s">
        <v>144</v>
      </c>
      <c r="I620">
        <v>1.4736791537348077E-3</v>
      </c>
      <c r="J620">
        <v>0.3</v>
      </c>
      <c r="K620">
        <v>0.03</v>
      </c>
      <c r="L620">
        <f>G620*I620*J620*K620</f>
        <v>3.0505158482310523E-4</v>
      </c>
      <c r="M620" t="s">
        <v>68</v>
      </c>
      <c r="N620">
        <f t="shared" si="13"/>
        <v>3.0505158482310523E-4</v>
      </c>
    </row>
    <row r="621" spans="1:14" x14ac:dyDescent="0.25">
      <c r="A621" t="s">
        <v>140</v>
      </c>
      <c r="B621" t="s">
        <v>63</v>
      </c>
      <c r="C621" t="s">
        <v>15</v>
      </c>
      <c r="D621" t="s">
        <v>143</v>
      </c>
      <c r="E621" t="s">
        <v>145</v>
      </c>
      <c r="F621" t="s">
        <v>141</v>
      </c>
      <c r="G621" s="3" t="s">
        <v>144</v>
      </c>
      <c r="H621" s="4">
        <v>0.53529411764705881</v>
      </c>
      <c r="I621">
        <v>1.4736791537348077E-3</v>
      </c>
      <c r="J621" s="3" t="s">
        <v>144</v>
      </c>
      <c r="K621" s="3" t="s">
        <v>144</v>
      </c>
      <c r="L621">
        <f>H621*I621</f>
        <v>7.8885178229333821E-4</v>
      </c>
      <c r="M621" t="s">
        <v>68</v>
      </c>
      <c r="N621">
        <f t="shared" si="13"/>
        <v>7.8885178229333821E-4</v>
      </c>
    </row>
    <row r="622" spans="1:14" x14ac:dyDescent="0.25">
      <c r="A622" t="s">
        <v>140</v>
      </c>
      <c r="B622" t="s">
        <v>63</v>
      </c>
      <c r="C622" t="s">
        <v>15</v>
      </c>
      <c r="D622" t="s">
        <v>76</v>
      </c>
      <c r="E622" t="s">
        <v>81</v>
      </c>
      <c r="F622" t="s">
        <v>82</v>
      </c>
      <c r="G622">
        <v>1112</v>
      </c>
      <c r="H622" s="3" t="s">
        <v>144</v>
      </c>
      <c r="I622">
        <v>1.1147821486507772E-3</v>
      </c>
      <c r="J622">
        <v>0.3</v>
      </c>
      <c r="K622">
        <v>0.03</v>
      </c>
      <c r="L622">
        <f>G622*I622*J622*K622</f>
        <v>1.1156739743696976E-2</v>
      </c>
      <c r="M622" t="s">
        <v>68</v>
      </c>
      <c r="N622">
        <f t="shared" si="13"/>
        <v>1.1156739743696976E-2</v>
      </c>
    </row>
    <row r="623" spans="1:14" x14ac:dyDescent="0.25">
      <c r="A623" t="s">
        <v>140</v>
      </c>
      <c r="B623" t="s">
        <v>63</v>
      </c>
      <c r="C623" t="s">
        <v>15</v>
      </c>
      <c r="D623" t="s">
        <v>76</v>
      </c>
      <c r="E623" t="s">
        <v>81</v>
      </c>
      <c r="F623" t="s">
        <v>141</v>
      </c>
      <c r="G623" s="3" t="s">
        <v>144</v>
      </c>
      <c r="H623" s="4">
        <v>3.4128685699974954</v>
      </c>
      <c r="I623">
        <v>1.1147821486507772E-3</v>
      </c>
      <c r="J623" s="3" t="s">
        <v>144</v>
      </c>
      <c r="K623" s="3" t="s">
        <v>144</v>
      </c>
      <c r="L623">
        <f>H623*I623</f>
        <v>3.8046049575245133E-3</v>
      </c>
      <c r="M623" t="s">
        <v>68</v>
      </c>
      <c r="N623">
        <f t="shared" si="13"/>
        <v>3.8046049575245133E-3</v>
      </c>
    </row>
    <row r="624" spans="1:14" x14ac:dyDescent="0.25">
      <c r="A624" t="s">
        <v>140</v>
      </c>
      <c r="B624" t="s">
        <v>63</v>
      </c>
      <c r="C624" t="s">
        <v>15</v>
      </c>
      <c r="D624" t="s">
        <v>76</v>
      </c>
      <c r="E624" t="s">
        <v>145</v>
      </c>
      <c r="F624" t="s">
        <v>82</v>
      </c>
      <c r="G624">
        <v>1112</v>
      </c>
      <c r="H624" s="3" t="s">
        <v>144</v>
      </c>
      <c r="I624">
        <v>1.4736791537348077E-3</v>
      </c>
      <c r="J624">
        <v>0.3</v>
      </c>
      <c r="K624">
        <v>0.03</v>
      </c>
      <c r="L624">
        <f>G624*I624*J624*K624</f>
        <v>1.4748580970577956E-2</v>
      </c>
      <c r="M624" t="s">
        <v>68</v>
      </c>
      <c r="N624">
        <f t="shared" si="13"/>
        <v>1.4748580970577956E-2</v>
      </c>
    </row>
    <row r="625" spans="1:14" x14ac:dyDescent="0.25">
      <c r="A625" t="s">
        <v>140</v>
      </c>
      <c r="B625" t="s">
        <v>63</v>
      </c>
      <c r="C625" t="s">
        <v>15</v>
      </c>
      <c r="D625" t="s">
        <v>76</v>
      </c>
      <c r="E625" t="s">
        <v>145</v>
      </c>
      <c r="F625" t="s">
        <v>141</v>
      </c>
      <c r="G625" s="3" t="s">
        <v>144</v>
      </c>
      <c r="H625" s="4">
        <v>13.936977210117705</v>
      </c>
      <c r="I625">
        <v>1.4736791537348077E-3</v>
      </c>
      <c r="J625" s="3" t="s">
        <v>144</v>
      </c>
      <c r="K625" s="3" t="s">
        <v>144</v>
      </c>
      <c r="L625">
        <f>H625*I625</f>
        <v>2.053863278062756E-2</v>
      </c>
      <c r="M625" t="s">
        <v>68</v>
      </c>
      <c r="N625">
        <f t="shared" si="13"/>
        <v>2.053863278062756E-2</v>
      </c>
    </row>
    <row r="626" spans="1:14" x14ac:dyDescent="0.25">
      <c r="A626" t="s">
        <v>140</v>
      </c>
      <c r="B626" t="s">
        <v>63</v>
      </c>
      <c r="C626" t="s">
        <v>15</v>
      </c>
      <c r="D626" t="s">
        <v>73</v>
      </c>
      <c r="E626" t="s">
        <v>81</v>
      </c>
      <c r="F626" t="s">
        <v>82</v>
      </c>
      <c r="G626">
        <v>11190</v>
      </c>
      <c r="H626" s="3" t="s">
        <v>144</v>
      </c>
      <c r="I626">
        <v>1.1147821486507772E-3</v>
      </c>
      <c r="J626">
        <v>0.3</v>
      </c>
      <c r="K626">
        <v>0.03</v>
      </c>
      <c r="L626">
        <f>G626*I626*J626*K626</f>
        <v>0.11226971019061976</v>
      </c>
      <c r="M626" t="s">
        <v>68</v>
      </c>
      <c r="N626">
        <f t="shared" si="13"/>
        <v>0.11226971019061976</v>
      </c>
    </row>
    <row r="627" spans="1:14" x14ac:dyDescent="0.25">
      <c r="A627" t="s">
        <v>140</v>
      </c>
      <c r="B627" t="s">
        <v>63</v>
      </c>
      <c r="C627" t="s">
        <v>15</v>
      </c>
      <c r="D627" t="s">
        <v>73</v>
      </c>
      <c r="E627" t="s">
        <v>81</v>
      </c>
      <c r="F627" t="s">
        <v>141</v>
      </c>
      <c r="G627" s="3" t="s">
        <v>144</v>
      </c>
      <c r="H627" s="4">
        <v>138.18181818181819</v>
      </c>
      <c r="I627">
        <v>1.1147821486507772E-3</v>
      </c>
      <c r="J627" s="3" t="s">
        <v>144</v>
      </c>
      <c r="K627" s="3" t="s">
        <v>144</v>
      </c>
      <c r="L627">
        <f>H627*I627</f>
        <v>0.1540426241771983</v>
      </c>
      <c r="M627" t="s">
        <v>68</v>
      </c>
      <c r="N627">
        <f t="shared" si="13"/>
        <v>0.1540426241771983</v>
      </c>
    </row>
    <row r="628" spans="1:14" x14ac:dyDescent="0.25">
      <c r="A628" t="s">
        <v>140</v>
      </c>
      <c r="B628" t="s">
        <v>63</v>
      </c>
      <c r="C628" t="s">
        <v>15</v>
      </c>
      <c r="D628" t="s">
        <v>73</v>
      </c>
      <c r="E628" t="s">
        <v>145</v>
      </c>
      <c r="F628" t="s">
        <v>82</v>
      </c>
      <c r="G628">
        <v>13766</v>
      </c>
      <c r="H628" s="3" t="s">
        <v>144</v>
      </c>
      <c r="I628">
        <v>1.4736791537348077E-3</v>
      </c>
      <c r="J628">
        <v>0.3</v>
      </c>
      <c r="K628">
        <v>0.03</v>
      </c>
      <c r="L628">
        <f>G628*I628*J628*K628</f>
        <v>0.18258000507282024</v>
      </c>
      <c r="M628" t="s">
        <v>68</v>
      </c>
      <c r="N628">
        <f t="shared" si="13"/>
        <v>0.18258000507282024</v>
      </c>
    </row>
    <row r="629" spans="1:14" x14ac:dyDescent="0.25">
      <c r="A629" t="s">
        <v>140</v>
      </c>
      <c r="B629" t="s">
        <v>63</v>
      </c>
      <c r="C629" t="s">
        <v>15</v>
      </c>
      <c r="D629" t="s">
        <v>73</v>
      </c>
      <c r="E629" t="s">
        <v>145</v>
      </c>
      <c r="F629" t="s">
        <v>141</v>
      </c>
      <c r="G629" s="3" t="s">
        <v>144</v>
      </c>
      <c r="H629" s="4">
        <v>130.18181818181819</v>
      </c>
      <c r="I629">
        <v>1.4736791537348077E-3</v>
      </c>
      <c r="J629" s="3" t="s">
        <v>144</v>
      </c>
      <c r="K629" s="3" t="s">
        <v>144</v>
      </c>
      <c r="L629">
        <f>H629*I629</f>
        <v>0.19184623164984044</v>
      </c>
      <c r="M629" t="s">
        <v>68</v>
      </c>
      <c r="N629">
        <f t="shared" si="13"/>
        <v>0.19184623164984044</v>
      </c>
    </row>
    <row r="630" spans="1:14" x14ac:dyDescent="0.25">
      <c r="A630" t="s">
        <v>140</v>
      </c>
      <c r="B630" t="s">
        <v>63</v>
      </c>
      <c r="C630" t="s">
        <v>15</v>
      </c>
      <c r="D630" t="s">
        <v>146</v>
      </c>
      <c r="E630" t="s">
        <v>81</v>
      </c>
      <c r="F630" t="s">
        <v>82</v>
      </c>
      <c r="G630">
        <v>740</v>
      </c>
      <c r="H630" s="3" t="s">
        <v>144</v>
      </c>
      <c r="I630">
        <v>1.1147821486507772E-3</v>
      </c>
      <c r="J630">
        <v>0.3</v>
      </c>
      <c r="K630">
        <v>0.03</v>
      </c>
      <c r="L630">
        <f>G630*I630*J630*K630</f>
        <v>7.4244491100141754E-3</v>
      </c>
      <c r="M630" t="s">
        <v>68</v>
      </c>
      <c r="N630">
        <f t="shared" si="13"/>
        <v>7.4244491100141754E-3</v>
      </c>
    </row>
    <row r="631" spans="1:14" x14ac:dyDescent="0.25">
      <c r="A631" t="s">
        <v>140</v>
      </c>
      <c r="B631" t="s">
        <v>63</v>
      </c>
      <c r="C631" t="s">
        <v>15</v>
      </c>
      <c r="D631" t="s">
        <v>146</v>
      </c>
      <c r="E631" t="s">
        <v>81</v>
      </c>
      <c r="F631" t="s">
        <v>141</v>
      </c>
      <c r="G631" s="3" t="s">
        <v>144</v>
      </c>
      <c r="H631" s="4">
        <v>1.3331636363636363</v>
      </c>
      <c r="I631">
        <v>1.1147821486507772E-3</v>
      </c>
      <c r="J631" s="3" t="s">
        <v>144</v>
      </c>
      <c r="K631" s="3" t="s">
        <v>144</v>
      </c>
      <c r="L631">
        <f>H631*I631</f>
        <v>1.4861870230485378E-3</v>
      </c>
      <c r="M631" t="s">
        <v>68</v>
      </c>
      <c r="N631">
        <f t="shared" si="13"/>
        <v>1.4861870230485378E-3</v>
      </c>
    </row>
    <row r="632" spans="1:14" x14ac:dyDescent="0.25">
      <c r="A632" t="s">
        <v>140</v>
      </c>
      <c r="B632" t="s">
        <v>63</v>
      </c>
      <c r="C632" t="s">
        <v>15</v>
      </c>
      <c r="D632" t="s">
        <v>146</v>
      </c>
      <c r="E632" t="s">
        <v>145</v>
      </c>
      <c r="F632" t="s">
        <v>82</v>
      </c>
      <c r="G632">
        <v>740</v>
      </c>
      <c r="H632" s="3" t="s">
        <v>144</v>
      </c>
      <c r="I632">
        <v>1.4736791537348077E-3</v>
      </c>
      <c r="J632">
        <v>0.3</v>
      </c>
      <c r="K632">
        <v>0.03</v>
      </c>
      <c r="L632">
        <f>G632*I632*J632*K632</f>
        <v>9.81470316387382E-3</v>
      </c>
      <c r="M632" t="s">
        <v>68</v>
      </c>
      <c r="N632">
        <f t="shared" si="13"/>
        <v>9.81470316387382E-3</v>
      </c>
    </row>
    <row r="633" spans="1:14" x14ac:dyDescent="0.25">
      <c r="A633" t="s">
        <v>140</v>
      </c>
      <c r="B633" t="s">
        <v>63</v>
      </c>
      <c r="C633" t="s">
        <v>15</v>
      </c>
      <c r="D633" t="s">
        <v>146</v>
      </c>
      <c r="E633" t="s">
        <v>145</v>
      </c>
      <c r="F633" t="s">
        <v>141</v>
      </c>
      <c r="G633" s="3" t="s">
        <v>144</v>
      </c>
      <c r="H633" s="4">
        <v>0.89090909090909076</v>
      </c>
      <c r="I633">
        <v>1.4736791537348077E-3</v>
      </c>
      <c r="J633" s="3" t="s">
        <v>144</v>
      </c>
      <c r="K633" s="3" t="s">
        <v>144</v>
      </c>
      <c r="L633">
        <f>H633*I633</f>
        <v>1.3129141551455558E-3</v>
      </c>
      <c r="M633" t="s">
        <v>68</v>
      </c>
      <c r="N633">
        <f t="shared" si="13"/>
        <v>1.3129141551455558E-3</v>
      </c>
    </row>
    <row r="634" spans="1:14" x14ac:dyDescent="0.25">
      <c r="A634" t="s">
        <v>140</v>
      </c>
      <c r="B634" t="s">
        <v>63</v>
      </c>
      <c r="C634" t="s">
        <v>15</v>
      </c>
      <c r="D634" t="s">
        <v>128</v>
      </c>
      <c r="E634" t="s">
        <v>81</v>
      </c>
      <c r="F634" t="s">
        <v>82</v>
      </c>
      <c r="G634">
        <v>97</v>
      </c>
      <c r="H634" s="3" t="s">
        <v>144</v>
      </c>
      <c r="I634">
        <v>1.1147821486507772E-3</v>
      </c>
      <c r="J634">
        <v>0.3</v>
      </c>
      <c r="K634">
        <v>0.03</v>
      </c>
      <c r="L634">
        <f>G634*I634*J634*K634</f>
        <v>9.7320481577212843E-4</v>
      </c>
      <c r="M634" t="s">
        <v>68</v>
      </c>
      <c r="N634">
        <f t="shared" si="13"/>
        <v>9.7320481577212843E-4</v>
      </c>
    </row>
    <row r="635" spans="1:14" x14ac:dyDescent="0.25">
      <c r="A635" t="s">
        <v>140</v>
      </c>
      <c r="B635" t="s">
        <v>63</v>
      </c>
      <c r="C635" t="s">
        <v>15</v>
      </c>
      <c r="D635" t="s">
        <v>128</v>
      </c>
      <c r="E635" t="s">
        <v>81</v>
      </c>
      <c r="F635" t="s">
        <v>141</v>
      </c>
      <c r="G635" s="3" t="s">
        <v>144</v>
      </c>
      <c r="H635" s="4">
        <v>3</v>
      </c>
      <c r="I635">
        <v>1.1147821486507772E-3</v>
      </c>
      <c r="J635" s="3" t="s">
        <v>144</v>
      </c>
      <c r="K635" s="3" t="s">
        <v>144</v>
      </c>
      <c r="L635">
        <f>H635*I635</f>
        <v>3.3443464459523313E-3</v>
      </c>
      <c r="M635" t="s">
        <v>68</v>
      </c>
      <c r="N635">
        <f t="shared" si="13"/>
        <v>3.3443464459523313E-3</v>
      </c>
    </row>
    <row r="636" spans="1:14" x14ac:dyDescent="0.25">
      <c r="A636" t="s">
        <v>140</v>
      </c>
      <c r="B636" t="s">
        <v>63</v>
      </c>
      <c r="C636" t="s">
        <v>15</v>
      </c>
      <c r="D636" t="s">
        <v>128</v>
      </c>
      <c r="E636" t="s">
        <v>145</v>
      </c>
      <c r="F636" t="s">
        <v>82</v>
      </c>
      <c r="G636">
        <v>49</v>
      </c>
      <c r="H636" s="3" t="s">
        <v>144</v>
      </c>
      <c r="I636">
        <v>1.4736791537348077E-3</v>
      </c>
      <c r="J636">
        <v>0.3</v>
      </c>
      <c r="K636">
        <v>0.03</v>
      </c>
      <c r="L636">
        <f>G636*I636*J636*K636</f>
        <v>6.4989250679705008E-4</v>
      </c>
      <c r="M636" t="s">
        <v>68</v>
      </c>
      <c r="N636">
        <f t="shared" si="13"/>
        <v>6.4989250679705008E-4</v>
      </c>
    </row>
    <row r="637" spans="1:14" x14ac:dyDescent="0.25">
      <c r="A637" t="s">
        <v>140</v>
      </c>
      <c r="B637" t="s">
        <v>63</v>
      </c>
      <c r="C637" t="s">
        <v>15</v>
      </c>
      <c r="D637" t="s">
        <v>128</v>
      </c>
      <c r="E637" t="s">
        <v>145</v>
      </c>
      <c r="F637" t="s">
        <v>141</v>
      </c>
      <c r="G637" s="3" t="s">
        <v>144</v>
      </c>
      <c r="H637" s="4">
        <v>2.0499999999999998</v>
      </c>
      <c r="I637">
        <v>1.4736791537348077E-3</v>
      </c>
      <c r="J637" s="3" t="s">
        <v>144</v>
      </c>
      <c r="K637" s="3" t="s">
        <v>144</v>
      </c>
      <c r="L637">
        <f>H637*I637</f>
        <v>3.0210422651563555E-3</v>
      </c>
      <c r="M637" t="s">
        <v>68</v>
      </c>
      <c r="N637">
        <f t="shared" si="13"/>
        <v>3.0210422651563555E-3</v>
      </c>
    </row>
    <row r="638" spans="1:14" x14ac:dyDescent="0.25">
      <c r="A638" t="s">
        <v>140</v>
      </c>
      <c r="B638" t="s">
        <v>63</v>
      </c>
      <c r="C638" t="s">
        <v>15</v>
      </c>
      <c r="D638" t="s">
        <v>147</v>
      </c>
      <c r="E638" t="s">
        <v>81</v>
      </c>
      <c r="F638" t="s">
        <v>141</v>
      </c>
      <c r="G638" s="3" t="s">
        <v>144</v>
      </c>
      <c r="H638" s="4">
        <v>78.25090909090909</v>
      </c>
      <c r="I638">
        <v>1.1147821486507772E-3</v>
      </c>
      <c r="J638" s="3" t="s">
        <v>144</v>
      </c>
      <c r="K638" s="3" t="s">
        <v>144</v>
      </c>
      <c r="L638">
        <f>H638*I638</f>
        <v>8.7232716570240273E-2</v>
      </c>
      <c r="M638" t="s">
        <v>68</v>
      </c>
      <c r="N638">
        <f t="shared" si="13"/>
        <v>8.7232716570240273E-2</v>
      </c>
    </row>
    <row r="639" spans="1:14" x14ac:dyDescent="0.25">
      <c r="A639" t="s">
        <v>140</v>
      </c>
      <c r="B639" t="s">
        <v>63</v>
      </c>
      <c r="C639" t="s">
        <v>15</v>
      </c>
      <c r="D639" t="s">
        <v>147</v>
      </c>
      <c r="E639" t="s">
        <v>145</v>
      </c>
      <c r="F639" t="s">
        <v>141</v>
      </c>
      <c r="G639" s="3" t="s">
        <v>144</v>
      </c>
      <c r="H639" s="4">
        <v>187.98181818181817</v>
      </c>
      <c r="I639">
        <v>1.4736791537348077E-3</v>
      </c>
      <c r="J639" s="3" t="s">
        <v>144</v>
      </c>
      <c r="K639" s="3" t="s">
        <v>144</v>
      </c>
      <c r="L639">
        <f>H639*I639</f>
        <v>0.27702488673571229</v>
      </c>
      <c r="M639" t="s">
        <v>68</v>
      </c>
      <c r="N639">
        <f t="shared" si="13"/>
        <v>0.27702488673571229</v>
      </c>
    </row>
    <row r="640" spans="1:14" x14ac:dyDescent="0.25">
      <c r="A640" t="s">
        <v>140</v>
      </c>
      <c r="B640" t="s">
        <v>63</v>
      </c>
      <c r="C640" t="s">
        <v>15</v>
      </c>
      <c r="D640" t="s">
        <v>148</v>
      </c>
      <c r="E640" t="s">
        <v>81</v>
      </c>
      <c r="F640" t="s">
        <v>82</v>
      </c>
      <c r="G640">
        <v>3450</v>
      </c>
      <c r="H640" s="3" t="s">
        <v>144</v>
      </c>
      <c r="I640">
        <v>1.1147821486507772E-3</v>
      </c>
      <c r="J640">
        <v>0.3</v>
      </c>
      <c r="K640">
        <v>0.03</v>
      </c>
      <c r="L640">
        <f>G640*I640*J640*K640</f>
        <v>3.4613985715606629E-2</v>
      </c>
      <c r="M640" t="s">
        <v>68</v>
      </c>
      <c r="N640">
        <f t="shared" si="13"/>
        <v>3.4613985715606629E-2</v>
      </c>
    </row>
    <row r="641" spans="1:14" x14ac:dyDescent="0.25">
      <c r="A641" t="s">
        <v>140</v>
      </c>
      <c r="B641" t="s">
        <v>63</v>
      </c>
      <c r="C641" t="s">
        <v>15</v>
      </c>
      <c r="D641" t="s">
        <v>148</v>
      </c>
      <c r="E641" t="s">
        <v>145</v>
      </c>
      <c r="F641" t="s">
        <v>82</v>
      </c>
      <c r="G641">
        <v>15482</v>
      </c>
      <c r="H641" s="3" t="s">
        <v>144</v>
      </c>
      <c r="I641">
        <v>1.4736791537348077E-3</v>
      </c>
      <c r="J641">
        <v>0.3</v>
      </c>
      <c r="K641">
        <v>0.03</v>
      </c>
      <c r="L641">
        <f>G641*I641*J641*K641</f>
        <v>0.20533950592310063</v>
      </c>
      <c r="M641" t="s">
        <v>68</v>
      </c>
      <c r="N641">
        <f t="shared" si="13"/>
        <v>0.20533950592310063</v>
      </c>
    </row>
    <row r="642" spans="1:14" x14ac:dyDescent="0.25">
      <c r="A642" t="s">
        <v>140</v>
      </c>
      <c r="B642" t="s">
        <v>63</v>
      </c>
      <c r="C642" t="s">
        <v>15</v>
      </c>
      <c r="D642" t="s">
        <v>149</v>
      </c>
      <c r="E642" t="s">
        <v>81</v>
      </c>
      <c r="F642" t="s">
        <v>141</v>
      </c>
      <c r="G642" s="3" t="s">
        <v>144</v>
      </c>
      <c r="H642" s="4">
        <v>52.573018181818185</v>
      </c>
      <c r="I642">
        <v>1.1147821486507772E-3</v>
      </c>
      <c r="J642" s="3" t="s">
        <v>144</v>
      </c>
      <c r="K642" s="3" t="s">
        <v>144</v>
      </c>
      <c r="L642">
        <f>H642*I642</f>
        <v>5.8607462169783651E-2</v>
      </c>
      <c r="M642" t="s">
        <v>68</v>
      </c>
      <c r="N642">
        <f t="shared" ref="N642:N705" si="14">IF(M642="N",L642,0)</f>
        <v>5.8607462169783651E-2</v>
      </c>
    </row>
    <row r="643" spans="1:14" x14ac:dyDescent="0.25">
      <c r="A643" t="s">
        <v>140</v>
      </c>
      <c r="B643" t="s">
        <v>63</v>
      </c>
      <c r="C643" t="s">
        <v>15</v>
      </c>
      <c r="D643" t="s">
        <v>149</v>
      </c>
      <c r="E643" t="s">
        <v>145</v>
      </c>
      <c r="F643" t="s">
        <v>141</v>
      </c>
      <c r="G643" s="3" t="s">
        <v>144</v>
      </c>
      <c r="H643" s="4">
        <v>138.0272727272727</v>
      </c>
      <c r="I643">
        <v>1.4736791537348077E-3</v>
      </c>
      <c r="J643" s="3" t="s">
        <v>144</v>
      </c>
      <c r="K643" s="3" t="s">
        <v>144</v>
      </c>
      <c r="L643">
        <f>H643*I643</f>
        <v>0.20340791446505074</v>
      </c>
      <c r="M643" t="s">
        <v>68</v>
      </c>
      <c r="N643">
        <f t="shared" si="14"/>
        <v>0.20340791446505074</v>
      </c>
    </row>
    <row r="644" spans="1:14" x14ac:dyDescent="0.25">
      <c r="A644" t="s">
        <v>140</v>
      </c>
      <c r="B644" t="s">
        <v>63</v>
      </c>
      <c r="C644" t="s">
        <v>15</v>
      </c>
      <c r="D644" t="s">
        <v>150</v>
      </c>
      <c r="E644" t="s">
        <v>81</v>
      </c>
      <c r="F644" t="s">
        <v>82</v>
      </c>
      <c r="G644">
        <v>2181</v>
      </c>
      <c r="H644" s="3" t="s">
        <v>144</v>
      </c>
      <c r="I644">
        <v>1.1147821486507772E-3</v>
      </c>
      <c r="J644">
        <v>0.3</v>
      </c>
      <c r="K644">
        <v>0.03</v>
      </c>
      <c r="L644">
        <f>G644*I644*J644*K644</f>
        <v>2.1882058795866102E-2</v>
      </c>
      <c r="M644" t="s">
        <v>68</v>
      </c>
      <c r="N644">
        <f t="shared" si="14"/>
        <v>2.1882058795866102E-2</v>
      </c>
    </row>
    <row r="645" spans="1:14" x14ac:dyDescent="0.25">
      <c r="A645" t="s">
        <v>140</v>
      </c>
      <c r="B645" t="s">
        <v>63</v>
      </c>
      <c r="C645" t="s">
        <v>15</v>
      </c>
      <c r="D645" t="s">
        <v>150</v>
      </c>
      <c r="E645" t="s">
        <v>145</v>
      </c>
      <c r="F645" t="s">
        <v>82</v>
      </c>
      <c r="G645">
        <v>11805</v>
      </c>
      <c r="H645" s="3" t="s">
        <v>144</v>
      </c>
      <c r="I645">
        <v>1.4736791537348077E-3</v>
      </c>
      <c r="J645">
        <v>0.3</v>
      </c>
      <c r="K645">
        <v>0.03</v>
      </c>
      <c r="L645">
        <f>G645*I645*J645*K645</f>
        <v>0.15657104168855465</v>
      </c>
      <c r="M645" t="s">
        <v>68</v>
      </c>
      <c r="N645">
        <f t="shared" si="14"/>
        <v>0.15657104168855465</v>
      </c>
    </row>
    <row r="646" spans="1:14" x14ac:dyDescent="0.25">
      <c r="A646" t="s">
        <v>140</v>
      </c>
      <c r="B646" t="s">
        <v>63</v>
      </c>
      <c r="C646" t="s">
        <v>15</v>
      </c>
      <c r="D646" t="s">
        <v>119</v>
      </c>
      <c r="E646" t="s">
        <v>81</v>
      </c>
      <c r="F646" t="s">
        <v>82</v>
      </c>
      <c r="G646">
        <v>7352.84</v>
      </c>
      <c r="H646" s="3" t="s">
        <v>144</v>
      </c>
      <c r="I646">
        <v>1.1147821486507772E-3</v>
      </c>
      <c r="J646">
        <v>0.3</v>
      </c>
      <c r="K646">
        <v>0.03</v>
      </c>
      <c r="L646">
        <f>G646*I646*J646*K646</f>
        <v>7.377133296496842E-2</v>
      </c>
      <c r="M646" t="s">
        <v>68</v>
      </c>
      <c r="N646">
        <f t="shared" si="14"/>
        <v>7.377133296496842E-2</v>
      </c>
    </row>
    <row r="647" spans="1:14" x14ac:dyDescent="0.25">
      <c r="A647" t="s">
        <v>140</v>
      </c>
      <c r="B647" t="s">
        <v>63</v>
      </c>
      <c r="C647" t="s">
        <v>15</v>
      </c>
      <c r="D647" t="s">
        <v>119</v>
      </c>
      <c r="E647" t="s">
        <v>81</v>
      </c>
      <c r="F647" t="s">
        <v>141</v>
      </c>
      <c r="G647" s="3" t="s">
        <v>144</v>
      </c>
      <c r="H647" s="4">
        <v>79.319999999999993</v>
      </c>
      <c r="I647">
        <v>1.1147821486507772E-3</v>
      </c>
      <c r="J647" s="3" t="s">
        <v>144</v>
      </c>
      <c r="K647" s="3" t="s">
        <v>144</v>
      </c>
      <c r="L647">
        <f>H647*I647</f>
        <v>8.8424520030979642E-2</v>
      </c>
      <c r="M647" t="s">
        <v>68</v>
      </c>
      <c r="N647">
        <f t="shared" si="14"/>
        <v>8.8424520030979642E-2</v>
      </c>
    </row>
    <row r="648" spans="1:14" x14ac:dyDescent="0.25">
      <c r="A648" t="s">
        <v>140</v>
      </c>
      <c r="B648" t="s">
        <v>63</v>
      </c>
      <c r="C648" t="s">
        <v>15</v>
      </c>
      <c r="D648" t="s">
        <v>119</v>
      </c>
      <c r="E648" t="s">
        <v>145</v>
      </c>
      <c r="F648" t="s">
        <v>82</v>
      </c>
      <c r="G648">
        <v>11306.91</v>
      </c>
      <c r="H648" s="3" t="s">
        <v>144</v>
      </c>
      <c r="I648">
        <v>1.4736791537348077E-3</v>
      </c>
      <c r="J648">
        <v>0.3</v>
      </c>
      <c r="K648">
        <v>0.03</v>
      </c>
      <c r="L648">
        <f>G648*I648*J648*K648</f>
        <v>0.14996481804140072</v>
      </c>
      <c r="M648" t="s">
        <v>68</v>
      </c>
      <c r="N648">
        <f t="shared" si="14"/>
        <v>0.14996481804140072</v>
      </c>
    </row>
    <row r="649" spans="1:14" x14ac:dyDescent="0.25">
      <c r="A649" t="s">
        <v>140</v>
      </c>
      <c r="B649" t="s">
        <v>63</v>
      </c>
      <c r="C649" t="s">
        <v>15</v>
      </c>
      <c r="D649" t="s">
        <v>119</v>
      </c>
      <c r="E649" t="s">
        <v>145</v>
      </c>
      <c r="F649" t="s">
        <v>141</v>
      </c>
      <c r="G649" s="3" t="s">
        <v>144</v>
      </c>
      <c r="H649" s="4">
        <v>99.84</v>
      </c>
      <c r="I649">
        <v>1.4736791537348077E-3</v>
      </c>
      <c r="J649" s="3" t="s">
        <v>144</v>
      </c>
      <c r="K649" s="3" t="s">
        <v>144</v>
      </c>
      <c r="L649">
        <f>H649*I649</f>
        <v>0.1471321267088832</v>
      </c>
      <c r="M649" t="s">
        <v>68</v>
      </c>
      <c r="N649">
        <f t="shared" si="14"/>
        <v>0.1471321267088832</v>
      </c>
    </row>
    <row r="650" spans="1:14" x14ac:dyDescent="0.25">
      <c r="A650" t="s">
        <v>140</v>
      </c>
      <c r="B650" t="s">
        <v>63</v>
      </c>
      <c r="C650" t="s">
        <v>15</v>
      </c>
      <c r="D650" t="s">
        <v>151</v>
      </c>
      <c r="E650" t="s">
        <v>81</v>
      </c>
      <c r="F650" t="s">
        <v>82</v>
      </c>
      <c r="G650">
        <v>3419</v>
      </c>
      <c r="H650" s="3" t="s">
        <v>144</v>
      </c>
      <c r="I650">
        <v>1.1147821486507772E-3</v>
      </c>
      <c r="J650">
        <v>0.3</v>
      </c>
      <c r="K650">
        <v>0.03</v>
      </c>
      <c r="L650">
        <f>G650*I650*J650*K650</f>
        <v>3.4302961496133065E-2</v>
      </c>
      <c r="M650" t="s">
        <v>68</v>
      </c>
      <c r="N650">
        <f t="shared" si="14"/>
        <v>3.4302961496133065E-2</v>
      </c>
    </row>
    <row r="651" spans="1:14" x14ac:dyDescent="0.25">
      <c r="A651" t="s">
        <v>140</v>
      </c>
      <c r="B651" t="s">
        <v>63</v>
      </c>
      <c r="C651" t="s">
        <v>15</v>
      </c>
      <c r="D651" t="s">
        <v>151</v>
      </c>
      <c r="E651" t="s">
        <v>145</v>
      </c>
      <c r="F651" t="s">
        <v>82</v>
      </c>
      <c r="G651">
        <v>1309</v>
      </c>
      <c r="H651" s="3" t="s">
        <v>144</v>
      </c>
      <c r="I651">
        <v>1.4736791537348077E-3</v>
      </c>
      <c r="J651">
        <v>0.3</v>
      </c>
      <c r="K651">
        <v>0.03</v>
      </c>
      <c r="L651">
        <f>G651*I651*J651*K651</f>
        <v>1.7361414110149766E-2</v>
      </c>
      <c r="M651" t="s">
        <v>68</v>
      </c>
      <c r="N651">
        <f t="shared" si="14"/>
        <v>1.7361414110149766E-2</v>
      </c>
    </row>
    <row r="652" spans="1:14" x14ac:dyDescent="0.25">
      <c r="A652" t="s">
        <v>140</v>
      </c>
      <c r="B652" t="s">
        <v>63</v>
      </c>
      <c r="C652" t="s">
        <v>15</v>
      </c>
      <c r="D652" t="s">
        <v>85</v>
      </c>
      <c r="E652" t="s">
        <v>81</v>
      </c>
      <c r="F652" t="s">
        <v>82</v>
      </c>
      <c r="G652">
        <v>1158</v>
      </c>
      <c r="H652" s="3" t="s">
        <v>144</v>
      </c>
      <c r="I652">
        <v>1.1147821486507772E-3</v>
      </c>
      <c r="J652">
        <v>0.3</v>
      </c>
      <c r="K652">
        <v>0.03</v>
      </c>
      <c r="L652">
        <f>G652*I652*J652*K652</f>
        <v>1.1618259553238398E-2</v>
      </c>
      <c r="M652" t="s">
        <v>68</v>
      </c>
      <c r="N652">
        <f t="shared" si="14"/>
        <v>1.1618259553238398E-2</v>
      </c>
    </row>
    <row r="653" spans="1:14" x14ac:dyDescent="0.25">
      <c r="A653" t="s">
        <v>140</v>
      </c>
      <c r="B653" t="s">
        <v>63</v>
      </c>
      <c r="C653" t="s">
        <v>15</v>
      </c>
      <c r="D653" t="s">
        <v>136</v>
      </c>
      <c r="E653" t="s">
        <v>81</v>
      </c>
      <c r="F653" t="s">
        <v>141</v>
      </c>
      <c r="G653" s="3" t="s">
        <v>144</v>
      </c>
      <c r="H653" s="4">
        <v>62.723865332753363</v>
      </c>
      <c r="I653">
        <v>1.1147821486507772E-3</v>
      </c>
      <c r="J653" s="3" t="s">
        <v>144</v>
      </c>
      <c r="K653" s="3" t="s">
        <v>144</v>
      </c>
      <c r="L653">
        <f>H653*I653</f>
        <v>6.9923445367328793E-2</v>
      </c>
      <c r="M653" t="s">
        <v>68</v>
      </c>
      <c r="N653">
        <f t="shared" si="14"/>
        <v>6.9923445367328793E-2</v>
      </c>
    </row>
    <row r="654" spans="1:14" x14ac:dyDescent="0.25">
      <c r="A654" t="s">
        <v>140</v>
      </c>
      <c r="B654" t="s">
        <v>63</v>
      </c>
      <c r="C654" t="s">
        <v>15</v>
      </c>
      <c r="D654" t="s">
        <v>85</v>
      </c>
      <c r="E654" t="s">
        <v>145</v>
      </c>
      <c r="F654" t="s">
        <v>82</v>
      </c>
      <c r="G654">
        <v>758</v>
      </c>
      <c r="H654" s="3" t="s">
        <v>144</v>
      </c>
      <c r="I654">
        <v>1.4736791537348077E-3</v>
      </c>
      <c r="J654">
        <v>0.3</v>
      </c>
      <c r="K654">
        <v>0.03</v>
      </c>
      <c r="L654">
        <f>G654*I654*J654*K654</f>
        <v>1.0053439186778857E-2</v>
      </c>
      <c r="M654" t="s">
        <v>68</v>
      </c>
      <c r="N654">
        <f t="shared" si="14"/>
        <v>1.0053439186778857E-2</v>
      </c>
    </row>
    <row r="655" spans="1:14" x14ac:dyDescent="0.25">
      <c r="A655" t="s">
        <v>140</v>
      </c>
      <c r="B655" t="s">
        <v>63</v>
      </c>
      <c r="C655" t="s">
        <v>15</v>
      </c>
      <c r="D655" t="s">
        <v>136</v>
      </c>
      <c r="E655" t="s">
        <v>145</v>
      </c>
      <c r="F655" t="s">
        <v>141</v>
      </c>
      <c r="G655" s="3" t="s">
        <v>144</v>
      </c>
      <c r="H655" s="4">
        <v>20.092040017398865</v>
      </c>
      <c r="I655">
        <v>1.4736791537348077E-3</v>
      </c>
      <c r="J655" s="3" t="s">
        <v>144</v>
      </c>
      <c r="K655" s="3" t="s">
        <v>144</v>
      </c>
      <c r="L655">
        <f>H655*I655</f>
        <v>2.9609220529646253E-2</v>
      </c>
      <c r="M655" t="s">
        <v>68</v>
      </c>
      <c r="N655">
        <f t="shared" si="14"/>
        <v>2.9609220529646253E-2</v>
      </c>
    </row>
    <row r="656" spans="1:14" x14ac:dyDescent="0.25">
      <c r="A656" t="s">
        <v>140</v>
      </c>
      <c r="B656" t="s">
        <v>63</v>
      </c>
      <c r="C656" t="s">
        <v>15</v>
      </c>
      <c r="D656" t="s">
        <v>104</v>
      </c>
      <c r="E656" t="s">
        <v>81</v>
      </c>
      <c r="F656" t="s">
        <v>82</v>
      </c>
      <c r="G656">
        <v>159</v>
      </c>
      <c r="H656" s="3" t="s">
        <v>144</v>
      </c>
      <c r="I656">
        <v>1.1147821486507772E-3</v>
      </c>
      <c r="J656">
        <v>0.3</v>
      </c>
      <c r="K656">
        <v>0.03</v>
      </c>
      <c r="L656">
        <f>G656*I656*J656*K656</f>
        <v>1.595253254719262E-3</v>
      </c>
      <c r="M656" t="s">
        <v>68</v>
      </c>
      <c r="N656">
        <f t="shared" si="14"/>
        <v>1.595253254719262E-3</v>
      </c>
    </row>
    <row r="657" spans="1:14" x14ac:dyDescent="0.25">
      <c r="A657" t="s">
        <v>140</v>
      </c>
      <c r="B657" t="s">
        <v>63</v>
      </c>
      <c r="C657" t="s">
        <v>15</v>
      </c>
      <c r="D657" t="s">
        <v>104</v>
      </c>
      <c r="E657" t="s">
        <v>81</v>
      </c>
      <c r="F657" t="s">
        <v>141</v>
      </c>
      <c r="G657" s="3" t="s">
        <v>144</v>
      </c>
      <c r="H657" s="4">
        <v>5.8909090909090907</v>
      </c>
      <c r="I657">
        <v>1.1147821486507772E-3</v>
      </c>
      <c r="J657" s="3" t="s">
        <v>144</v>
      </c>
      <c r="K657" s="3" t="s">
        <v>144</v>
      </c>
      <c r="L657">
        <f>H657*I657</f>
        <v>6.5670802938700328E-3</v>
      </c>
      <c r="M657" t="s">
        <v>68</v>
      </c>
      <c r="N657">
        <f t="shared" si="14"/>
        <v>6.5670802938700328E-3</v>
      </c>
    </row>
    <row r="658" spans="1:14" x14ac:dyDescent="0.25">
      <c r="A658" t="s">
        <v>140</v>
      </c>
      <c r="B658" t="s">
        <v>63</v>
      </c>
      <c r="C658" t="s">
        <v>15</v>
      </c>
      <c r="D658" t="s">
        <v>104</v>
      </c>
      <c r="E658" t="s">
        <v>145</v>
      </c>
      <c r="F658" t="s">
        <v>82</v>
      </c>
      <c r="G658">
        <v>435</v>
      </c>
      <c r="H658" s="3" t="s">
        <v>144</v>
      </c>
      <c r="I658">
        <v>1.4736791537348077E-3</v>
      </c>
      <c r="J658">
        <v>0.3</v>
      </c>
      <c r="K658">
        <v>0.03</v>
      </c>
      <c r="L658">
        <f>G658*I658*J658*K658</f>
        <v>5.7694538868717721E-3</v>
      </c>
      <c r="M658" t="s">
        <v>68</v>
      </c>
      <c r="N658">
        <f t="shared" si="14"/>
        <v>5.7694538868717721E-3</v>
      </c>
    </row>
    <row r="659" spans="1:14" x14ac:dyDescent="0.25">
      <c r="A659" t="s">
        <v>140</v>
      </c>
      <c r="B659" t="s">
        <v>63</v>
      </c>
      <c r="C659" t="s">
        <v>15</v>
      </c>
      <c r="D659" t="s">
        <v>104</v>
      </c>
      <c r="E659" t="s">
        <v>145</v>
      </c>
      <c r="F659" t="s">
        <v>141</v>
      </c>
      <c r="G659" s="3" t="s">
        <v>144</v>
      </c>
      <c r="H659" s="4">
        <v>2.5454545454545454</v>
      </c>
      <c r="I659">
        <v>1.4736791537348077E-3</v>
      </c>
      <c r="J659" s="3" t="s">
        <v>144</v>
      </c>
      <c r="K659" s="3" t="s">
        <v>144</v>
      </c>
      <c r="L659">
        <f>H659*I659</f>
        <v>3.751183300415874E-3</v>
      </c>
      <c r="M659" t="s">
        <v>68</v>
      </c>
      <c r="N659">
        <f t="shared" si="14"/>
        <v>3.751183300415874E-3</v>
      </c>
    </row>
    <row r="660" spans="1:14" x14ac:dyDescent="0.25">
      <c r="A660" t="s">
        <v>140</v>
      </c>
      <c r="B660" t="s">
        <v>63</v>
      </c>
      <c r="C660" t="s">
        <v>15</v>
      </c>
      <c r="D660" t="s">
        <v>105</v>
      </c>
      <c r="E660" t="s">
        <v>81</v>
      </c>
      <c r="F660" t="s">
        <v>141</v>
      </c>
      <c r="G660" s="3" t="s">
        <v>144</v>
      </c>
      <c r="H660" s="4">
        <v>32.807418181818193</v>
      </c>
      <c r="I660">
        <v>1.1147821486507772E-3</v>
      </c>
      <c r="J660" s="3" t="s">
        <v>144</v>
      </c>
      <c r="K660" s="3" t="s">
        <v>144</v>
      </c>
      <c r="L660">
        <f>H660*I660</f>
        <v>3.6573124132411858E-2</v>
      </c>
      <c r="M660" t="s">
        <v>68</v>
      </c>
      <c r="N660">
        <f t="shared" si="14"/>
        <v>3.6573124132411858E-2</v>
      </c>
    </row>
    <row r="661" spans="1:14" x14ac:dyDescent="0.25">
      <c r="A661" t="s">
        <v>140</v>
      </c>
      <c r="B661" t="s">
        <v>63</v>
      </c>
      <c r="C661" t="s">
        <v>15</v>
      </c>
      <c r="D661" t="s">
        <v>105</v>
      </c>
      <c r="E661" t="s">
        <v>145</v>
      </c>
      <c r="F661" t="s">
        <v>141</v>
      </c>
      <c r="G661" s="3" t="s">
        <v>144</v>
      </c>
      <c r="H661" s="4">
        <v>19.536363636363635</v>
      </c>
      <c r="I661">
        <v>1.4736791537348077E-3</v>
      </c>
      <c r="J661" s="3" t="s">
        <v>144</v>
      </c>
      <c r="K661" s="3" t="s">
        <v>144</v>
      </c>
      <c r="L661">
        <f>H661*I661</f>
        <v>2.8790331830691834E-2</v>
      </c>
      <c r="M661" t="s">
        <v>68</v>
      </c>
      <c r="N661">
        <f t="shared" si="14"/>
        <v>2.8790331830691834E-2</v>
      </c>
    </row>
    <row r="662" spans="1:14" x14ac:dyDescent="0.25">
      <c r="A662" t="s">
        <v>140</v>
      </c>
      <c r="B662" t="s">
        <v>63</v>
      </c>
      <c r="C662" t="s">
        <v>15</v>
      </c>
      <c r="D662" t="s">
        <v>106</v>
      </c>
      <c r="E662" t="s">
        <v>81</v>
      </c>
      <c r="F662" t="s">
        <v>82</v>
      </c>
      <c r="G662">
        <v>127</v>
      </c>
      <c r="H662" s="3" t="s">
        <v>144</v>
      </c>
      <c r="I662">
        <v>1.1147821486507772E-3</v>
      </c>
      <c r="J662">
        <v>0.3</v>
      </c>
      <c r="K662">
        <v>0.03</v>
      </c>
      <c r="L662">
        <f>G662*I662*J662*K662</f>
        <v>1.2741959959078383E-3</v>
      </c>
      <c r="M662" t="s">
        <v>68</v>
      </c>
      <c r="N662">
        <f t="shared" si="14"/>
        <v>1.2741959959078383E-3</v>
      </c>
    </row>
    <row r="663" spans="1:14" x14ac:dyDescent="0.25">
      <c r="A663" t="s">
        <v>140</v>
      </c>
      <c r="B663" t="s">
        <v>63</v>
      </c>
      <c r="C663" t="s">
        <v>15</v>
      </c>
      <c r="D663" t="s">
        <v>106</v>
      </c>
      <c r="E663" t="s">
        <v>81</v>
      </c>
      <c r="F663" t="s">
        <v>141</v>
      </c>
      <c r="G663" s="3" t="s">
        <v>144</v>
      </c>
      <c r="H663" s="4">
        <v>3.9272727272727272</v>
      </c>
      <c r="I663">
        <v>1.1147821486507772E-3</v>
      </c>
      <c r="J663" s="3" t="s">
        <v>144</v>
      </c>
      <c r="K663" s="3" t="s">
        <v>144</v>
      </c>
      <c r="L663">
        <f>H663*I663</f>
        <v>4.3780535292466888E-3</v>
      </c>
      <c r="M663" t="s">
        <v>68</v>
      </c>
      <c r="N663">
        <f t="shared" si="14"/>
        <v>4.3780535292466888E-3</v>
      </c>
    </row>
    <row r="664" spans="1:14" x14ac:dyDescent="0.25">
      <c r="A664" t="s">
        <v>140</v>
      </c>
      <c r="B664" t="s">
        <v>63</v>
      </c>
      <c r="C664" t="s">
        <v>15</v>
      </c>
      <c r="D664" t="s">
        <v>106</v>
      </c>
      <c r="E664" t="s">
        <v>145</v>
      </c>
      <c r="F664" t="s">
        <v>82</v>
      </c>
      <c r="G664">
        <v>301</v>
      </c>
      <c r="H664" s="3" t="s">
        <v>144</v>
      </c>
      <c r="I664">
        <v>1.4736791537348077E-3</v>
      </c>
      <c r="J664">
        <v>0.3</v>
      </c>
      <c r="K664">
        <v>0.03</v>
      </c>
      <c r="L664">
        <f>G664*I664*J664*K664</f>
        <v>3.9921968274675944E-3</v>
      </c>
      <c r="M664" t="s">
        <v>68</v>
      </c>
      <c r="N664">
        <f t="shared" si="14"/>
        <v>3.9921968274675944E-3</v>
      </c>
    </row>
    <row r="665" spans="1:14" x14ac:dyDescent="0.25">
      <c r="A665" t="s">
        <v>140</v>
      </c>
      <c r="B665" t="s">
        <v>63</v>
      </c>
      <c r="C665" t="s">
        <v>15</v>
      </c>
      <c r="D665" t="s">
        <v>106</v>
      </c>
      <c r="E665" t="s">
        <v>145</v>
      </c>
      <c r="F665" t="s">
        <v>141</v>
      </c>
      <c r="G665" s="3" t="s">
        <v>144</v>
      </c>
      <c r="H665" s="4">
        <v>5.3818181818181818</v>
      </c>
      <c r="I665">
        <v>1.4736791537348077E-3</v>
      </c>
      <c r="J665" s="3" t="s">
        <v>144</v>
      </c>
      <c r="K665" s="3" t="s">
        <v>144</v>
      </c>
      <c r="L665">
        <f>H665*I665</f>
        <v>7.9310732637364201E-3</v>
      </c>
      <c r="M665" t="s">
        <v>68</v>
      </c>
      <c r="N665">
        <f t="shared" si="14"/>
        <v>7.9310732637364201E-3</v>
      </c>
    </row>
    <row r="666" spans="1:14" x14ac:dyDescent="0.25">
      <c r="A666" t="s">
        <v>140</v>
      </c>
      <c r="B666" t="s">
        <v>63</v>
      </c>
      <c r="C666" t="s">
        <v>15</v>
      </c>
      <c r="D666" t="s">
        <v>152</v>
      </c>
      <c r="E666" t="s">
        <v>81</v>
      </c>
      <c r="F666" t="s">
        <v>82</v>
      </c>
      <c r="G666">
        <v>238.215</v>
      </c>
      <c r="H666" s="3" t="s">
        <v>144</v>
      </c>
      <c r="I666">
        <v>1.1147821486507772E-3</v>
      </c>
      <c r="J666">
        <v>0.3</v>
      </c>
      <c r="K666">
        <v>0.03</v>
      </c>
      <c r="L666">
        <f>G666*I666*J666*K666</f>
        <v>2.3900204658676037E-3</v>
      </c>
      <c r="M666" t="s">
        <v>68</v>
      </c>
      <c r="N666">
        <f t="shared" si="14"/>
        <v>2.3900204658676037E-3</v>
      </c>
    </row>
    <row r="667" spans="1:14" x14ac:dyDescent="0.25">
      <c r="A667" t="s">
        <v>140</v>
      </c>
      <c r="B667" t="s">
        <v>63</v>
      </c>
      <c r="C667" t="s">
        <v>15</v>
      </c>
      <c r="D667" t="s">
        <v>152</v>
      </c>
      <c r="E667" t="s">
        <v>81</v>
      </c>
      <c r="F667" t="s">
        <v>141</v>
      </c>
      <c r="G667" s="3" t="s">
        <v>144</v>
      </c>
      <c r="H667" s="4">
        <v>7.88</v>
      </c>
      <c r="I667">
        <v>1.1147821486507772E-3</v>
      </c>
      <c r="J667" s="3" t="s">
        <v>144</v>
      </c>
      <c r="K667" s="3" t="s">
        <v>144</v>
      </c>
      <c r="L667">
        <f>H667*I667</f>
        <v>8.7844833313681231E-3</v>
      </c>
      <c r="M667" t="s">
        <v>68</v>
      </c>
      <c r="N667">
        <f t="shared" si="14"/>
        <v>8.7844833313681231E-3</v>
      </c>
    </row>
    <row r="668" spans="1:14" x14ac:dyDescent="0.25">
      <c r="A668" t="s">
        <v>140</v>
      </c>
      <c r="B668" t="s">
        <v>63</v>
      </c>
      <c r="C668" t="s">
        <v>15</v>
      </c>
      <c r="D668" t="s">
        <v>152</v>
      </c>
      <c r="E668" t="s">
        <v>145</v>
      </c>
      <c r="F668" t="s">
        <v>82</v>
      </c>
      <c r="G668">
        <v>572.83500000000004</v>
      </c>
      <c r="H668" s="3" t="s">
        <v>144</v>
      </c>
      <c r="I668">
        <v>1.4736791537348077E-3</v>
      </c>
      <c r="J668">
        <v>0.3</v>
      </c>
      <c r="K668">
        <v>0.03</v>
      </c>
      <c r="L668">
        <f>G668*I668*J668*K668</f>
        <v>7.5975749822671072E-3</v>
      </c>
      <c r="M668" t="s">
        <v>68</v>
      </c>
      <c r="N668">
        <f t="shared" si="14"/>
        <v>7.5975749822671072E-3</v>
      </c>
    </row>
    <row r="669" spans="1:14" x14ac:dyDescent="0.25">
      <c r="A669" t="s">
        <v>140</v>
      </c>
      <c r="B669" t="s">
        <v>63</v>
      </c>
      <c r="C669" t="s">
        <v>15</v>
      </c>
      <c r="D669" t="s">
        <v>152</v>
      </c>
      <c r="E669" t="s">
        <v>145</v>
      </c>
      <c r="F669" t="s">
        <v>141</v>
      </c>
      <c r="G669" s="3" t="s">
        <v>144</v>
      </c>
      <c r="H669" s="4">
        <v>12.154999999999999</v>
      </c>
      <c r="I669">
        <v>1.4736791537348077E-3</v>
      </c>
      <c r="J669" s="3" t="s">
        <v>144</v>
      </c>
      <c r="K669" s="3" t="s">
        <v>144</v>
      </c>
      <c r="L669">
        <f>H669*I669</f>
        <v>1.7912570113646588E-2</v>
      </c>
      <c r="M669" t="s">
        <v>68</v>
      </c>
      <c r="N669">
        <f t="shared" si="14"/>
        <v>1.7912570113646588E-2</v>
      </c>
    </row>
    <row r="670" spans="1:14" x14ac:dyDescent="0.25">
      <c r="A670" t="s">
        <v>140</v>
      </c>
      <c r="B670" t="s">
        <v>63</v>
      </c>
      <c r="C670" t="s">
        <v>15</v>
      </c>
      <c r="D670" t="s">
        <v>87</v>
      </c>
      <c r="E670" t="s">
        <v>81</v>
      </c>
      <c r="F670" t="s">
        <v>141</v>
      </c>
      <c r="G670" s="3" t="s">
        <v>144</v>
      </c>
      <c r="H670" s="4">
        <v>6.7732136294661327</v>
      </c>
      <c r="I670">
        <v>1.1147821486507772E-3</v>
      </c>
      <c r="J670" s="3" t="s">
        <v>144</v>
      </c>
      <c r="K670" s="3" t="s">
        <v>144</v>
      </c>
      <c r="L670">
        <f>H670*I670</f>
        <v>7.5506576431269845E-3</v>
      </c>
      <c r="M670" t="s">
        <v>68</v>
      </c>
      <c r="N670">
        <f t="shared" si="14"/>
        <v>7.5506576431269845E-3</v>
      </c>
    </row>
    <row r="671" spans="1:14" x14ac:dyDescent="0.25">
      <c r="A671" t="s">
        <v>140</v>
      </c>
      <c r="B671" t="s">
        <v>63</v>
      </c>
      <c r="C671" t="s">
        <v>15</v>
      </c>
      <c r="D671" t="s">
        <v>87</v>
      </c>
      <c r="E671" t="s">
        <v>145</v>
      </c>
      <c r="F671" t="s">
        <v>141</v>
      </c>
      <c r="G671" s="3" t="s">
        <v>144</v>
      </c>
      <c r="H671" s="4">
        <v>8.5060284177127876</v>
      </c>
      <c r="I671">
        <v>1.4736791537348077E-3</v>
      </c>
      <c r="J671" s="3" t="s">
        <v>144</v>
      </c>
      <c r="K671" s="3" t="s">
        <v>144</v>
      </c>
      <c r="L671">
        <f>H671*I671</f>
        <v>1.2535156760259207E-2</v>
      </c>
      <c r="M671" t="s">
        <v>68</v>
      </c>
      <c r="N671">
        <f t="shared" si="14"/>
        <v>1.2535156760259207E-2</v>
      </c>
    </row>
    <row r="672" spans="1:14" x14ac:dyDescent="0.25">
      <c r="A672" t="s">
        <v>140</v>
      </c>
      <c r="B672" t="s">
        <v>63</v>
      </c>
      <c r="C672" t="s">
        <v>15</v>
      </c>
      <c r="D672" t="s">
        <v>122</v>
      </c>
      <c r="E672" t="s">
        <v>81</v>
      </c>
      <c r="F672" t="s">
        <v>141</v>
      </c>
      <c r="G672" s="3" t="s">
        <v>144</v>
      </c>
      <c r="H672" s="4">
        <v>8.6945454545454552</v>
      </c>
      <c r="I672">
        <v>1.1147821486507772E-3</v>
      </c>
      <c r="J672" s="3" t="s">
        <v>144</v>
      </c>
      <c r="K672" s="3" t="s">
        <v>144</v>
      </c>
      <c r="L672">
        <f>H672*I672</f>
        <v>9.69252406336003E-3</v>
      </c>
      <c r="M672" t="s">
        <v>68</v>
      </c>
      <c r="N672">
        <f t="shared" si="14"/>
        <v>9.69252406336003E-3</v>
      </c>
    </row>
    <row r="673" spans="1:14" x14ac:dyDescent="0.25">
      <c r="A673" t="s">
        <v>140</v>
      </c>
      <c r="B673" t="s">
        <v>63</v>
      </c>
      <c r="C673" t="s">
        <v>15</v>
      </c>
      <c r="D673" t="s">
        <v>122</v>
      </c>
      <c r="E673" t="s">
        <v>145</v>
      </c>
      <c r="F673" t="s">
        <v>141</v>
      </c>
      <c r="G673" s="3" t="s">
        <v>144</v>
      </c>
      <c r="H673" s="4">
        <v>7.254545454545454</v>
      </c>
      <c r="I673">
        <v>1.4736791537348077E-3</v>
      </c>
      <c r="J673" s="3" t="s">
        <v>144</v>
      </c>
      <c r="K673" s="3" t="s">
        <v>144</v>
      </c>
      <c r="L673">
        <f>H673*I673</f>
        <v>1.0690872406185241E-2</v>
      </c>
      <c r="M673" t="s">
        <v>68</v>
      </c>
      <c r="N673">
        <f t="shared" si="14"/>
        <v>1.0690872406185241E-2</v>
      </c>
    </row>
    <row r="674" spans="1:14" x14ac:dyDescent="0.25">
      <c r="A674" t="s">
        <v>140</v>
      </c>
      <c r="B674" t="s">
        <v>63</v>
      </c>
      <c r="C674" t="s">
        <v>15</v>
      </c>
      <c r="D674" t="s">
        <v>74</v>
      </c>
      <c r="E674" t="s">
        <v>81</v>
      </c>
      <c r="F674" t="s">
        <v>82</v>
      </c>
      <c r="G674">
        <v>149</v>
      </c>
      <c r="H674" s="3" t="s">
        <v>144</v>
      </c>
      <c r="I674">
        <v>1.1147821486507772E-3</v>
      </c>
      <c r="J674">
        <v>0.3</v>
      </c>
      <c r="K674">
        <v>0.03</v>
      </c>
      <c r="L674">
        <f>G674*I674*J674*K674</f>
        <v>1.494922861340692E-3</v>
      </c>
      <c r="M674" t="s">
        <v>68</v>
      </c>
      <c r="N674">
        <f t="shared" si="14"/>
        <v>1.494922861340692E-3</v>
      </c>
    </row>
    <row r="675" spans="1:14" x14ac:dyDescent="0.25">
      <c r="A675" t="s">
        <v>140</v>
      </c>
      <c r="B675" t="s">
        <v>63</v>
      </c>
      <c r="C675" t="s">
        <v>15</v>
      </c>
      <c r="D675" t="s">
        <v>74</v>
      </c>
      <c r="E675" t="s">
        <v>81</v>
      </c>
      <c r="F675" t="s">
        <v>141</v>
      </c>
      <c r="G675" s="3" t="s">
        <v>144</v>
      </c>
      <c r="H675" s="4">
        <v>5.95</v>
      </c>
      <c r="I675">
        <v>1.1147821486507772E-3</v>
      </c>
      <c r="J675" s="3" t="s">
        <v>144</v>
      </c>
      <c r="K675" s="3" t="s">
        <v>144</v>
      </c>
      <c r="L675">
        <f>H675*I675</f>
        <v>6.632953784472124E-3</v>
      </c>
      <c r="M675" t="s">
        <v>68</v>
      </c>
      <c r="N675">
        <f t="shared" si="14"/>
        <v>6.632953784472124E-3</v>
      </c>
    </row>
    <row r="676" spans="1:14" x14ac:dyDescent="0.25">
      <c r="A676" t="s">
        <v>140</v>
      </c>
      <c r="B676" t="s">
        <v>63</v>
      </c>
      <c r="C676" t="s">
        <v>15</v>
      </c>
      <c r="D676" t="s">
        <v>74</v>
      </c>
      <c r="E676" t="s">
        <v>145</v>
      </c>
      <c r="F676" t="s">
        <v>82</v>
      </c>
      <c r="G676">
        <v>83</v>
      </c>
      <c r="H676" s="3" t="s">
        <v>144</v>
      </c>
      <c r="I676">
        <v>1.4736791537348077E-3</v>
      </c>
      <c r="J676">
        <v>0.3</v>
      </c>
      <c r="K676">
        <v>0.03</v>
      </c>
      <c r="L676">
        <f>G676*I676*J676*K676</f>
        <v>1.1008383278399013E-3</v>
      </c>
      <c r="M676" t="s">
        <v>68</v>
      </c>
      <c r="N676">
        <f t="shared" si="14"/>
        <v>1.1008383278399013E-3</v>
      </c>
    </row>
    <row r="677" spans="1:14" x14ac:dyDescent="0.25">
      <c r="A677" t="s">
        <v>140</v>
      </c>
      <c r="B677" t="s">
        <v>63</v>
      </c>
      <c r="C677" t="s">
        <v>15</v>
      </c>
      <c r="D677" t="s">
        <v>74</v>
      </c>
      <c r="E677" t="s">
        <v>145</v>
      </c>
      <c r="F677" t="s">
        <v>141</v>
      </c>
      <c r="G677" s="3" t="s">
        <v>144</v>
      </c>
      <c r="H677" s="4">
        <v>3.55</v>
      </c>
      <c r="I677">
        <v>1.4736791537348077E-3</v>
      </c>
      <c r="J677" s="3" t="s">
        <v>144</v>
      </c>
      <c r="K677" s="3" t="s">
        <v>144</v>
      </c>
      <c r="L677">
        <f>H677*I677</f>
        <v>5.2315609957585673E-3</v>
      </c>
      <c r="M677" t="s">
        <v>68</v>
      </c>
      <c r="N677">
        <f t="shared" si="14"/>
        <v>5.2315609957585673E-3</v>
      </c>
    </row>
    <row r="678" spans="1:14" x14ac:dyDescent="0.25">
      <c r="A678" t="s">
        <v>140</v>
      </c>
      <c r="B678" t="s">
        <v>63</v>
      </c>
      <c r="C678" t="s">
        <v>15</v>
      </c>
      <c r="D678" t="s">
        <v>153</v>
      </c>
      <c r="E678" t="s">
        <v>81</v>
      </c>
      <c r="F678" t="s">
        <v>82</v>
      </c>
      <c r="G678">
        <v>3608</v>
      </c>
      <c r="H678" s="3" t="s">
        <v>144</v>
      </c>
      <c r="I678">
        <v>1.1147821486507772E-3</v>
      </c>
      <c r="J678">
        <v>0.3</v>
      </c>
      <c r="K678">
        <v>0.03</v>
      </c>
      <c r="L678">
        <f>G678*I678*J678*K678</f>
        <v>3.6199205930988035E-2</v>
      </c>
      <c r="M678" t="s">
        <v>68</v>
      </c>
      <c r="N678">
        <f t="shared" si="14"/>
        <v>3.6199205930988035E-2</v>
      </c>
    </row>
    <row r="679" spans="1:14" x14ac:dyDescent="0.25">
      <c r="A679" t="s">
        <v>140</v>
      </c>
      <c r="B679" t="s">
        <v>63</v>
      </c>
      <c r="C679" t="s">
        <v>15</v>
      </c>
      <c r="D679" t="s">
        <v>154</v>
      </c>
      <c r="E679" t="s">
        <v>81</v>
      </c>
      <c r="F679" t="s">
        <v>141</v>
      </c>
      <c r="G679" s="3" t="s">
        <v>144</v>
      </c>
      <c r="H679" s="4">
        <v>10.109090909090909</v>
      </c>
      <c r="I679">
        <v>1.1147821486507772E-3</v>
      </c>
      <c r="J679" s="3" t="s">
        <v>144</v>
      </c>
      <c r="K679" s="3" t="s">
        <v>144</v>
      </c>
      <c r="L679">
        <f>H679*I679</f>
        <v>1.1269434084542403E-2</v>
      </c>
      <c r="M679" t="s">
        <v>68</v>
      </c>
      <c r="N679">
        <f t="shared" si="14"/>
        <v>1.1269434084542403E-2</v>
      </c>
    </row>
    <row r="680" spans="1:14" x14ac:dyDescent="0.25">
      <c r="A680" t="s">
        <v>140</v>
      </c>
      <c r="B680" t="s">
        <v>63</v>
      </c>
      <c r="C680" t="s">
        <v>15</v>
      </c>
      <c r="D680" t="s">
        <v>153</v>
      </c>
      <c r="E680" t="s">
        <v>145</v>
      </c>
      <c r="F680" t="s">
        <v>82</v>
      </c>
      <c r="G680">
        <v>2626</v>
      </c>
      <c r="H680" s="3" t="s">
        <v>144</v>
      </c>
      <c r="I680">
        <v>1.4736791537348077E-3</v>
      </c>
      <c r="J680">
        <v>0.3</v>
      </c>
      <c r="K680">
        <v>0.03</v>
      </c>
      <c r="L680">
        <f>G680*I680*J680*K680</f>
        <v>3.4828933119368438E-2</v>
      </c>
      <c r="M680" t="s">
        <v>68</v>
      </c>
      <c r="N680">
        <f t="shared" si="14"/>
        <v>3.4828933119368438E-2</v>
      </c>
    </row>
    <row r="681" spans="1:14" x14ac:dyDescent="0.25">
      <c r="A681" t="s">
        <v>140</v>
      </c>
      <c r="B681" t="s">
        <v>63</v>
      </c>
      <c r="C681" t="s">
        <v>15</v>
      </c>
      <c r="D681" t="s">
        <v>154</v>
      </c>
      <c r="E681" t="s">
        <v>145</v>
      </c>
      <c r="F681" t="s">
        <v>141</v>
      </c>
      <c r="G681" s="3" t="s">
        <v>144</v>
      </c>
      <c r="H681" s="4">
        <v>3.3454545454545452</v>
      </c>
      <c r="I681">
        <v>1.4736791537348077E-3</v>
      </c>
      <c r="J681" s="3" t="s">
        <v>144</v>
      </c>
      <c r="K681" s="3" t="s">
        <v>144</v>
      </c>
      <c r="L681">
        <f>H681*I681</f>
        <v>4.9301266234037201E-3</v>
      </c>
      <c r="M681" t="s">
        <v>68</v>
      </c>
      <c r="N681">
        <f t="shared" si="14"/>
        <v>4.9301266234037201E-3</v>
      </c>
    </row>
    <row r="682" spans="1:14" x14ac:dyDescent="0.25">
      <c r="A682" t="s">
        <v>140</v>
      </c>
      <c r="B682" t="s">
        <v>63</v>
      </c>
      <c r="C682" t="s">
        <v>15</v>
      </c>
      <c r="D682" t="s">
        <v>88</v>
      </c>
      <c r="E682" t="s">
        <v>81</v>
      </c>
      <c r="F682" t="s">
        <v>82</v>
      </c>
      <c r="G682">
        <v>31481</v>
      </c>
      <c r="H682" s="3" t="s">
        <v>144</v>
      </c>
      <c r="I682">
        <v>1.1147821486507772E-3</v>
      </c>
      <c r="J682">
        <v>0.3</v>
      </c>
      <c r="K682">
        <v>0.03</v>
      </c>
      <c r="L682">
        <f>G682*I682*J682*K682</f>
        <v>0.31585011139507602</v>
      </c>
      <c r="M682" t="s">
        <v>68</v>
      </c>
      <c r="N682">
        <f t="shared" si="14"/>
        <v>0.31585011139507602</v>
      </c>
    </row>
    <row r="683" spans="1:14" x14ac:dyDescent="0.25">
      <c r="A683" t="s">
        <v>140</v>
      </c>
      <c r="B683" t="s">
        <v>63</v>
      </c>
      <c r="C683" t="s">
        <v>15</v>
      </c>
      <c r="D683" t="s">
        <v>155</v>
      </c>
      <c r="E683" t="s">
        <v>81</v>
      </c>
      <c r="F683" t="s">
        <v>141</v>
      </c>
      <c r="G683" s="3" t="s">
        <v>144</v>
      </c>
      <c r="H683" s="4">
        <v>5.6327411198073456</v>
      </c>
      <c r="I683">
        <v>1.1147821486507772E-3</v>
      </c>
      <c r="J683" s="3" t="s">
        <v>144</v>
      </c>
      <c r="K683" s="3" t="s">
        <v>144</v>
      </c>
      <c r="L683">
        <f>H683*I683</f>
        <v>6.2792792483324176E-3</v>
      </c>
      <c r="M683" t="s">
        <v>68</v>
      </c>
      <c r="N683">
        <f t="shared" si="14"/>
        <v>6.2792792483324176E-3</v>
      </c>
    </row>
    <row r="684" spans="1:14" x14ac:dyDescent="0.25">
      <c r="A684" t="s">
        <v>140</v>
      </c>
      <c r="B684" t="s">
        <v>63</v>
      </c>
      <c r="C684" t="s">
        <v>15</v>
      </c>
      <c r="D684" t="s">
        <v>88</v>
      </c>
      <c r="E684" t="s">
        <v>145</v>
      </c>
      <c r="F684" t="s">
        <v>82</v>
      </c>
      <c r="G684">
        <v>767</v>
      </c>
      <c r="H684" s="3" t="s">
        <v>144</v>
      </c>
      <c r="I684">
        <v>1.4736791537348077E-3</v>
      </c>
      <c r="J684">
        <v>0.3</v>
      </c>
      <c r="K684">
        <v>0.03</v>
      </c>
      <c r="L684">
        <f>G684*I684*J684*K684</f>
        <v>1.0172807198231378E-2</v>
      </c>
      <c r="M684" t="s">
        <v>68</v>
      </c>
      <c r="N684">
        <f t="shared" si="14"/>
        <v>1.0172807198231378E-2</v>
      </c>
    </row>
    <row r="685" spans="1:14" x14ac:dyDescent="0.25">
      <c r="A685" t="s">
        <v>140</v>
      </c>
      <c r="B685" t="s">
        <v>63</v>
      </c>
      <c r="C685" t="s">
        <v>15</v>
      </c>
      <c r="D685" t="s">
        <v>155</v>
      </c>
      <c r="E685" t="s">
        <v>145</v>
      </c>
      <c r="F685" t="s">
        <v>141</v>
      </c>
      <c r="G685" s="3" t="s">
        <v>144</v>
      </c>
      <c r="H685" s="4">
        <v>2.3120860927152314</v>
      </c>
      <c r="I685">
        <v>1.4736791537348077E-3</v>
      </c>
      <c r="J685" s="3" t="s">
        <v>144</v>
      </c>
      <c r="K685" s="3" t="s">
        <v>144</v>
      </c>
      <c r="L685">
        <f>H685*I685</f>
        <v>3.4072730764746002E-3</v>
      </c>
      <c r="M685" t="s">
        <v>68</v>
      </c>
      <c r="N685">
        <f t="shared" si="14"/>
        <v>3.4072730764746002E-3</v>
      </c>
    </row>
    <row r="686" spans="1:14" x14ac:dyDescent="0.25">
      <c r="A686" t="s">
        <v>140</v>
      </c>
      <c r="B686" t="s">
        <v>63</v>
      </c>
      <c r="C686" t="s">
        <v>15</v>
      </c>
      <c r="D686" t="s">
        <v>107</v>
      </c>
      <c r="E686" t="s">
        <v>81</v>
      </c>
      <c r="F686" t="s">
        <v>82</v>
      </c>
      <c r="G686">
        <v>2550</v>
      </c>
      <c r="H686" s="3" t="s">
        <v>144</v>
      </c>
      <c r="I686">
        <v>1.1147821486507772E-3</v>
      </c>
      <c r="J686">
        <v>0.3</v>
      </c>
      <c r="K686">
        <v>0.03</v>
      </c>
      <c r="L686">
        <f>G686*I686*J686*K686</f>
        <v>2.5584250311535335E-2</v>
      </c>
      <c r="M686" t="s">
        <v>68</v>
      </c>
      <c r="N686">
        <f t="shared" si="14"/>
        <v>2.5584250311535335E-2</v>
      </c>
    </row>
    <row r="687" spans="1:14" x14ac:dyDescent="0.25">
      <c r="A687" t="s">
        <v>140</v>
      </c>
      <c r="B687" t="s">
        <v>63</v>
      </c>
      <c r="C687" t="s">
        <v>15</v>
      </c>
      <c r="D687" t="s">
        <v>156</v>
      </c>
      <c r="E687" t="s">
        <v>81</v>
      </c>
      <c r="F687" t="s">
        <v>141</v>
      </c>
      <c r="G687" s="3" t="s">
        <v>144</v>
      </c>
      <c r="H687" s="4">
        <v>27.978181818181817</v>
      </c>
      <c r="I687">
        <v>1.1147821486507772E-3</v>
      </c>
      <c r="J687" s="3" t="s">
        <v>144</v>
      </c>
      <c r="K687" s="3" t="s">
        <v>144</v>
      </c>
      <c r="L687">
        <f>H687*I687</f>
        <v>3.1189577642614832E-2</v>
      </c>
      <c r="M687" t="s">
        <v>68</v>
      </c>
      <c r="N687">
        <f t="shared" si="14"/>
        <v>3.1189577642614832E-2</v>
      </c>
    </row>
    <row r="688" spans="1:14" x14ac:dyDescent="0.25">
      <c r="A688" t="s">
        <v>140</v>
      </c>
      <c r="B688" t="s">
        <v>63</v>
      </c>
      <c r="C688" t="s">
        <v>15</v>
      </c>
      <c r="D688" t="s">
        <v>107</v>
      </c>
      <c r="E688" t="s">
        <v>145</v>
      </c>
      <c r="F688" t="s">
        <v>82</v>
      </c>
      <c r="G688">
        <v>3795</v>
      </c>
      <c r="H688" s="3" t="s">
        <v>144</v>
      </c>
      <c r="I688">
        <v>1.4736791537348077E-3</v>
      </c>
      <c r="J688">
        <v>0.3</v>
      </c>
      <c r="K688">
        <v>0.03</v>
      </c>
      <c r="L688">
        <f>G688*I688*J688*K688</f>
        <v>5.0333511495812354E-2</v>
      </c>
      <c r="M688" t="s">
        <v>68</v>
      </c>
      <c r="N688">
        <f t="shared" si="14"/>
        <v>5.0333511495812354E-2</v>
      </c>
    </row>
    <row r="689" spans="1:14" x14ac:dyDescent="0.25">
      <c r="A689" t="s">
        <v>140</v>
      </c>
      <c r="B689" t="s">
        <v>63</v>
      </c>
      <c r="C689" t="s">
        <v>15</v>
      </c>
      <c r="D689" t="s">
        <v>156</v>
      </c>
      <c r="E689" t="s">
        <v>145</v>
      </c>
      <c r="F689" t="s">
        <v>141</v>
      </c>
      <c r="G689" s="3" t="s">
        <v>144</v>
      </c>
      <c r="H689" s="4">
        <v>22.298181818181817</v>
      </c>
      <c r="I689">
        <v>1.4736791537348077E-3</v>
      </c>
      <c r="J689" s="3" t="s">
        <v>144</v>
      </c>
      <c r="K689" s="3" t="s">
        <v>144</v>
      </c>
      <c r="L689">
        <f>H689*I689</f>
        <v>3.2860365711643059E-2</v>
      </c>
      <c r="M689" t="s">
        <v>68</v>
      </c>
      <c r="N689">
        <f t="shared" si="14"/>
        <v>3.2860365711643059E-2</v>
      </c>
    </row>
    <row r="690" spans="1:14" x14ac:dyDescent="0.25">
      <c r="A690" t="s">
        <v>140</v>
      </c>
      <c r="B690" t="s">
        <v>63</v>
      </c>
      <c r="C690" t="s">
        <v>15</v>
      </c>
      <c r="D690" t="s">
        <v>100</v>
      </c>
      <c r="E690" t="s">
        <v>81</v>
      </c>
      <c r="F690" t="s">
        <v>82</v>
      </c>
      <c r="G690">
        <v>1449</v>
      </c>
      <c r="H690" s="3" t="s">
        <v>144</v>
      </c>
      <c r="I690">
        <v>1.1147821486507772E-3</v>
      </c>
      <c r="J690">
        <v>0.3</v>
      </c>
      <c r="K690">
        <v>0.03</v>
      </c>
      <c r="L690">
        <f>G690*I690*J690*K690</f>
        <v>1.4537874000554783E-2</v>
      </c>
      <c r="M690" t="s">
        <v>68</v>
      </c>
      <c r="N690">
        <f t="shared" si="14"/>
        <v>1.4537874000554783E-2</v>
      </c>
    </row>
    <row r="691" spans="1:14" x14ac:dyDescent="0.25">
      <c r="A691" t="s">
        <v>140</v>
      </c>
      <c r="B691" t="s">
        <v>63</v>
      </c>
      <c r="C691" t="s">
        <v>15</v>
      </c>
      <c r="D691" t="s">
        <v>157</v>
      </c>
      <c r="E691" t="s">
        <v>81</v>
      </c>
      <c r="F691" t="s">
        <v>141</v>
      </c>
      <c r="G691" s="3" t="s">
        <v>144</v>
      </c>
      <c r="H691" s="4">
        <v>5.2167272727272733</v>
      </c>
      <c r="I691">
        <v>1.1147821486507772E-3</v>
      </c>
      <c r="J691" s="3" t="s">
        <v>144</v>
      </c>
      <c r="K691" s="3" t="s">
        <v>144</v>
      </c>
      <c r="L691">
        <f>H691*I691</f>
        <v>5.8155144380160183E-3</v>
      </c>
      <c r="M691" t="s">
        <v>68</v>
      </c>
      <c r="N691">
        <f t="shared" si="14"/>
        <v>5.8155144380160183E-3</v>
      </c>
    </row>
    <row r="692" spans="1:14" x14ac:dyDescent="0.25">
      <c r="A692" t="s">
        <v>140</v>
      </c>
      <c r="B692" t="s">
        <v>63</v>
      </c>
      <c r="C692" t="s">
        <v>15</v>
      </c>
      <c r="D692" t="s">
        <v>100</v>
      </c>
      <c r="E692" t="s">
        <v>145</v>
      </c>
      <c r="F692" t="s">
        <v>82</v>
      </c>
      <c r="G692">
        <v>1975</v>
      </c>
      <c r="H692" s="3" t="s">
        <v>144</v>
      </c>
      <c r="I692">
        <v>1.4736791537348077E-3</v>
      </c>
      <c r="J692">
        <v>0.3</v>
      </c>
      <c r="K692">
        <v>0.03</v>
      </c>
      <c r="L692">
        <f>G692*I692*J692*K692</f>
        <v>2.6194646957636205E-2</v>
      </c>
      <c r="M692" t="s">
        <v>68</v>
      </c>
      <c r="N692">
        <f t="shared" si="14"/>
        <v>2.6194646957636205E-2</v>
      </c>
    </row>
    <row r="693" spans="1:14" x14ac:dyDescent="0.25">
      <c r="A693" t="s">
        <v>140</v>
      </c>
      <c r="B693" t="s">
        <v>63</v>
      </c>
      <c r="C693" t="s">
        <v>15</v>
      </c>
      <c r="D693" t="s">
        <v>157</v>
      </c>
      <c r="E693" t="s">
        <v>145</v>
      </c>
      <c r="F693" t="s">
        <v>141</v>
      </c>
      <c r="G693" s="3" t="s">
        <v>144</v>
      </c>
      <c r="H693" s="4">
        <v>1.9090909090909092</v>
      </c>
      <c r="I693">
        <v>1.4736791537348077E-3</v>
      </c>
      <c r="J693" s="3" t="s">
        <v>144</v>
      </c>
      <c r="K693" s="3" t="s">
        <v>144</v>
      </c>
      <c r="L693">
        <f>H693*I693</f>
        <v>2.8133874753119058E-3</v>
      </c>
      <c r="M693" t="s">
        <v>68</v>
      </c>
      <c r="N693">
        <f t="shared" si="14"/>
        <v>2.8133874753119058E-3</v>
      </c>
    </row>
    <row r="694" spans="1:14" x14ac:dyDescent="0.25">
      <c r="A694" t="s">
        <v>140</v>
      </c>
      <c r="B694" t="s">
        <v>63</v>
      </c>
      <c r="C694" t="s">
        <v>15</v>
      </c>
      <c r="D694" t="s">
        <v>89</v>
      </c>
      <c r="E694" t="s">
        <v>81</v>
      </c>
      <c r="F694" t="s">
        <v>141</v>
      </c>
      <c r="G694" s="3" t="s">
        <v>144</v>
      </c>
      <c r="H694" s="4">
        <v>0.79492987012987015</v>
      </c>
      <c r="I694">
        <v>1.1147821486507772E-3</v>
      </c>
      <c r="J694" s="3" t="s">
        <v>144</v>
      </c>
      <c r="K694" s="3" t="s">
        <v>144</v>
      </c>
      <c r="L694">
        <f>H694*I694</f>
        <v>8.8617362865005993E-4</v>
      </c>
      <c r="M694" t="s">
        <v>68</v>
      </c>
      <c r="N694">
        <f t="shared" si="14"/>
        <v>8.8617362865005993E-4</v>
      </c>
    </row>
    <row r="695" spans="1:14" x14ac:dyDescent="0.25">
      <c r="A695" t="s">
        <v>140</v>
      </c>
      <c r="B695" t="s">
        <v>63</v>
      </c>
      <c r="C695" t="s">
        <v>15</v>
      </c>
      <c r="D695" t="s">
        <v>89</v>
      </c>
      <c r="E695" t="s">
        <v>145</v>
      </c>
      <c r="F695" t="s">
        <v>141</v>
      </c>
      <c r="G695" s="3" t="s">
        <v>144</v>
      </c>
      <c r="H695" s="4">
        <v>0.51818181818181819</v>
      </c>
      <c r="I695">
        <v>1.4736791537348077E-3</v>
      </c>
      <c r="J695" s="3" t="s">
        <v>144</v>
      </c>
      <c r="K695" s="3" t="s">
        <v>144</v>
      </c>
      <c r="L695">
        <f>H695*I695</f>
        <v>7.6363374329894583E-4</v>
      </c>
      <c r="M695" t="s">
        <v>68</v>
      </c>
      <c r="N695">
        <f t="shared" si="14"/>
        <v>7.6363374329894583E-4</v>
      </c>
    </row>
    <row r="696" spans="1:14" x14ac:dyDescent="0.25">
      <c r="A696" t="s">
        <v>140</v>
      </c>
      <c r="B696" t="s">
        <v>63</v>
      </c>
      <c r="C696" t="s">
        <v>15</v>
      </c>
      <c r="D696" t="s">
        <v>71</v>
      </c>
      <c r="E696" t="s">
        <v>81</v>
      </c>
      <c r="F696" t="s">
        <v>141</v>
      </c>
      <c r="G696" s="3" t="s">
        <v>144</v>
      </c>
      <c r="H696" s="4">
        <v>0.5216727272727274</v>
      </c>
      <c r="I696">
        <v>1.1147821486507772E-3</v>
      </c>
      <c r="J696" s="3" t="s">
        <v>144</v>
      </c>
      <c r="K696" s="3" t="s">
        <v>144</v>
      </c>
      <c r="L696">
        <f>H696*I696</f>
        <v>5.8155144380160194E-4</v>
      </c>
      <c r="M696" t="s">
        <v>68</v>
      </c>
      <c r="N696">
        <f t="shared" si="14"/>
        <v>5.8155144380160194E-4</v>
      </c>
    </row>
    <row r="697" spans="1:14" x14ac:dyDescent="0.25">
      <c r="A697" t="s">
        <v>140</v>
      </c>
      <c r="B697" t="s">
        <v>63</v>
      </c>
      <c r="C697" t="s">
        <v>15</v>
      </c>
      <c r="D697" t="s">
        <v>71</v>
      </c>
      <c r="E697" t="s">
        <v>145</v>
      </c>
      <c r="F697" t="s">
        <v>141</v>
      </c>
      <c r="G697" s="3" t="s">
        <v>144</v>
      </c>
      <c r="H697" s="4">
        <v>0.57272727272727264</v>
      </c>
      <c r="I697">
        <v>1.4736791537348077E-3</v>
      </c>
      <c r="J697" s="3" t="s">
        <v>144</v>
      </c>
      <c r="K697" s="3" t="s">
        <v>144</v>
      </c>
      <c r="L697">
        <f>H697*I697</f>
        <v>8.4401624259357159E-4</v>
      </c>
      <c r="M697" t="s">
        <v>68</v>
      </c>
      <c r="N697">
        <f t="shared" si="14"/>
        <v>8.4401624259357159E-4</v>
      </c>
    </row>
    <row r="698" spans="1:14" x14ac:dyDescent="0.25">
      <c r="A698" t="s">
        <v>140</v>
      </c>
      <c r="B698" t="s">
        <v>63</v>
      </c>
      <c r="C698" t="s">
        <v>15</v>
      </c>
      <c r="D698" t="s">
        <v>64</v>
      </c>
      <c r="E698" t="s">
        <v>81</v>
      </c>
      <c r="F698" t="s">
        <v>82</v>
      </c>
      <c r="G698">
        <v>1069</v>
      </c>
      <c r="H698" s="3" t="s">
        <v>144</v>
      </c>
      <c r="I698">
        <v>1.1147821486507772E-3</v>
      </c>
      <c r="J698">
        <v>0.3</v>
      </c>
      <c r="K698">
        <v>0.03</v>
      </c>
      <c r="L698">
        <f>G698*I698*J698*K698</f>
        <v>1.0725319052169125E-2</v>
      </c>
      <c r="M698" t="s">
        <v>68</v>
      </c>
      <c r="N698">
        <f t="shared" si="14"/>
        <v>1.0725319052169125E-2</v>
      </c>
    </row>
    <row r="699" spans="1:14" x14ac:dyDescent="0.25">
      <c r="A699" t="s">
        <v>140</v>
      </c>
      <c r="B699" t="s">
        <v>63</v>
      </c>
      <c r="C699" t="s">
        <v>15</v>
      </c>
      <c r="D699" t="s">
        <v>64</v>
      </c>
      <c r="E699" t="s">
        <v>81</v>
      </c>
      <c r="F699" t="s">
        <v>141</v>
      </c>
      <c r="G699" s="3" t="s">
        <v>144</v>
      </c>
      <c r="H699" s="4">
        <v>18.90909090909091</v>
      </c>
      <c r="I699">
        <v>1.1147821486507772E-3</v>
      </c>
      <c r="J699" s="3" t="s">
        <v>144</v>
      </c>
      <c r="K699" s="3" t="s">
        <v>144</v>
      </c>
      <c r="L699">
        <f>H699*I699</f>
        <v>2.1079516992669241E-2</v>
      </c>
      <c r="M699" t="s">
        <v>68</v>
      </c>
      <c r="N699">
        <f t="shared" si="14"/>
        <v>2.1079516992669241E-2</v>
      </c>
    </row>
    <row r="700" spans="1:14" x14ac:dyDescent="0.25">
      <c r="A700" t="s">
        <v>140</v>
      </c>
      <c r="B700" t="s">
        <v>63</v>
      </c>
      <c r="C700" t="s">
        <v>15</v>
      </c>
      <c r="D700" t="s">
        <v>64</v>
      </c>
      <c r="E700" t="s">
        <v>145</v>
      </c>
      <c r="F700" t="s">
        <v>82</v>
      </c>
      <c r="G700">
        <v>1069</v>
      </c>
      <c r="H700" s="3" t="s">
        <v>144</v>
      </c>
      <c r="I700">
        <v>1.4736791537348077E-3</v>
      </c>
      <c r="J700">
        <v>0.3</v>
      </c>
      <c r="K700">
        <v>0.03</v>
      </c>
      <c r="L700">
        <f>G700*I700*J700*K700</f>
        <v>1.4178267138082585E-2</v>
      </c>
      <c r="M700" t="s">
        <v>68</v>
      </c>
      <c r="N700">
        <f t="shared" si="14"/>
        <v>1.4178267138082585E-2</v>
      </c>
    </row>
    <row r="701" spans="1:14" x14ac:dyDescent="0.25">
      <c r="A701" t="s">
        <v>140</v>
      </c>
      <c r="B701" t="s">
        <v>63</v>
      </c>
      <c r="C701" t="s">
        <v>15</v>
      </c>
      <c r="D701" t="s">
        <v>64</v>
      </c>
      <c r="E701" t="s">
        <v>145</v>
      </c>
      <c r="F701" t="s">
        <v>141</v>
      </c>
      <c r="G701" s="3" t="s">
        <v>144</v>
      </c>
      <c r="H701" s="4">
        <v>4.3636363636363633</v>
      </c>
      <c r="I701">
        <v>1.4736791537348077E-3</v>
      </c>
      <c r="J701" s="3" t="s">
        <v>144</v>
      </c>
      <c r="K701" s="3" t="s">
        <v>144</v>
      </c>
      <c r="L701">
        <f t="shared" ref="L701:L712" si="15">H701*I701</f>
        <v>6.4305999435700697E-3</v>
      </c>
      <c r="M701" t="s">
        <v>68</v>
      </c>
      <c r="N701">
        <f t="shared" si="14"/>
        <v>6.4305999435700697E-3</v>
      </c>
    </row>
    <row r="702" spans="1:14" x14ac:dyDescent="0.25">
      <c r="A702" t="s">
        <v>140</v>
      </c>
      <c r="B702" t="s">
        <v>63</v>
      </c>
      <c r="C702" t="s">
        <v>15</v>
      </c>
      <c r="D702" t="s">
        <v>158</v>
      </c>
      <c r="E702" t="s">
        <v>81</v>
      </c>
      <c r="F702" t="s">
        <v>141</v>
      </c>
      <c r="G702" s="3" t="s">
        <v>144</v>
      </c>
      <c r="H702" s="4">
        <v>0.5216727272727274</v>
      </c>
      <c r="I702">
        <v>1.1147821486507772E-3</v>
      </c>
      <c r="J702" s="3" t="s">
        <v>144</v>
      </c>
      <c r="K702" s="3" t="s">
        <v>144</v>
      </c>
      <c r="L702">
        <f t="shared" si="15"/>
        <v>5.8155144380160194E-4</v>
      </c>
      <c r="M702" t="s">
        <v>68</v>
      </c>
      <c r="N702">
        <f t="shared" si="14"/>
        <v>5.8155144380160194E-4</v>
      </c>
    </row>
    <row r="703" spans="1:14" x14ac:dyDescent="0.25">
      <c r="A703" t="s">
        <v>140</v>
      </c>
      <c r="B703" t="s">
        <v>63</v>
      </c>
      <c r="C703" t="s">
        <v>15</v>
      </c>
      <c r="D703" t="s">
        <v>158</v>
      </c>
      <c r="E703" t="s">
        <v>145</v>
      </c>
      <c r="F703" t="s">
        <v>141</v>
      </c>
      <c r="G703" s="3" t="s">
        <v>144</v>
      </c>
      <c r="H703" s="4">
        <v>0.44545454545454538</v>
      </c>
      <c r="I703">
        <v>1.4736791537348077E-3</v>
      </c>
      <c r="J703" s="3" t="s">
        <v>144</v>
      </c>
      <c r="K703" s="3" t="s">
        <v>144</v>
      </c>
      <c r="L703">
        <f t="shared" si="15"/>
        <v>6.5645707757277789E-4</v>
      </c>
      <c r="M703" t="s">
        <v>68</v>
      </c>
      <c r="N703">
        <f t="shared" si="14"/>
        <v>6.5645707757277789E-4</v>
      </c>
    </row>
    <row r="704" spans="1:14" x14ac:dyDescent="0.25">
      <c r="A704" t="s">
        <v>140</v>
      </c>
      <c r="B704" t="s">
        <v>63</v>
      </c>
      <c r="C704" t="s">
        <v>15</v>
      </c>
      <c r="D704" t="s">
        <v>159</v>
      </c>
      <c r="E704" t="s">
        <v>145</v>
      </c>
      <c r="F704" t="s">
        <v>141</v>
      </c>
      <c r="G704" s="3" t="s">
        <v>144</v>
      </c>
      <c r="H704" s="4">
        <v>1.4000000000000001</v>
      </c>
      <c r="I704">
        <v>1.4736791537348077E-3</v>
      </c>
      <c r="J704" s="3" t="s">
        <v>144</v>
      </c>
      <c r="K704" s="3" t="s">
        <v>144</v>
      </c>
      <c r="L704">
        <f t="shared" si="15"/>
        <v>2.063150815228731E-3</v>
      </c>
      <c r="M704" t="s">
        <v>68</v>
      </c>
      <c r="N704">
        <f t="shared" si="14"/>
        <v>2.063150815228731E-3</v>
      </c>
    </row>
    <row r="705" spans="1:14" x14ac:dyDescent="0.25">
      <c r="A705" t="s">
        <v>140</v>
      </c>
      <c r="B705" t="s">
        <v>63</v>
      </c>
      <c r="C705" t="s">
        <v>15</v>
      </c>
      <c r="D705" t="s">
        <v>70</v>
      </c>
      <c r="E705" t="s">
        <v>81</v>
      </c>
      <c r="F705" t="s">
        <v>141</v>
      </c>
      <c r="G705" s="3" t="s">
        <v>144</v>
      </c>
      <c r="H705" s="4">
        <v>5.2167272727272733</v>
      </c>
      <c r="I705">
        <v>1.1147821486507772E-3</v>
      </c>
      <c r="J705" s="3" t="s">
        <v>144</v>
      </c>
      <c r="K705" s="3" t="s">
        <v>144</v>
      </c>
      <c r="L705">
        <f t="shared" si="15"/>
        <v>5.8155144380160183E-3</v>
      </c>
      <c r="M705" t="s">
        <v>68</v>
      </c>
      <c r="N705">
        <f t="shared" si="14"/>
        <v>5.8155144380160183E-3</v>
      </c>
    </row>
    <row r="706" spans="1:14" x14ac:dyDescent="0.25">
      <c r="A706" t="s">
        <v>140</v>
      </c>
      <c r="B706" t="s">
        <v>63</v>
      </c>
      <c r="C706" t="s">
        <v>15</v>
      </c>
      <c r="D706" t="s">
        <v>70</v>
      </c>
      <c r="E706" t="s">
        <v>145</v>
      </c>
      <c r="F706" t="s">
        <v>141</v>
      </c>
      <c r="G706" s="3" t="s">
        <v>144</v>
      </c>
      <c r="H706" s="4">
        <v>0.63636363636363635</v>
      </c>
      <c r="I706">
        <v>1.4736791537348077E-3</v>
      </c>
      <c r="J706" s="3" t="s">
        <v>144</v>
      </c>
      <c r="K706" s="3" t="s">
        <v>144</v>
      </c>
      <c r="L706">
        <f t="shared" si="15"/>
        <v>9.377958251039685E-4</v>
      </c>
      <c r="M706" t="s">
        <v>68</v>
      </c>
      <c r="N706">
        <f t="shared" ref="N706:N769" si="16">IF(M706="N",L706,0)</f>
        <v>9.377958251039685E-4</v>
      </c>
    </row>
    <row r="707" spans="1:14" x14ac:dyDescent="0.25">
      <c r="A707" t="s">
        <v>140</v>
      </c>
      <c r="B707" t="s">
        <v>63</v>
      </c>
      <c r="C707" t="s">
        <v>15</v>
      </c>
      <c r="D707" t="s">
        <v>160</v>
      </c>
      <c r="E707" t="s">
        <v>81</v>
      </c>
      <c r="F707" t="s">
        <v>141</v>
      </c>
      <c r="G707" s="3" t="s">
        <v>144</v>
      </c>
      <c r="H707" s="4">
        <v>0.69556363636363638</v>
      </c>
      <c r="I707">
        <v>1.1147821486507772E-3</v>
      </c>
      <c r="J707" s="3" t="s">
        <v>144</v>
      </c>
      <c r="K707" s="3" t="s">
        <v>144</v>
      </c>
      <c r="L707">
        <f t="shared" si="15"/>
        <v>7.7540192506880237E-4</v>
      </c>
      <c r="M707" t="s">
        <v>68</v>
      </c>
      <c r="N707">
        <f t="shared" si="16"/>
        <v>7.7540192506880237E-4</v>
      </c>
    </row>
    <row r="708" spans="1:14" x14ac:dyDescent="0.25">
      <c r="A708" t="s">
        <v>140</v>
      </c>
      <c r="B708" t="s">
        <v>63</v>
      </c>
      <c r="C708" t="s">
        <v>15</v>
      </c>
      <c r="D708" t="s">
        <v>160</v>
      </c>
      <c r="E708" t="s">
        <v>145</v>
      </c>
      <c r="F708" t="s">
        <v>141</v>
      </c>
      <c r="G708" s="3" t="s">
        <v>144</v>
      </c>
      <c r="H708" s="4">
        <v>0.44545454545454538</v>
      </c>
      <c r="I708">
        <v>1.4736791537348077E-3</v>
      </c>
      <c r="J708" s="3" t="s">
        <v>144</v>
      </c>
      <c r="K708" s="3" t="s">
        <v>144</v>
      </c>
      <c r="L708">
        <f t="shared" si="15"/>
        <v>6.5645707757277789E-4</v>
      </c>
      <c r="M708" t="s">
        <v>68</v>
      </c>
      <c r="N708">
        <f t="shared" si="16"/>
        <v>6.5645707757277789E-4</v>
      </c>
    </row>
    <row r="709" spans="1:14" x14ac:dyDescent="0.25">
      <c r="A709" t="s">
        <v>140</v>
      </c>
      <c r="B709" t="s">
        <v>63</v>
      </c>
      <c r="C709" t="s">
        <v>15</v>
      </c>
      <c r="D709" t="s">
        <v>161</v>
      </c>
      <c r="E709" t="s">
        <v>81</v>
      </c>
      <c r="F709" t="s">
        <v>141</v>
      </c>
      <c r="G709" s="3" t="s">
        <v>144</v>
      </c>
      <c r="H709" s="4">
        <v>0.50902611570247935</v>
      </c>
      <c r="I709">
        <v>1.1147821486507772E-3</v>
      </c>
      <c r="J709" s="3" t="s">
        <v>144</v>
      </c>
      <c r="K709" s="3" t="s">
        <v>144</v>
      </c>
      <c r="L709">
        <f t="shared" si="15"/>
        <v>5.6745322698216905E-4</v>
      </c>
      <c r="M709" t="s">
        <v>68</v>
      </c>
      <c r="N709">
        <f t="shared" si="16"/>
        <v>5.6745322698216905E-4</v>
      </c>
    </row>
    <row r="710" spans="1:14" x14ac:dyDescent="0.25">
      <c r="A710" t="s">
        <v>140</v>
      </c>
      <c r="B710" t="s">
        <v>63</v>
      </c>
      <c r="C710" t="s">
        <v>15</v>
      </c>
      <c r="D710" t="s">
        <v>161</v>
      </c>
      <c r="E710" t="s">
        <v>145</v>
      </c>
      <c r="F710" t="s">
        <v>141</v>
      </c>
      <c r="G710" s="3" t="s">
        <v>144</v>
      </c>
      <c r="H710" s="4">
        <v>0.43735537190082652</v>
      </c>
      <c r="I710">
        <v>1.4736791537348077E-3</v>
      </c>
      <c r="J710" s="3" t="s">
        <v>144</v>
      </c>
      <c r="K710" s="3" t="s">
        <v>144</v>
      </c>
      <c r="L710">
        <f t="shared" si="15"/>
        <v>6.4452149434418213E-4</v>
      </c>
      <c r="M710" t="s">
        <v>68</v>
      </c>
      <c r="N710">
        <f t="shared" si="16"/>
        <v>6.4452149434418213E-4</v>
      </c>
    </row>
    <row r="711" spans="1:14" x14ac:dyDescent="0.25">
      <c r="A711" t="s">
        <v>140</v>
      </c>
      <c r="B711" t="s">
        <v>63</v>
      </c>
      <c r="C711" t="s">
        <v>15</v>
      </c>
      <c r="D711" t="s">
        <v>92</v>
      </c>
      <c r="E711" t="s">
        <v>81</v>
      </c>
      <c r="F711" t="s">
        <v>141</v>
      </c>
      <c r="G711" s="3" t="s">
        <v>144</v>
      </c>
      <c r="H711" s="4">
        <v>1.4545454545454544</v>
      </c>
      <c r="I711">
        <v>1.1147821486507772E-3</v>
      </c>
      <c r="J711" s="3" t="s">
        <v>144</v>
      </c>
      <c r="K711" s="3" t="s">
        <v>144</v>
      </c>
      <c r="L711">
        <f t="shared" si="15"/>
        <v>1.621501307128403E-3</v>
      </c>
      <c r="M711" t="s">
        <v>68</v>
      </c>
      <c r="N711">
        <f t="shared" si="16"/>
        <v>1.621501307128403E-3</v>
      </c>
    </row>
    <row r="712" spans="1:14" x14ac:dyDescent="0.25">
      <c r="A712" t="s">
        <v>140</v>
      </c>
      <c r="B712" t="s">
        <v>63</v>
      </c>
      <c r="C712" t="s">
        <v>15</v>
      </c>
      <c r="D712" t="s">
        <v>92</v>
      </c>
      <c r="E712" t="s">
        <v>145</v>
      </c>
      <c r="F712" t="s">
        <v>141</v>
      </c>
      <c r="G712" s="3" t="s">
        <v>144</v>
      </c>
      <c r="H712" s="4">
        <v>3.6363636363636367</v>
      </c>
      <c r="I712">
        <v>1.4736791537348077E-3</v>
      </c>
      <c r="J712" s="3" t="s">
        <v>144</v>
      </c>
      <c r="K712" s="3" t="s">
        <v>144</v>
      </c>
      <c r="L712">
        <f t="shared" si="15"/>
        <v>5.3588332863083923E-3</v>
      </c>
      <c r="M712" t="s">
        <v>68</v>
      </c>
      <c r="N712">
        <f t="shared" si="16"/>
        <v>5.3588332863083923E-3</v>
      </c>
    </row>
    <row r="713" spans="1:14" x14ac:dyDescent="0.25">
      <c r="A713" t="s">
        <v>140</v>
      </c>
      <c r="B713" t="s">
        <v>63</v>
      </c>
      <c r="C713" t="s">
        <v>15</v>
      </c>
      <c r="D713" t="s">
        <v>72</v>
      </c>
      <c r="E713" t="s">
        <v>81</v>
      </c>
      <c r="F713" t="s">
        <v>82</v>
      </c>
      <c r="G713">
        <v>1470</v>
      </c>
      <c r="H713" s="3" t="s">
        <v>144</v>
      </c>
      <c r="I713">
        <v>1.1147821486507772E-3</v>
      </c>
      <c r="J713">
        <v>0.3</v>
      </c>
      <c r="K713">
        <v>0.03</v>
      </c>
      <c r="L713">
        <f>G713*I713*J713*K713</f>
        <v>1.474856782664978E-2</v>
      </c>
      <c r="M713" t="s">
        <v>68</v>
      </c>
      <c r="N713">
        <f t="shared" si="16"/>
        <v>1.474856782664978E-2</v>
      </c>
    </row>
    <row r="714" spans="1:14" x14ac:dyDescent="0.25">
      <c r="A714" t="s">
        <v>140</v>
      </c>
      <c r="B714" t="s">
        <v>63</v>
      </c>
      <c r="C714" t="s">
        <v>15</v>
      </c>
      <c r="D714" t="s">
        <v>72</v>
      </c>
      <c r="E714" t="s">
        <v>81</v>
      </c>
      <c r="F714" t="s">
        <v>141</v>
      </c>
      <c r="G714" s="3" t="s">
        <v>144</v>
      </c>
      <c r="H714" s="4">
        <v>16.727272727272727</v>
      </c>
      <c r="I714">
        <v>1.1147821486507772E-3</v>
      </c>
      <c r="J714" s="3" t="s">
        <v>144</v>
      </c>
      <c r="K714" s="3" t="s">
        <v>144</v>
      </c>
      <c r="L714">
        <f>H714*I714</f>
        <v>1.8647265031976636E-2</v>
      </c>
      <c r="M714" t="s">
        <v>68</v>
      </c>
      <c r="N714">
        <f t="shared" si="16"/>
        <v>1.8647265031976636E-2</v>
      </c>
    </row>
    <row r="715" spans="1:14" x14ac:dyDescent="0.25">
      <c r="A715" t="s">
        <v>140</v>
      </c>
      <c r="B715" t="s">
        <v>63</v>
      </c>
      <c r="C715" t="s">
        <v>15</v>
      </c>
      <c r="D715" t="s">
        <v>72</v>
      </c>
      <c r="E715" t="s">
        <v>145</v>
      </c>
      <c r="F715" t="s">
        <v>82</v>
      </c>
      <c r="G715">
        <v>1074</v>
      </c>
      <c r="H715" s="3" t="s">
        <v>144</v>
      </c>
      <c r="I715">
        <v>1.4736791537348077E-3</v>
      </c>
      <c r="J715">
        <v>0.3</v>
      </c>
      <c r="K715">
        <v>0.03</v>
      </c>
      <c r="L715">
        <f>G715*I715*J715*K715</f>
        <v>1.424458270000065E-2</v>
      </c>
      <c r="M715" t="s">
        <v>68</v>
      </c>
      <c r="N715">
        <f t="shared" si="16"/>
        <v>1.424458270000065E-2</v>
      </c>
    </row>
    <row r="716" spans="1:14" x14ac:dyDescent="0.25">
      <c r="A716" t="s">
        <v>140</v>
      </c>
      <c r="B716" t="s">
        <v>63</v>
      </c>
      <c r="C716" t="s">
        <v>15</v>
      </c>
      <c r="D716" t="s">
        <v>72</v>
      </c>
      <c r="E716" t="s">
        <v>145</v>
      </c>
      <c r="F716" t="s">
        <v>141</v>
      </c>
      <c r="G716" s="3" t="s">
        <v>144</v>
      </c>
      <c r="H716" s="4">
        <v>5.0909090909090908</v>
      </c>
      <c r="I716">
        <v>1.4736791537348077E-3</v>
      </c>
      <c r="J716" s="3" t="s">
        <v>144</v>
      </c>
      <c r="K716" s="3" t="s">
        <v>144</v>
      </c>
      <c r="L716">
        <f>H716*I716</f>
        <v>7.502366600831748E-3</v>
      </c>
      <c r="M716" t="s">
        <v>68</v>
      </c>
      <c r="N716">
        <f t="shared" si="16"/>
        <v>7.502366600831748E-3</v>
      </c>
    </row>
    <row r="717" spans="1:14" x14ac:dyDescent="0.25">
      <c r="A717" t="s">
        <v>140</v>
      </c>
      <c r="B717" t="s">
        <v>63</v>
      </c>
      <c r="C717" t="s">
        <v>15</v>
      </c>
      <c r="D717" t="s">
        <v>69</v>
      </c>
      <c r="E717" t="s">
        <v>81</v>
      </c>
      <c r="F717" t="s">
        <v>82</v>
      </c>
      <c r="G717">
        <v>2016</v>
      </c>
      <c r="H717" s="3" t="s">
        <v>144</v>
      </c>
      <c r="I717">
        <v>1.1147821486507772E-3</v>
      </c>
      <c r="J717">
        <v>0.3</v>
      </c>
      <c r="K717">
        <v>0.03</v>
      </c>
      <c r="L717">
        <f>G717*I717*J717*K717</f>
        <v>2.0226607305119701E-2</v>
      </c>
      <c r="M717" t="s">
        <v>68</v>
      </c>
      <c r="N717">
        <f t="shared" si="16"/>
        <v>2.0226607305119701E-2</v>
      </c>
    </row>
    <row r="718" spans="1:14" x14ac:dyDescent="0.25">
      <c r="A718" t="s">
        <v>140</v>
      </c>
      <c r="B718" t="s">
        <v>63</v>
      </c>
      <c r="C718" t="s">
        <v>15</v>
      </c>
      <c r="D718" t="s">
        <v>69</v>
      </c>
      <c r="E718" t="s">
        <v>145</v>
      </c>
      <c r="F718" t="s">
        <v>82</v>
      </c>
      <c r="G718">
        <v>139</v>
      </c>
      <c r="H718" s="3" t="s">
        <v>144</v>
      </c>
      <c r="I718">
        <v>1.4736791537348077E-3</v>
      </c>
      <c r="J718">
        <v>0.3</v>
      </c>
      <c r="K718">
        <v>0.03</v>
      </c>
      <c r="L718">
        <f>G718*I718*J718*K718</f>
        <v>1.8435726213222444E-3</v>
      </c>
      <c r="M718" t="s">
        <v>68</v>
      </c>
      <c r="N718">
        <f t="shared" si="16"/>
        <v>1.8435726213222444E-3</v>
      </c>
    </row>
    <row r="719" spans="1:14" x14ac:dyDescent="0.25">
      <c r="A719" t="s">
        <v>140</v>
      </c>
      <c r="B719" t="s">
        <v>63</v>
      </c>
      <c r="C719" t="s">
        <v>15</v>
      </c>
      <c r="D719" t="s">
        <v>162</v>
      </c>
      <c r="E719" t="s">
        <v>81</v>
      </c>
      <c r="F719" t="s">
        <v>141</v>
      </c>
      <c r="G719" s="3" t="s">
        <v>144</v>
      </c>
      <c r="H719" s="4">
        <v>12.363636363636363</v>
      </c>
      <c r="I719">
        <v>1.1147821486507772E-3</v>
      </c>
      <c r="J719" s="3" t="s">
        <v>144</v>
      </c>
      <c r="K719" s="3" t="s">
        <v>144</v>
      </c>
      <c r="L719">
        <f>H719*I719</f>
        <v>1.3782761110591426E-2</v>
      </c>
      <c r="M719" t="s">
        <v>68</v>
      </c>
      <c r="N719">
        <f t="shared" si="16"/>
        <v>1.3782761110591426E-2</v>
      </c>
    </row>
    <row r="720" spans="1:14" x14ac:dyDescent="0.25">
      <c r="A720" t="s">
        <v>140</v>
      </c>
      <c r="B720" t="s">
        <v>63</v>
      </c>
      <c r="C720" t="s">
        <v>15</v>
      </c>
      <c r="D720" t="s">
        <v>162</v>
      </c>
      <c r="E720" t="s">
        <v>145</v>
      </c>
      <c r="F720" t="s">
        <v>141</v>
      </c>
      <c r="G720" s="3" t="s">
        <v>144</v>
      </c>
      <c r="H720" s="4">
        <v>1.4545454545454544</v>
      </c>
      <c r="I720">
        <v>1.4736791537348077E-3</v>
      </c>
      <c r="J720" s="3" t="s">
        <v>144</v>
      </c>
      <c r="K720" s="3" t="s">
        <v>144</v>
      </c>
      <c r="L720">
        <f>H720*I720</f>
        <v>2.1435333145233566E-3</v>
      </c>
      <c r="M720" t="s">
        <v>68</v>
      </c>
      <c r="N720">
        <f t="shared" si="16"/>
        <v>2.1435333145233566E-3</v>
      </c>
    </row>
    <row r="721" spans="1:14" x14ac:dyDescent="0.25">
      <c r="A721" t="s">
        <v>140</v>
      </c>
      <c r="B721" t="s">
        <v>63</v>
      </c>
      <c r="C721" t="s">
        <v>15</v>
      </c>
      <c r="D721" t="s">
        <v>108</v>
      </c>
      <c r="E721" t="s">
        <v>81</v>
      </c>
      <c r="F721" t="s">
        <v>82</v>
      </c>
      <c r="G721">
        <v>2576</v>
      </c>
      <c r="H721" s="3" t="s">
        <v>144</v>
      </c>
      <c r="I721">
        <v>1.1147821486507772E-3</v>
      </c>
      <c r="J721">
        <v>0.3</v>
      </c>
      <c r="K721">
        <v>0.03</v>
      </c>
      <c r="L721">
        <f>G721*I721*J721*K721</f>
        <v>2.5845109334319615E-2</v>
      </c>
      <c r="M721" t="s">
        <v>68</v>
      </c>
      <c r="N721">
        <f t="shared" si="16"/>
        <v>2.5845109334319615E-2</v>
      </c>
    </row>
    <row r="722" spans="1:14" x14ac:dyDescent="0.25">
      <c r="A722" t="s">
        <v>140</v>
      </c>
      <c r="B722" t="s">
        <v>63</v>
      </c>
      <c r="C722" t="s">
        <v>15</v>
      </c>
      <c r="D722" t="s">
        <v>108</v>
      </c>
      <c r="E722" t="s">
        <v>81</v>
      </c>
      <c r="F722" t="s">
        <v>141</v>
      </c>
      <c r="G722" s="3" t="s">
        <v>144</v>
      </c>
      <c r="H722" s="4">
        <v>23.418181818181818</v>
      </c>
      <c r="I722">
        <v>1.1147821486507772E-3</v>
      </c>
      <c r="J722" s="3" t="s">
        <v>144</v>
      </c>
      <c r="K722" s="3" t="s">
        <v>144</v>
      </c>
      <c r="L722">
        <f>H722*I722</f>
        <v>2.6106171044767292E-2</v>
      </c>
      <c r="M722" t="s">
        <v>68</v>
      </c>
      <c r="N722">
        <f t="shared" si="16"/>
        <v>2.6106171044767292E-2</v>
      </c>
    </row>
    <row r="723" spans="1:14" x14ac:dyDescent="0.25">
      <c r="A723" t="s">
        <v>140</v>
      </c>
      <c r="B723" t="s">
        <v>63</v>
      </c>
      <c r="C723" t="s">
        <v>15</v>
      </c>
      <c r="D723" t="s">
        <v>108</v>
      </c>
      <c r="E723" t="s">
        <v>145</v>
      </c>
      <c r="F723" t="s">
        <v>82</v>
      </c>
      <c r="G723">
        <v>949</v>
      </c>
      <c r="H723" s="3" t="s">
        <v>144</v>
      </c>
      <c r="I723">
        <v>1.4736791537348077E-3</v>
      </c>
      <c r="J723">
        <v>0.3</v>
      </c>
      <c r="K723">
        <v>0.03</v>
      </c>
      <c r="L723">
        <f>G723*I723*J723*K723</f>
        <v>1.2586693652048992E-2</v>
      </c>
      <c r="M723" t="s">
        <v>68</v>
      </c>
      <c r="N723">
        <f t="shared" si="16"/>
        <v>1.2586693652048992E-2</v>
      </c>
    </row>
    <row r="724" spans="1:14" x14ac:dyDescent="0.25">
      <c r="A724" t="s">
        <v>140</v>
      </c>
      <c r="B724" t="s">
        <v>63</v>
      </c>
      <c r="C724" t="s">
        <v>15</v>
      </c>
      <c r="D724" t="s">
        <v>108</v>
      </c>
      <c r="E724" t="s">
        <v>145</v>
      </c>
      <c r="F724" t="s">
        <v>141</v>
      </c>
      <c r="G724" s="3" t="s">
        <v>144</v>
      </c>
      <c r="H724" s="4">
        <v>8.6545454545454543</v>
      </c>
      <c r="I724">
        <v>1.4736791537348077E-3</v>
      </c>
      <c r="J724" s="3" t="s">
        <v>144</v>
      </c>
      <c r="K724" s="3" t="s">
        <v>144</v>
      </c>
      <c r="L724">
        <f>H724*I724</f>
        <v>1.2754023221413972E-2</v>
      </c>
      <c r="M724" t="s">
        <v>68</v>
      </c>
      <c r="N724">
        <f t="shared" si="16"/>
        <v>1.2754023221413972E-2</v>
      </c>
    </row>
    <row r="725" spans="1:14" x14ac:dyDescent="0.25">
      <c r="A725" t="s">
        <v>140</v>
      </c>
      <c r="B725" t="s">
        <v>63</v>
      </c>
      <c r="C725" t="s">
        <v>15</v>
      </c>
      <c r="D725" t="s">
        <v>109</v>
      </c>
      <c r="E725" t="s">
        <v>81</v>
      </c>
      <c r="F725" t="s">
        <v>141</v>
      </c>
      <c r="G725" s="3" t="s">
        <v>144</v>
      </c>
      <c r="H725" s="4">
        <v>11.927272727272726</v>
      </c>
      <c r="I725">
        <v>1.1147821486507772E-3</v>
      </c>
      <c r="J725" s="3" t="s">
        <v>144</v>
      </c>
      <c r="K725" s="3" t="s">
        <v>144</v>
      </c>
      <c r="L725">
        <f>H725*I725</f>
        <v>1.3296310718452903E-2</v>
      </c>
      <c r="M725" t="s">
        <v>68</v>
      </c>
      <c r="N725">
        <f t="shared" si="16"/>
        <v>1.3296310718452903E-2</v>
      </c>
    </row>
    <row r="726" spans="1:14" x14ac:dyDescent="0.25">
      <c r="A726" t="s">
        <v>140</v>
      </c>
      <c r="B726" t="s">
        <v>63</v>
      </c>
      <c r="C726" t="s">
        <v>15</v>
      </c>
      <c r="D726" t="s">
        <v>109</v>
      </c>
      <c r="E726" t="s">
        <v>145</v>
      </c>
      <c r="F726" t="s">
        <v>141</v>
      </c>
      <c r="G726" s="3" t="s">
        <v>144</v>
      </c>
      <c r="H726" s="4">
        <v>14.036363636363637</v>
      </c>
      <c r="I726">
        <v>1.4736791537348077E-3</v>
      </c>
      <c r="J726" s="3" t="s">
        <v>144</v>
      </c>
      <c r="K726" s="3" t="s">
        <v>144</v>
      </c>
      <c r="L726">
        <f>H726*I726</f>
        <v>2.0685096485150392E-2</v>
      </c>
      <c r="M726" t="s">
        <v>68</v>
      </c>
      <c r="N726">
        <f t="shared" si="16"/>
        <v>2.0685096485150392E-2</v>
      </c>
    </row>
    <row r="727" spans="1:14" x14ac:dyDescent="0.25">
      <c r="A727" t="s">
        <v>140</v>
      </c>
      <c r="B727" t="s">
        <v>63</v>
      </c>
      <c r="C727" t="s">
        <v>15</v>
      </c>
      <c r="D727" t="s">
        <v>163</v>
      </c>
      <c r="E727" t="s">
        <v>81</v>
      </c>
      <c r="F727" t="s">
        <v>82</v>
      </c>
      <c r="G727">
        <v>916</v>
      </c>
      <c r="H727" s="3" t="s">
        <v>144</v>
      </c>
      <c r="I727">
        <v>1.1147821486507772E-3</v>
      </c>
      <c r="J727">
        <v>0.3</v>
      </c>
      <c r="K727">
        <v>0.03</v>
      </c>
      <c r="L727">
        <f>G727*I727*J727*K727</f>
        <v>9.1902640334770077E-3</v>
      </c>
      <c r="M727" t="s">
        <v>68</v>
      </c>
      <c r="N727">
        <f t="shared" si="16"/>
        <v>9.1902640334770077E-3</v>
      </c>
    </row>
    <row r="728" spans="1:14" x14ac:dyDescent="0.25">
      <c r="A728" t="s">
        <v>140</v>
      </c>
      <c r="B728" t="s">
        <v>63</v>
      </c>
      <c r="C728" t="s">
        <v>15</v>
      </c>
      <c r="D728" t="s">
        <v>163</v>
      </c>
      <c r="E728" t="s">
        <v>145</v>
      </c>
      <c r="F728" t="s">
        <v>82</v>
      </c>
      <c r="G728">
        <v>1294</v>
      </c>
      <c r="H728" s="3" t="s">
        <v>144</v>
      </c>
      <c r="I728">
        <v>1.4736791537348077E-3</v>
      </c>
      <c r="J728">
        <v>0.3</v>
      </c>
      <c r="K728">
        <v>0.03</v>
      </c>
      <c r="L728">
        <f>G728*I728*J728*K728</f>
        <v>1.7162467424395571E-2</v>
      </c>
      <c r="M728" t="s">
        <v>68</v>
      </c>
      <c r="N728">
        <f t="shared" si="16"/>
        <v>1.7162467424395571E-2</v>
      </c>
    </row>
    <row r="729" spans="1:14" x14ac:dyDescent="0.25">
      <c r="A729" t="s">
        <v>140</v>
      </c>
      <c r="B729" t="s">
        <v>63</v>
      </c>
      <c r="C729" t="s">
        <v>15</v>
      </c>
      <c r="D729" t="s">
        <v>164</v>
      </c>
      <c r="E729" t="s">
        <v>81</v>
      </c>
      <c r="F729" t="s">
        <v>82</v>
      </c>
      <c r="G729">
        <v>467</v>
      </c>
      <c r="H729" s="3" t="s">
        <v>144</v>
      </c>
      <c r="I729">
        <v>1.1147821486507772E-3</v>
      </c>
      <c r="J729">
        <v>0.3</v>
      </c>
      <c r="K729">
        <v>0.03</v>
      </c>
      <c r="L729">
        <f>G729*I729*J729*K729</f>
        <v>4.685429370779216E-3</v>
      </c>
      <c r="M729" t="s">
        <v>68</v>
      </c>
      <c r="N729">
        <f t="shared" si="16"/>
        <v>4.685429370779216E-3</v>
      </c>
    </row>
    <row r="730" spans="1:14" x14ac:dyDescent="0.25">
      <c r="A730" t="s">
        <v>140</v>
      </c>
      <c r="B730" t="s">
        <v>63</v>
      </c>
      <c r="C730" t="s">
        <v>15</v>
      </c>
      <c r="D730" t="s">
        <v>164</v>
      </c>
      <c r="E730" t="s">
        <v>81</v>
      </c>
      <c r="F730" t="s">
        <v>141</v>
      </c>
      <c r="G730" s="3" t="s">
        <v>144</v>
      </c>
      <c r="H730" s="4">
        <v>3.64</v>
      </c>
      <c r="I730">
        <v>1.1147821486507772E-3</v>
      </c>
      <c r="J730" s="3" t="s">
        <v>144</v>
      </c>
      <c r="K730" s="3" t="s">
        <v>144</v>
      </c>
      <c r="L730">
        <f>H730*I730</f>
        <v>4.0578070210888287E-3</v>
      </c>
      <c r="M730" t="s">
        <v>68</v>
      </c>
      <c r="N730">
        <f t="shared" si="16"/>
        <v>4.0578070210888287E-3</v>
      </c>
    </row>
    <row r="731" spans="1:14" x14ac:dyDescent="0.25">
      <c r="A731" t="s">
        <v>140</v>
      </c>
      <c r="B731" t="s">
        <v>63</v>
      </c>
      <c r="C731" t="s">
        <v>15</v>
      </c>
      <c r="D731" t="s">
        <v>164</v>
      </c>
      <c r="E731" t="s">
        <v>145</v>
      </c>
      <c r="F731" t="s">
        <v>82</v>
      </c>
      <c r="G731">
        <v>844.5</v>
      </c>
      <c r="H731" s="3" t="s">
        <v>144</v>
      </c>
      <c r="I731">
        <v>1.4736791537348077E-3</v>
      </c>
      <c r="J731">
        <v>0.3</v>
      </c>
      <c r="K731">
        <v>0.03</v>
      </c>
      <c r="L731">
        <f>G731*I731*J731*K731</f>
        <v>1.1200698407961406E-2</v>
      </c>
      <c r="M731" t="s">
        <v>68</v>
      </c>
      <c r="N731">
        <f t="shared" si="16"/>
        <v>1.1200698407961406E-2</v>
      </c>
    </row>
    <row r="732" spans="1:14" x14ac:dyDescent="0.25">
      <c r="A732" t="s">
        <v>140</v>
      </c>
      <c r="B732" t="s">
        <v>63</v>
      </c>
      <c r="C732" t="s">
        <v>15</v>
      </c>
      <c r="D732" t="s">
        <v>164</v>
      </c>
      <c r="E732" t="s">
        <v>145</v>
      </c>
      <c r="F732" t="s">
        <v>141</v>
      </c>
      <c r="G732" s="3" t="s">
        <v>144</v>
      </c>
      <c r="H732" s="4">
        <v>11.2</v>
      </c>
      <c r="I732">
        <v>1.4736791537348077E-3</v>
      </c>
      <c r="J732" s="3" t="s">
        <v>144</v>
      </c>
      <c r="K732" s="3" t="s">
        <v>144</v>
      </c>
      <c r="L732">
        <f>H732*I732</f>
        <v>1.6505206521829845E-2</v>
      </c>
      <c r="M732" t="s">
        <v>68</v>
      </c>
      <c r="N732">
        <f t="shared" si="16"/>
        <v>1.6505206521829845E-2</v>
      </c>
    </row>
    <row r="733" spans="1:14" x14ac:dyDescent="0.25">
      <c r="A733" t="s">
        <v>140</v>
      </c>
      <c r="B733" t="s">
        <v>63</v>
      </c>
      <c r="C733" t="s">
        <v>15</v>
      </c>
      <c r="D733" t="s">
        <v>116</v>
      </c>
      <c r="E733" t="s">
        <v>81</v>
      </c>
      <c r="F733" t="s">
        <v>82</v>
      </c>
      <c r="G733">
        <v>5206.8</v>
      </c>
      <c r="H733" s="3" t="s">
        <v>144</v>
      </c>
      <c r="I733">
        <v>1.1147821486507772E-3</v>
      </c>
      <c r="J733">
        <v>0.3</v>
      </c>
      <c r="K733">
        <v>0.03</v>
      </c>
      <c r="L733">
        <f>G733*I733*J733*K733</f>
        <v>5.22400292243538E-2</v>
      </c>
      <c r="M733" t="s">
        <v>68</v>
      </c>
      <c r="N733">
        <f t="shared" si="16"/>
        <v>5.22400292243538E-2</v>
      </c>
    </row>
    <row r="734" spans="1:14" x14ac:dyDescent="0.25">
      <c r="A734" t="s">
        <v>140</v>
      </c>
      <c r="B734" t="s">
        <v>63</v>
      </c>
      <c r="C734" t="s">
        <v>15</v>
      </c>
      <c r="D734" t="s">
        <v>116</v>
      </c>
      <c r="E734" t="s">
        <v>145</v>
      </c>
      <c r="F734" t="s">
        <v>82</v>
      </c>
      <c r="G734">
        <v>1760.3</v>
      </c>
      <c r="H734" s="3" t="s">
        <v>144</v>
      </c>
      <c r="I734">
        <v>1.4736791537348077E-3</v>
      </c>
      <c r="J734">
        <v>0.3</v>
      </c>
      <c r="K734">
        <v>0.03</v>
      </c>
      <c r="L734">
        <f>G734*I734*J734*K734</f>
        <v>2.3347056728874438E-2</v>
      </c>
      <c r="M734" t="s">
        <v>68</v>
      </c>
      <c r="N734">
        <f t="shared" si="16"/>
        <v>2.3347056728874438E-2</v>
      </c>
    </row>
    <row r="735" spans="1:14" x14ac:dyDescent="0.25">
      <c r="A735" t="s">
        <v>140</v>
      </c>
      <c r="B735" t="s">
        <v>63</v>
      </c>
      <c r="C735" t="s">
        <v>15</v>
      </c>
      <c r="D735" t="s">
        <v>165</v>
      </c>
      <c r="E735" t="s">
        <v>81</v>
      </c>
      <c r="F735" t="s">
        <v>141</v>
      </c>
      <c r="G735" s="3" t="s">
        <v>144</v>
      </c>
      <c r="H735" s="4">
        <v>3.03</v>
      </c>
      <c r="I735">
        <v>1.1147821486507772E-3</v>
      </c>
      <c r="J735" s="3" t="s">
        <v>144</v>
      </c>
      <c r="K735" s="3" t="s">
        <v>144</v>
      </c>
      <c r="L735">
        <f>H735*I735</f>
        <v>3.3777899104118544E-3</v>
      </c>
      <c r="M735" t="s">
        <v>68</v>
      </c>
      <c r="N735">
        <f t="shared" si="16"/>
        <v>3.3777899104118544E-3</v>
      </c>
    </row>
    <row r="736" spans="1:14" x14ac:dyDescent="0.25">
      <c r="A736" t="s">
        <v>140</v>
      </c>
      <c r="B736" t="s">
        <v>63</v>
      </c>
      <c r="C736" t="s">
        <v>15</v>
      </c>
      <c r="D736" t="s">
        <v>165</v>
      </c>
      <c r="E736" t="s">
        <v>145</v>
      </c>
      <c r="F736" t="s">
        <v>141</v>
      </c>
      <c r="G736" s="3" t="s">
        <v>144</v>
      </c>
      <c r="H736" s="4">
        <v>13.81</v>
      </c>
      <c r="I736">
        <v>1.4736791537348077E-3</v>
      </c>
      <c r="J736" s="3" t="s">
        <v>144</v>
      </c>
      <c r="K736" s="3" t="s">
        <v>144</v>
      </c>
      <c r="L736">
        <f>H736*I736</f>
        <v>2.0351509113077697E-2</v>
      </c>
      <c r="M736" t="s">
        <v>68</v>
      </c>
      <c r="N736">
        <f t="shared" si="16"/>
        <v>2.0351509113077697E-2</v>
      </c>
    </row>
    <row r="737" spans="1:14" x14ac:dyDescent="0.25">
      <c r="A737" t="s">
        <v>140</v>
      </c>
      <c r="B737" t="s">
        <v>63</v>
      </c>
      <c r="C737" t="s">
        <v>15</v>
      </c>
      <c r="D737" t="s">
        <v>113</v>
      </c>
      <c r="E737" t="s">
        <v>81</v>
      </c>
      <c r="F737" t="s">
        <v>82</v>
      </c>
      <c r="G737">
        <v>118</v>
      </c>
      <c r="H737" s="3" t="s">
        <v>144</v>
      </c>
      <c r="I737">
        <v>1.1147821486507772E-3</v>
      </c>
      <c r="J737">
        <v>0.3</v>
      </c>
      <c r="K737">
        <v>0.03</v>
      </c>
      <c r="L737">
        <f>G737*I737*J737*K737</f>
        <v>1.1838986418671251E-3</v>
      </c>
      <c r="M737" t="s">
        <v>68</v>
      </c>
      <c r="N737">
        <f t="shared" si="16"/>
        <v>1.1838986418671251E-3</v>
      </c>
    </row>
    <row r="738" spans="1:14" x14ac:dyDescent="0.25">
      <c r="A738" t="s">
        <v>140</v>
      </c>
      <c r="B738" t="s">
        <v>63</v>
      </c>
      <c r="C738" t="s">
        <v>15</v>
      </c>
      <c r="D738" t="s">
        <v>113</v>
      </c>
      <c r="E738" t="s">
        <v>81</v>
      </c>
      <c r="F738" t="s">
        <v>141</v>
      </c>
      <c r="G738" s="3" t="s">
        <v>144</v>
      </c>
      <c r="H738" s="4">
        <v>0.72727272727272718</v>
      </c>
      <c r="I738">
        <v>1.1147821486507772E-3</v>
      </c>
      <c r="J738" s="3" t="s">
        <v>144</v>
      </c>
      <c r="K738" s="3" t="s">
        <v>144</v>
      </c>
      <c r="L738">
        <f>H738*I738</f>
        <v>8.1075065356420151E-4</v>
      </c>
      <c r="M738" t="s">
        <v>68</v>
      </c>
      <c r="N738">
        <f t="shared" si="16"/>
        <v>8.1075065356420151E-4</v>
      </c>
    </row>
    <row r="739" spans="1:14" x14ac:dyDescent="0.25">
      <c r="A739" t="s">
        <v>140</v>
      </c>
      <c r="B739" t="s">
        <v>63</v>
      </c>
      <c r="C739" t="s">
        <v>15</v>
      </c>
      <c r="D739" t="s">
        <v>113</v>
      </c>
      <c r="E739" t="s">
        <v>145</v>
      </c>
      <c r="F739" t="s">
        <v>82</v>
      </c>
      <c r="G739">
        <v>41</v>
      </c>
      <c r="H739" s="3" t="s">
        <v>144</v>
      </c>
      <c r="I739">
        <v>1.4736791537348077E-3</v>
      </c>
      <c r="J739">
        <v>0.3</v>
      </c>
      <c r="K739">
        <v>0.03</v>
      </c>
      <c r="L739">
        <f>G739*I739*J739*K739</f>
        <v>5.4378760772814396E-4</v>
      </c>
      <c r="M739" t="s">
        <v>68</v>
      </c>
      <c r="N739">
        <f t="shared" si="16"/>
        <v>5.4378760772814396E-4</v>
      </c>
    </row>
    <row r="740" spans="1:14" x14ac:dyDescent="0.25">
      <c r="A740" t="s">
        <v>140</v>
      </c>
      <c r="B740" t="s">
        <v>63</v>
      </c>
      <c r="C740" t="s">
        <v>15</v>
      </c>
      <c r="D740" t="s">
        <v>93</v>
      </c>
      <c r="E740" t="s">
        <v>81</v>
      </c>
      <c r="F740" t="s">
        <v>141</v>
      </c>
      <c r="G740" s="3" t="s">
        <v>144</v>
      </c>
      <c r="H740" s="4">
        <v>8.1619814707585405</v>
      </c>
      <c r="I740">
        <v>1.1147821486507772E-3</v>
      </c>
      <c r="J740" s="3" t="s">
        <v>144</v>
      </c>
      <c r="K740" s="3" t="s">
        <v>144</v>
      </c>
      <c r="L740">
        <f>H740*I740</f>
        <v>9.0988312412200369E-3</v>
      </c>
      <c r="M740" t="s">
        <v>68</v>
      </c>
      <c r="N740">
        <f t="shared" si="16"/>
        <v>9.0988312412200369E-3</v>
      </c>
    </row>
    <row r="741" spans="1:14" x14ac:dyDescent="0.25">
      <c r="A741" t="s">
        <v>140</v>
      </c>
      <c r="B741" t="s">
        <v>63</v>
      </c>
      <c r="C741" t="s">
        <v>15</v>
      </c>
      <c r="D741" t="s">
        <v>93</v>
      </c>
      <c r="E741" t="s">
        <v>145</v>
      </c>
      <c r="F741" t="s">
        <v>141</v>
      </c>
      <c r="G741" s="3" t="s">
        <v>144</v>
      </c>
      <c r="H741" s="4">
        <v>2.0995946728430805</v>
      </c>
      <c r="I741">
        <v>1.4736791537348077E-3</v>
      </c>
      <c r="J741" s="3" t="s">
        <v>144</v>
      </c>
      <c r="K741" s="3" t="s">
        <v>144</v>
      </c>
      <c r="L741">
        <f>H741*I741</f>
        <v>3.0941289006615014E-3</v>
      </c>
      <c r="M741" t="s">
        <v>68</v>
      </c>
      <c r="N741">
        <f t="shared" si="16"/>
        <v>3.0941289006615014E-3</v>
      </c>
    </row>
    <row r="742" spans="1:14" x14ac:dyDescent="0.25">
      <c r="A742" t="s">
        <v>140</v>
      </c>
      <c r="B742" t="s">
        <v>63</v>
      </c>
      <c r="C742" t="s">
        <v>15</v>
      </c>
      <c r="D742" t="s">
        <v>94</v>
      </c>
      <c r="E742" t="s">
        <v>81</v>
      </c>
      <c r="F742" t="s">
        <v>141</v>
      </c>
      <c r="G742" s="3" t="s">
        <v>144</v>
      </c>
      <c r="H742" s="4">
        <v>14.844797366255143</v>
      </c>
      <c r="I742">
        <v>1.1147821486507772E-3</v>
      </c>
      <c r="J742" s="3" t="s">
        <v>144</v>
      </c>
      <c r="K742" s="3" t="s">
        <v>144</v>
      </c>
      <c r="L742">
        <f>H742*I742</f>
        <v>1.6548715104239307E-2</v>
      </c>
      <c r="M742" t="s">
        <v>68</v>
      </c>
      <c r="N742">
        <f t="shared" si="16"/>
        <v>1.6548715104239307E-2</v>
      </c>
    </row>
    <row r="743" spans="1:14" x14ac:dyDescent="0.25">
      <c r="A743" t="s">
        <v>140</v>
      </c>
      <c r="B743" t="s">
        <v>63</v>
      </c>
      <c r="C743" t="s">
        <v>15</v>
      </c>
      <c r="D743" t="s">
        <v>94</v>
      </c>
      <c r="E743" t="s">
        <v>145</v>
      </c>
      <c r="F743" t="s">
        <v>141</v>
      </c>
      <c r="G743" s="3" t="s">
        <v>144</v>
      </c>
      <c r="H743" s="4">
        <v>12.942222222222222</v>
      </c>
      <c r="I743">
        <v>1.4736791537348077E-3</v>
      </c>
      <c r="J743" s="3" t="s">
        <v>144</v>
      </c>
      <c r="K743" s="3" t="s">
        <v>144</v>
      </c>
      <c r="L743">
        <f>H743*I743</f>
        <v>1.9072683091892268E-2</v>
      </c>
      <c r="M743" t="s">
        <v>68</v>
      </c>
      <c r="N743">
        <f t="shared" si="16"/>
        <v>1.9072683091892268E-2</v>
      </c>
    </row>
    <row r="744" spans="1:14" x14ac:dyDescent="0.25">
      <c r="A744" t="s">
        <v>140</v>
      </c>
      <c r="B744" t="s">
        <v>63</v>
      </c>
      <c r="C744" t="s">
        <v>15</v>
      </c>
      <c r="D744" t="s">
        <v>115</v>
      </c>
      <c r="E744" t="s">
        <v>81</v>
      </c>
      <c r="F744" t="s">
        <v>82</v>
      </c>
      <c r="G744">
        <v>97</v>
      </c>
      <c r="H744" s="3" t="s">
        <v>144</v>
      </c>
      <c r="I744">
        <v>1.1147821486507772E-3</v>
      </c>
      <c r="J744">
        <v>0.3</v>
      </c>
      <c r="K744">
        <v>0.03</v>
      </c>
      <c r="L744">
        <f>G744*I744*J744*K744</f>
        <v>9.7320481577212843E-4</v>
      </c>
      <c r="M744" t="s">
        <v>68</v>
      </c>
      <c r="N744">
        <f t="shared" si="16"/>
        <v>9.7320481577212843E-4</v>
      </c>
    </row>
    <row r="745" spans="1:14" x14ac:dyDescent="0.25">
      <c r="A745" t="s">
        <v>140</v>
      </c>
      <c r="B745" t="s">
        <v>63</v>
      </c>
      <c r="C745" t="s">
        <v>15</v>
      </c>
      <c r="D745" t="s">
        <v>115</v>
      </c>
      <c r="E745" t="s">
        <v>81</v>
      </c>
      <c r="F745" t="s">
        <v>141</v>
      </c>
      <c r="G745" s="3" t="s">
        <v>144</v>
      </c>
      <c r="H745" s="4">
        <v>9.7799999999999994</v>
      </c>
      <c r="I745">
        <v>1.1147821486507772E-3</v>
      </c>
      <c r="J745" s="3" t="s">
        <v>144</v>
      </c>
      <c r="K745" s="3" t="s">
        <v>144</v>
      </c>
      <c r="L745">
        <f>H745*I745</f>
        <v>1.0902569413804599E-2</v>
      </c>
      <c r="M745" t="s">
        <v>68</v>
      </c>
      <c r="N745">
        <f t="shared" si="16"/>
        <v>1.0902569413804599E-2</v>
      </c>
    </row>
    <row r="746" spans="1:14" x14ac:dyDescent="0.25">
      <c r="A746" t="s">
        <v>140</v>
      </c>
      <c r="B746" t="s">
        <v>63</v>
      </c>
      <c r="C746" t="s">
        <v>15</v>
      </c>
      <c r="D746" t="s">
        <v>115</v>
      </c>
      <c r="E746" t="s">
        <v>145</v>
      </c>
      <c r="F746" t="s">
        <v>82</v>
      </c>
      <c r="G746">
        <v>286</v>
      </c>
      <c r="H746" s="3" t="s">
        <v>144</v>
      </c>
      <c r="I746">
        <v>1.4736791537348077E-3</v>
      </c>
      <c r="J746">
        <v>0.3</v>
      </c>
      <c r="K746">
        <v>0.03</v>
      </c>
      <c r="L746">
        <f>G746*I746*J746*K746</f>
        <v>3.7932501417133951E-3</v>
      </c>
      <c r="M746" t="s">
        <v>68</v>
      </c>
      <c r="N746">
        <f t="shared" si="16"/>
        <v>3.7932501417133951E-3</v>
      </c>
    </row>
    <row r="747" spans="1:14" x14ac:dyDescent="0.25">
      <c r="A747" t="s">
        <v>140</v>
      </c>
      <c r="B747" t="s">
        <v>63</v>
      </c>
      <c r="C747" t="s">
        <v>15</v>
      </c>
      <c r="D747" t="s">
        <v>115</v>
      </c>
      <c r="E747" t="s">
        <v>145</v>
      </c>
      <c r="F747" t="s">
        <v>141</v>
      </c>
      <c r="G747" s="3" t="s">
        <v>144</v>
      </c>
      <c r="H747" s="4">
        <v>17.25</v>
      </c>
      <c r="I747">
        <v>1.4736791537348077E-3</v>
      </c>
      <c r="J747" s="3" t="s">
        <v>144</v>
      </c>
      <c r="K747" s="3" t="s">
        <v>144</v>
      </c>
      <c r="L747">
        <f>H747*I747</f>
        <v>2.5420965401925434E-2</v>
      </c>
      <c r="M747" t="s">
        <v>68</v>
      </c>
      <c r="N747">
        <f t="shared" si="16"/>
        <v>2.5420965401925434E-2</v>
      </c>
    </row>
    <row r="748" spans="1:14" x14ac:dyDescent="0.25">
      <c r="A748" t="s">
        <v>140</v>
      </c>
      <c r="B748" t="s">
        <v>63</v>
      </c>
      <c r="C748" t="s">
        <v>15</v>
      </c>
      <c r="D748" t="s">
        <v>75</v>
      </c>
      <c r="E748" t="s">
        <v>81</v>
      </c>
      <c r="F748" t="s">
        <v>82</v>
      </c>
      <c r="G748">
        <v>141.5</v>
      </c>
      <c r="H748" s="3" t="s">
        <v>144</v>
      </c>
      <c r="I748">
        <v>1.1147821486507772E-3</v>
      </c>
      <c r="J748">
        <v>0.3</v>
      </c>
      <c r="K748">
        <v>0.03</v>
      </c>
      <c r="L748">
        <f>G748*I748*J748*K748</f>
        <v>1.4196750663067646E-3</v>
      </c>
      <c r="M748" t="s">
        <v>68</v>
      </c>
      <c r="N748">
        <f t="shared" si="16"/>
        <v>1.4196750663067646E-3</v>
      </c>
    </row>
    <row r="749" spans="1:14" x14ac:dyDescent="0.25">
      <c r="A749" t="s">
        <v>140</v>
      </c>
      <c r="B749" t="s">
        <v>63</v>
      </c>
      <c r="C749" t="s">
        <v>15</v>
      </c>
      <c r="D749" t="s">
        <v>75</v>
      </c>
      <c r="E749" t="s">
        <v>145</v>
      </c>
      <c r="F749" t="s">
        <v>82</v>
      </c>
      <c r="G749">
        <v>154.5</v>
      </c>
      <c r="H749" s="3" t="s">
        <v>144</v>
      </c>
      <c r="I749">
        <v>1.4736791537348077E-3</v>
      </c>
      <c r="J749">
        <v>0.3</v>
      </c>
      <c r="K749">
        <v>0.03</v>
      </c>
      <c r="L749">
        <f>G749*I749*J749*K749</f>
        <v>2.0491508632682503E-3</v>
      </c>
      <c r="M749" t="s">
        <v>68</v>
      </c>
      <c r="N749">
        <f t="shared" si="16"/>
        <v>2.0491508632682503E-3</v>
      </c>
    </row>
    <row r="750" spans="1:14" x14ac:dyDescent="0.25">
      <c r="A750" t="s">
        <v>140</v>
      </c>
      <c r="B750" t="s">
        <v>63</v>
      </c>
      <c r="C750" t="s">
        <v>15</v>
      </c>
      <c r="D750" t="s">
        <v>78</v>
      </c>
      <c r="E750" t="s">
        <v>81</v>
      </c>
      <c r="F750" t="s">
        <v>82</v>
      </c>
      <c r="G750">
        <v>2286</v>
      </c>
      <c r="H750" s="3" t="s">
        <v>144</v>
      </c>
      <c r="I750">
        <v>1.1147821486507772E-3</v>
      </c>
      <c r="J750">
        <v>0.3</v>
      </c>
      <c r="K750">
        <v>0.03</v>
      </c>
      <c r="L750">
        <f>G750*I750*J750*K750</f>
        <v>2.2935527926341091E-2</v>
      </c>
      <c r="M750" t="s">
        <v>68</v>
      </c>
      <c r="N750">
        <f t="shared" si="16"/>
        <v>2.2935527926341091E-2</v>
      </c>
    </row>
    <row r="751" spans="1:14" x14ac:dyDescent="0.25">
      <c r="A751" t="s">
        <v>140</v>
      </c>
      <c r="B751" t="s">
        <v>63</v>
      </c>
      <c r="C751" t="s">
        <v>15</v>
      </c>
      <c r="D751" t="s">
        <v>78</v>
      </c>
      <c r="E751" t="s">
        <v>145</v>
      </c>
      <c r="F751" t="s">
        <v>82</v>
      </c>
      <c r="G751">
        <v>2286</v>
      </c>
      <c r="H751" s="3" t="s">
        <v>144</v>
      </c>
      <c r="I751">
        <v>1.4736791537348077E-3</v>
      </c>
      <c r="J751">
        <v>0.3</v>
      </c>
      <c r="K751">
        <v>0.03</v>
      </c>
      <c r="L751">
        <f>G751*I751*J751*K751</f>
        <v>3.0319474908939929E-2</v>
      </c>
      <c r="M751" t="s">
        <v>68</v>
      </c>
      <c r="N751">
        <f t="shared" si="16"/>
        <v>3.0319474908939929E-2</v>
      </c>
    </row>
    <row r="752" spans="1:14" x14ac:dyDescent="0.25">
      <c r="A752" t="s">
        <v>140</v>
      </c>
      <c r="B752" t="s">
        <v>63</v>
      </c>
      <c r="C752" t="s">
        <v>15</v>
      </c>
      <c r="D752" t="s">
        <v>166</v>
      </c>
      <c r="E752" t="s">
        <v>81</v>
      </c>
      <c r="F752" t="s">
        <v>141</v>
      </c>
      <c r="G752" s="3" t="s">
        <v>144</v>
      </c>
      <c r="H752" s="4">
        <v>103.50397989107665</v>
      </c>
      <c r="I752">
        <v>1.1147821486507772E-3</v>
      </c>
      <c r="J752" s="3" t="s">
        <v>144</v>
      </c>
      <c r="K752" s="3" t="s">
        <v>144</v>
      </c>
      <c r="L752">
        <f>H752*I752</f>
        <v>0.11538438909688127</v>
      </c>
      <c r="M752" t="s">
        <v>68</v>
      </c>
      <c r="N752">
        <f t="shared" si="16"/>
        <v>0.11538438909688127</v>
      </c>
    </row>
    <row r="753" spans="1:14" x14ac:dyDescent="0.25">
      <c r="A753" t="s">
        <v>140</v>
      </c>
      <c r="B753" t="s">
        <v>63</v>
      </c>
      <c r="C753" t="s">
        <v>15</v>
      </c>
      <c r="D753" t="s">
        <v>166</v>
      </c>
      <c r="E753" t="s">
        <v>145</v>
      </c>
      <c r="F753" t="s">
        <v>141</v>
      </c>
      <c r="G753" s="3" t="s">
        <v>144</v>
      </c>
      <c r="H753" s="4">
        <v>56.403854210305823</v>
      </c>
      <c r="I753">
        <v>1.4736791537348077E-3</v>
      </c>
      <c r="J753" s="3" t="s">
        <v>144</v>
      </c>
      <c r="K753" s="3" t="s">
        <v>144</v>
      </c>
      <c r="L753">
        <f>H753*I753</f>
        <v>8.3121184140024965E-2</v>
      </c>
      <c r="M753" t="s">
        <v>68</v>
      </c>
      <c r="N753">
        <f t="shared" si="16"/>
        <v>8.3121184140024965E-2</v>
      </c>
    </row>
    <row r="754" spans="1:14" x14ac:dyDescent="0.25">
      <c r="A754" t="s">
        <v>140</v>
      </c>
      <c r="B754" t="s">
        <v>63</v>
      </c>
      <c r="C754" t="s">
        <v>15</v>
      </c>
      <c r="D754" t="s">
        <v>167</v>
      </c>
      <c r="E754" t="s">
        <v>81</v>
      </c>
      <c r="F754" t="s">
        <v>141</v>
      </c>
      <c r="G754" s="3" t="s">
        <v>144</v>
      </c>
      <c r="H754" s="4">
        <v>4.3</v>
      </c>
      <c r="I754">
        <v>1.1147821486507772E-3</v>
      </c>
      <c r="J754" s="3" t="s">
        <v>144</v>
      </c>
      <c r="K754" s="3" t="s">
        <v>144</v>
      </c>
      <c r="L754">
        <f>H754*I754</f>
        <v>4.7935632391983415E-3</v>
      </c>
      <c r="M754" t="s">
        <v>68</v>
      </c>
      <c r="N754">
        <f t="shared" si="16"/>
        <v>4.7935632391983415E-3</v>
      </c>
    </row>
    <row r="755" spans="1:14" x14ac:dyDescent="0.25">
      <c r="A755" t="s">
        <v>140</v>
      </c>
      <c r="B755" t="s">
        <v>63</v>
      </c>
      <c r="C755" t="s">
        <v>15</v>
      </c>
      <c r="D755" t="s">
        <v>167</v>
      </c>
      <c r="E755" t="s">
        <v>145</v>
      </c>
      <c r="F755" t="s">
        <v>141</v>
      </c>
      <c r="G755" s="3" t="s">
        <v>144</v>
      </c>
      <c r="H755" s="4">
        <v>0.9</v>
      </c>
      <c r="I755">
        <v>1.4736791537348077E-3</v>
      </c>
      <c r="J755" s="3" t="s">
        <v>144</v>
      </c>
      <c r="K755" s="3" t="s">
        <v>144</v>
      </c>
      <c r="L755">
        <f>H755*I755</f>
        <v>1.3263112383613269E-3</v>
      </c>
      <c r="M755" t="s">
        <v>68</v>
      </c>
      <c r="N755">
        <f t="shared" si="16"/>
        <v>1.3263112383613269E-3</v>
      </c>
    </row>
    <row r="756" spans="1:14" x14ac:dyDescent="0.25">
      <c r="A756" t="s">
        <v>140</v>
      </c>
      <c r="B756" t="s">
        <v>63</v>
      </c>
      <c r="C756" t="s">
        <v>15</v>
      </c>
      <c r="D756" t="s">
        <v>168</v>
      </c>
      <c r="E756" t="s">
        <v>81</v>
      </c>
      <c r="F756" t="s">
        <v>82</v>
      </c>
      <c r="G756">
        <v>1481</v>
      </c>
      <c r="H756" s="3" t="s">
        <v>144</v>
      </c>
      <c r="I756">
        <v>1.1147821486507772E-3</v>
      </c>
      <c r="J756">
        <v>0.3</v>
      </c>
      <c r="K756">
        <v>0.03</v>
      </c>
      <c r="L756">
        <f>G756*I756*J756*K756</f>
        <v>1.4858931259366208E-2</v>
      </c>
      <c r="M756" t="s">
        <v>68</v>
      </c>
      <c r="N756">
        <f t="shared" si="16"/>
        <v>1.4858931259366208E-2</v>
      </c>
    </row>
    <row r="757" spans="1:14" x14ac:dyDescent="0.25">
      <c r="A757" t="s">
        <v>140</v>
      </c>
      <c r="B757" t="s">
        <v>63</v>
      </c>
      <c r="C757" t="s">
        <v>15</v>
      </c>
      <c r="D757" t="s">
        <v>168</v>
      </c>
      <c r="E757" t="s">
        <v>145</v>
      </c>
      <c r="F757" t="s">
        <v>82</v>
      </c>
      <c r="G757">
        <v>1216.5</v>
      </c>
      <c r="H757" s="3" t="s">
        <v>144</v>
      </c>
      <c r="I757">
        <v>1.4736791537348077E-3</v>
      </c>
      <c r="J757">
        <v>0.3</v>
      </c>
      <c r="K757">
        <v>0.03</v>
      </c>
      <c r="L757">
        <f>G757*I757*J757*K757</f>
        <v>1.613457621466554E-2</v>
      </c>
      <c r="M757" t="s">
        <v>68</v>
      </c>
      <c r="N757">
        <f t="shared" si="16"/>
        <v>1.613457621466554E-2</v>
      </c>
    </row>
    <row r="758" spans="1:14" x14ac:dyDescent="0.25">
      <c r="A758" t="s">
        <v>140</v>
      </c>
      <c r="B758" t="s">
        <v>63</v>
      </c>
      <c r="C758" t="s">
        <v>15</v>
      </c>
      <c r="D758" t="s">
        <v>96</v>
      </c>
      <c r="E758" t="s">
        <v>81</v>
      </c>
      <c r="F758" t="s">
        <v>141</v>
      </c>
      <c r="G758" s="3" t="s">
        <v>144</v>
      </c>
      <c r="H758" s="4">
        <v>11.7463443059252</v>
      </c>
      <c r="I758">
        <v>1.1147821486507772E-3</v>
      </c>
      <c r="J758" s="3" t="s">
        <v>144</v>
      </c>
      <c r="K758" s="3" t="s">
        <v>144</v>
      </c>
      <c r="L758">
        <f>H758*I758</f>
        <v>1.3094614944151116E-2</v>
      </c>
      <c r="M758" t="s">
        <v>68</v>
      </c>
      <c r="N758">
        <f t="shared" si="16"/>
        <v>1.3094614944151116E-2</v>
      </c>
    </row>
    <row r="759" spans="1:14" x14ac:dyDescent="0.25">
      <c r="A759" t="s">
        <v>140</v>
      </c>
      <c r="B759" t="s">
        <v>63</v>
      </c>
      <c r="C759" t="s">
        <v>15</v>
      </c>
      <c r="D759" t="s">
        <v>96</v>
      </c>
      <c r="E759" t="s">
        <v>145</v>
      </c>
      <c r="F759" t="s">
        <v>141</v>
      </c>
      <c r="G759" s="3" t="s">
        <v>144</v>
      </c>
      <c r="H759" s="4">
        <v>1.3433253957136855</v>
      </c>
      <c r="I759">
        <v>1.4736791537348077E-3</v>
      </c>
      <c r="J759" s="3" t="s">
        <v>144</v>
      </c>
      <c r="K759" s="3" t="s">
        <v>144</v>
      </c>
      <c r="L759">
        <f>H759*I759</f>
        <v>1.9796306323458198E-3</v>
      </c>
      <c r="M759" t="s">
        <v>68</v>
      </c>
      <c r="N759">
        <f t="shared" si="16"/>
        <v>1.9796306323458198E-3</v>
      </c>
    </row>
    <row r="760" spans="1:14" x14ac:dyDescent="0.25">
      <c r="A760" t="s">
        <v>140</v>
      </c>
      <c r="B760" t="s">
        <v>63</v>
      </c>
      <c r="C760" t="s">
        <v>15</v>
      </c>
      <c r="D760" t="s">
        <v>124</v>
      </c>
      <c r="E760" t="s">
        <v>81</v>
      </c>
      <c r="F760" t="s">
        <v>141</v>
      </c>
      <c r="G760" s="3" t="s">
        <v>144</v>
      </c>
      <c r="H760" s="4">
        <v>0.13173553719008266</v>
      </c>
      <c r="I760">
        <v>1.1147821486507772E-3</v>
      </c>
      <c r="J760" s="3" t="s">
        <v>144</v>
      </c>
      <c r="K760" s="3" t="s">
        <v>144</v>
      </c>
      <c r="L760">
        <f>H760*I760</f>
        <v>1.4685642520242471E-4</v>
      </c>
      <c r="M760" t="s">
        <v>68</v>
      </c>
      <c r="N760">
        <f t="shared" si="16"/>
        <v>1.4685642520242471E-4</v>
      </c>
    </row>
    <row r="761" spans="1:14" x14ac:dyDescent="0.25">
      <c r="A761" t="s">
        <v>140</v>
      </c>
      <c r="B761" t="s">
        <v>63</v>
      </c>
      <c r="C761" t="s">
        <v>15</v>
      </c>
      <c r="D761" t="s">
        <v>124</v>
      </c>
      <c r="E761" t="s">
        <v>145</v>
      </c>
      <c r="F761" t="s">
        <v>141</v>
      </c>
      <c r="G761" s="3" t="s">
        <v>144</v>
      </c>
      <c r="H761" s="4">
        <v>0.11570247933884298</v>
      </c>
      <c r="I761">
        <v>1.4736791537348077E-3</v>
      </c>
      <c r="J761" s="3" t="s">
        <v>144</v>
      </c>
      <c r="K761" s="3" t="s">
        <v>144</v>
      </c>
      <c r="L761">
        <f>H761*I761</f>
        <v>1.705083318370852E-4</v>
      </c>
      <c r="M761" t="s">
        <v>68</v>
      </c>
      <c r="N761">
        <f t="shared" si="16"/>
        <v>1.705083318370852E-4</v>
      </c>
    </row>
    <row r="762" spans="1:14" x14ac:dyDescent="0.25">
      <c r="A762" t="s">
        <v>140</v>
      </c>
      <c r="B762" t="s">
        <v>63</v>
      </c>
      <c r="C762" t="s">
        <v>15</v>
      </c>
      <c r="D762" t="s">
        <v>101</v>
      </c>
      <c r="E762" t="s">
        <v>81</v>
      </c>
      <c r="F762" t="s">
        <v>82</v>
      </c>
      <c r="G762">
        <v>332</v>
      </c>
      <c r="H762" s="3" t="s">
        <v>144</v>
      </c>
      <c r="I762">
        <v>1.1147821486507772E-3</v>
      </c>
      <c r="J762">
        <v>0.3</v>
      </c>
      <c r="K762">
        <v>0.03</v>
      </c>
      <c r="L762">
        <f>G762*I762*J762*K762</f>
        <v>3.3309690601685221E-3</v>
      </c>
      <c r="M762" t="s">
        <v>68</v>
      </c>
      <c r="N762">
        <f t="shared" si="16"/>
        <v>3.3309690601685221E-3</v>
      </c>
    </row>
    <row r="763" spans="1:14" x14ac:dyDescent="0.25">
      <c r="A763" t="s">
        <v>140</v>
      </c>
      <c r="B763" t="s">
        <v>63</v>
      </c>
      <c r="C763" t="s">
        <v>15</v>
      </c>
      <c r="D763" t="s">
        <v>101</v>
      </c>
      <c r="E763" t="s">
        <v>81</v>
      </c>
      <c r="F763" t="s">
        <v>141</v>
      </c>
      <c r="G763" s="3" t="s">
        <v>144</v>
      </c>
      <c r="H763" s="4">
        <v>29.259433492822971</v>
      </c>
      <c r="I763">
        <v>1.1147821486507772E-3</v>
      </c>
      <c r="J763" s="3" t="s">
        <v>144</v>
      </c>
      <c r="K763" s="3" t="s">
        <v>144</v>
      </c>
      <c r="L763">
        <f>H763*I763</f>
        <v>3.2617894137433705E-2</v>
      </c>
      <c r="M763" t="s">
        <v>68</v>
      </c>
      <c r="N763">
        <f t="shared" si="16"/>
        <v>3.2617894137433705E-2</v>
      </c>
    </row>
    <row r="764" spans="1:14" x14ac:dyDescent="0.25">
      <c r="A764" t="s">
        <v>140</v>
      </c>
      <c r="B764" t="s">
        <v>63</v>
      </c>
      <c r="C764" t="s">
        <v>15</v>
      </c>
      <c r="D764" t="s">
        <v>101</v>
      </c>
      <c r="E764" t="s">
        <v>145</v>
      </c>
      <c r="F764" t="s">
        <v>82</v>
      </c>
      <c r="G764">
        <v>226</v>
      </c>
      <c r="H764" s="3" t="s">
        <v>144</v>
      </c>
      <c r="I764">
        <v>1.4736791537348077E-3</v>
      </c>
      <c r="J764">
        <v>0.3</v>
      </c>
      <c r="K764">
        <v>0.03</v>
      </c>
      <c r="L764">
        <f>G764*I764*J764*K764</f>
        <v>2.9974633986965984E-3</v>
      </c>
      <c r="M764" t="s">
        <v>68</v>
      </c>
      <c r="N764">
        <f t="shared" si="16"/>
        <v>2.9974633986965984E-3</v>
      </c>
    </row>
    <row r="765" spans="1:14" x14ac:dyDescent="0.25">
      <c r="A765" t="s">
        <v>140</v>
      </c>
      <c r="B765" t="s">
        <v>63</v>
      </c>
      <c r="C765" t="s">
        <v>15</v>
      </c>
      <c r="D765" t="s">
        <v>101</v>
      </c>
      <c r="E765" t="s">
        <v>145</v>
      </c>
      <c r="F765" t="s">
        <v>141</v>
      </c>
      <c r="G765" s="3" t="s">
        <v>144</v>
      </c>
      <c r="H765" s="4">
        <v>10.491961722488039</v>
      </c>
      <c r="I765">
        <v>1.4736791537348077E-3</v>
      </c>
      <c r="J765" s="3" t="s">
        <v>144</v>
      </c>
      <c r="K765" s="3" t="s">
        <v>144</v>
      </c>
      <c r="L765">
        <f>H765*I765</f>
        <v>1.5461785272214168E-2</v>
      </c>
      <c r="M765" t="s">
        <v>68</v>
      </c>
      <c r="N765">
        <f t="shared" si="16"/>
        <v>1.5461785272214168E-2</v>
      </c>
    </row>
    <row r="766" spans="1:14" x14ac:dyDescent="0.25">
      <c r="A766" t="s">
        <v>140</v>
      </c>
      <c r="B766" t="s">
        <v>63</v>
      </c>
      <c r="C766" t="s">
        <v>15</v>
      </c>
      <c r="D766" t="s">
        <v>114</v>
      </c>
      <c r="E766" t="s">
        <v>81</v>
      </c>
      <c r="F766" t="s">
        <v>82</v>
      </c>
      <c r="G766">
        <v>798.7</v>
      </c>
      <c r="H766" s="3" t="s">
        <v>144</v>
      </c>
      <c r="I766">
        <v>1.1147821486507772E-3</v>
      </c>
      <c r="J766">
        <v>0.3</v>
      </c>
      <c r="K766">
        <v>0.03</v>
      </c>
      <c r="L766">
        <f>G766*I766*J766*K766</f>
        <v>8.0133885191463819E-3</v>
      </c>
      <c r="M766" t="s">
        <v>68</v>
      </c>
      <c r="N766">
        <f t="shared" si="16"/>
        <v>8.0133885191463819E-3</v>
      </c>
    </row>
    <row r="767" spans="1:14" x14ac:dyDescent="0.25">
      <c r="A767" t="s">
        <v>140</v>
      </c>
      <c r="B767" t="s">
        <v>63</v>
      </c>
      <c r="C767" t="s">
        <v>15</v>
      </c>
      <c r="D767" t="s">
        <v>114</v>
      </c>
      <c r="E767" t="s">
        <v>81</v>
      </c>
      <c r="F767" t="s">
        <v>141</v>
      </c>
      <c r="G767" s="3" t="s">
        <v>144</v>
      </c>
      <c r="H767" s="4">
        <v>16.309999999999999</v>
      </c>
      <c r="I767">
        <v>1.1147821486507772E-3</v>
      </c>
      <c r="J767" s="3" t="s">
        <v>144</v>
      </c>
      <c r="K767" s="3" t="s">
        <v>144</v>
      </c>
      <c r="L767">
        <f>H767*I767</f>
        <v>1.8182096844494174E-2</v>
      </c>
      <c r="M767" t="s">
        <v>68</v>
      </c>
      <c r="N767">
        <f t="shared" si="16"/>
        <v>1.8182096844494174E-2</v>
      </c>
    </row>
    <row r="768" spans="1:14" x14ac:dyDescent="0.25">
      <c r="A768" t="s">
        <v>140</v>
      </c>
      <c r="B768" t="s">
        <v>63</v>
      </c>
      <c r="C768" t="s">
        <v>15</v>
      </c>
      <c r="D768" t="s">
        <v>114</v>
      </c>
      <c r="E768" t="s">
        <v>145</v>
      </c>
      <c r="F768" t="s">
        <v>82</v>
      </c>
      <c r="G768">
        <v>1216.8</v>
      </c>
      <c r="H768" s="3" t="s">
        <v>144</v>
      </c>
      <c r="I768">
        <v>1.4736791537348077E-3</v>
      </c>
      <c r="J768">
        <v>0.3</v>
      </c>
      <c r="K768">
        <v>0.03</v>
      </c>
      <c r="L768">
        <f>G768*I768*J768*K768</f>
        <v>1.6138555148380623E-2</v>
      </c>
      <c r="M768" t="s">
        <v>68</v>
      </c>
      <c r="N768">
        <f t="shared" si="16"/>
        <v>1.6138555148380623E-2</v>
      </c>
    </row>
    <row r="769" spans="1:14" x14ac:dyDescent="0.25">
      <c r="A769" t="s">
        <v>140</v>
      </c>
      <c r="B769" t="s">
        <v>63</v>
      </c>
      <c r="C769" t="s">
        <v>15</v>
      </c>
      <c r="D769" t="s">
        <v>114</v>
      </c>
      <c r="E769" t="s">
        <v>145</v>
      </c>
      <c r="F769" t="s">
        <v>141</v>
      </c>
      <c r="G769" s="3" t="s">
        <v>144</v>
      </c>
      <c r="H769" s="4">
        <v>21.87</v>
      </c>
      <c r="I769">
        <v>1.4736791537348077E-3</v>
      </c>
      <c r="J769" s="3" t="s">
        <v>144</v>
      </c>
      <c r="K769" s="3" t="s">
        <v>144</v>
      </c>
      <c r="L769">
        <f>H769*I769</f>
        <v>3.2229363092180247E-2</v>
      </c>
      <c r="M769" t="s">
        <v>68</v>
      </c>
      <c r="N769">
        <f t="shared" si="16"/>
        <v>3.2229363092180247E-2</v>
      </c>
    </row>
    <row r="770" spans="1:14" x14ac:dyDescent="0.25">
      <c r="A770" t="s">
        <v>140</v>
      </c>
      <c r="B770" t="s">
        <v>63</v>
      </c>
      <c r="C770" t="s">
        <v>15</v>
      </c>
      <c r="D770" t="s">
        <v>97</v>
      </c>
      <c r="E770" t="s">
        <v>81</v>
      </c>
      <c r="F770" t="s">
        <v>141</v>
      </c>
      <c r="G770" s="3" t="s">
        <v>144</v>
      </c>
      <c r="H770" s="4">
        <v>0.11592727272727274</v>
      </c>
      <c r="I770">
        <v>1.1147821486507772E-3</v>
      </c>
      <c r="J770" s="3" t="s">
        <v>144</v>
      </c>
      <c r="K770" s="3" t="s">
        <v>144</v>
      </c>
      <c r="L770">
        <f>H770*I770</f>
        <v>1.2923365417813376E-4</v>
      </c>
      <c r="M770" t="s">
        <v>68</v>
      </c>
      <c r="N770">
        <f t="shared" ref="N770:N833" si="17">IF(M770="N",L770,0)</f>
        <v>1.2923365417813376E-4</v>
      </c>
    </row>
    <row r="771" spans="1:14" x14ac:dyDescent="0.25">
      <c r="A771" t="s">
        <v>140</v>
      </c>
      <c r="B771" t="s">
        <v>63</v>
      </c>
      <c r="C771" t="s">
        <v>15</v>
      </c>
      <c r="D771" t="s">
        <v>97</v>
      </c>
      <c r="E771" t="s">
        <v>145</v>
      </c>
      <c r="F771" t="s">
        <v>141</v>
      </c>
      <c r="G771" s="3" t="s">
        <v>144</v>
      </c>
      <c r="H771" s="4">
        <v>6.3636363636363644E-2</v>
      </c>
      <c r="I771">
        <v>1.4736791537348077E-3</v>
      </c>
      <c r="J771" s="3" t="s">
        <v>144</v>
      </c>
      <c r="K771" s="3" t="s">
        <v>144</v>
      </c>
      <c r="L771">
        <f>H771*I771</f>
        <v>9.3779582510396863E-5</v>
      </c>
      <c r="M771" t="s">
        <v>68</v>
      </c>
      <c r="N771">
        <f t="shared" si="17"/>
        <v>9.3779582510396863E-5</v>
      </c>
    </row>
    <row r="772" spans="1:14" x14ac:dyDescent="0.25">
      <c r="A772" t="s">
        <v>140</v>
      </c>
      <c r="B772" t="s">
        <v>63</v>
      </c>
      <c r="C772" t="s">
        <v>17</v>
      </c>
      <c r="D772" t="s">
        <v>143</v>
      </c>
      <c r="E772" t="s">
        <v>81</v>
      </c>
      <c r="F772" t="s">
        <v>82</v>
      </c>
      <c r="G772">
        <v>14</v>
      </c>
      <c r="H772" s="3" t="s">
        <v>144</v>
      </c>
      <c r="I772">
        <v>4.9782035509787622E-3</v>
      </c>
      <c r="J772">
        <v>0.3</v>
      </c>
      <c r="K772">
        <v>0.03</v>
      </c>
      <c r="L772">
        <f>G772*I772*J772*K772</f>
        <v>6.2725364742332397E-4</v>
      </c>
      <c r="M772" t="s">
        <v>68</v>
      </c>
      <c r="N772">
        <f t="shared" si="17"/>
        <v>6.2725364742332397E-4</v>
      </c>
    </row>
    <row r="773" spans="1:14" x14ac:dyDescent="0.25">
      <c r="A773" t="s">
        <v>140</v>
      </c>
      <c r="B773" t="s">
        <v>63</v>
      </c>
      <c r="C773" t="s">
        <v>17</v>
      </c>
      <c r="D773" t="s">
        <v>143</v>
      </c>
      <c r="E773" t="s">
        <v>81</v>
      </c>
      <c r="F773" t="s">
        <v>141</v>
      </c>
      <c r="G773" s="3" t="s">
        <v>144</v>
      </c>
      <c r="H773" s="4">
        <v>2.5708577540106954</v>
      </c>
      <c r="I773">
        <v>4.9782035509787622E-3</v>
      </c>
      <c r="J773" s="3" t="s">
        <v>144</v>
      </c>
      <c r="K773" s="3" t="s">
        <v>144</v>
      </c>
      <c r="L773">
        <f>H773*I773</f>
        <v>1.2798253200077329E-2</v>
      </c>
      <c r="M773" t="s">
        <v>68</v>
      </c>
      <c r="N773">
        <f t="shared" si="17"/>
        <v>1.2798253200077329E-2</v>
      </c>
    </row>
    <row r="774" spans="1:14" x14ac:dyDescent="0.25">
      <c r="A774" t="s">
        <v>140</v>
      </c>
      <c r="B774" t="s">
        <v>63</v>
      </c>
      <c r="C774" t="s">
        <v>17</v>
      </c>
      <c r="D774" t="s">
        <v>143</v>
      </c>
      <c r="E774" t="s">
        <v>145</v>
      </c>
      <c r="F774" t="s">
        <v>82</v>
      </c>
      <c r="G774">
        <v>23</v>
      </c>
      <c r="H774" s="3" t="s">
        <v>144</v>
      </c>
      <c r="I774">
        <v>6.5809044439804707E-3</v>
      </c>
      <c r="J774">
        <v>0.3</v>
      </c>
      <c r="K774">
        <v>0.03</v>
      </c>
      <c r="L774">
        <f>G774*I774*J774*K774</f>
        <v>1.3622472199039573E-3</v>
      </c>
      <c r="M774" t="s">
        <v>68</v>
      </c>
      <c r="N774">
        <f t="shared" si="17"/>
        <v>1.3622472199039573E-3</v>
      </c>
    </row>
    <row r="775" spans="1:14" x14ac:dyDescent="0.25">
      <c r="A775" t="s">
        <v>140</v>
      </c>
      <c r="B775" t="s">
        <v>63</v>
      </c>
      <c r="C775" t="s">
        <v>17</v>
      </c>
      <c r="D775" t="s">
        <v>143</v>
      </c>
      <c r="E775" t="s">
        <v>145</v>
      </c>
      <c r="F775" t="s">
        <v>141</v>
      </c>
      <c r="G775" s="3" t="s">
        <v>144</v>
      </c>
      <c r="H775" s="4">
        <v>0.53529411764705881</v>
      </c>
      <c r="I775">
        <v>6.5809044439804707E-3</v>
      </c>
      <c r="J775" s="3" t="s">
        <v>144</v>
      </c>
      <c r="K775" s="3" t="s">
        <v>144</v>
      </c>
      <c r="L775">
        <f>H775*I775</f>
        <v>3.5227194376601344E-3</v>
      </c>
      <c r="M775" t="s">
        <v>68</v>
      </c>
      <c r="N775">
        <f t="shared" si="17"/>
        <v>3.5227194376601344E-3</v>
      </c>
    </row>
    <row r="776" spans="1:14" x14ac:dyDescent="0.25">
      <c r="A776" t="s">
        <v>140</v>
      </c>
      <c r="B776" t="s">
        <v>63</v>
      </c>
      <c r="C776" t="s">
        <v>17</v>
      </c>
      <c r="D776" t="s">
        <v>76</v>
      </c>
      <c r="E776" t="s">
        <v>81</v>
      </c>
      <c r="F776" t="s">
        <v>82</v>
      </c>
      <c r="G776">
        <v>1112</v>
      </c>
      <c r="H776" s="3" t="s">
        <v>144</v>
      </c>
      <c r="I776">
        <v>4.9782035509787622E-3</v>
      </c>
      <c r="J776">
        <v>0.3</v>
      </c>
      <c r="K776">
        <v>0.03</v>
      </c>
      <c r="L776">
        <f>G776*I776*J776*K776</f>
        <v>4.982186113819545E-2</v>
      </c>
      <c r="M776" t="s">
        <v>68</v>
      </c>
      <c r="N776">
        <f t="shared" si="17"/>
        <v>4.982186113819545E-2</v>
      </c>
    </row>
    <row r="777" spans="1:14" x14ac:dyDescent="0.25">
      <c r="A777" t="s">
        <v>140</v>
      </c>
      <c r="B777" t="s">
        <v>63</v>
      </c>
      <c r="C777" t="s">
        <v>17</v>
      </c>
      <c r="D777" t="s">
        <v>76</v>
      </c>
      <c r="E777" t="s">
        <v>81</v>
      </c>
      <c r="F777" t="s">
        <v>141</v>
      </c>
      <c r="G777" s="3" t="s">
        <v>144</v>
      </c>
      <c r="H777" s="4">
        <v>3.4128685699974954</v>
      </c>
      <c r="I777">
        <v>4.9782035509787622E-3</v>
      </c>
      <c r="J777" s="3" t="s">
        <v>144</v>
      </c>
      <c r="K777" s="3" t="s">
        <v>144</v>
      </c>
      <c r="L777">
        <f>H777*I777</f>
        <v>1.6989954434185342E-2</v>
      </c>
      <c r="M777" t="s">
        <v>68</v>
      </c>
      <c r="N777">
        <f t="shared" si="17"/>
        <v>1.6989954434185342E-2</v>
      </c>
    </row>
    <row r="778" spans="1:14" x14ac:dyDescent="0.25">
      <c r="A778" t="s">
        <v>140</v>
      </c>
      <c r="B778" t="s">
        <v>63</v>
      </c>
      <c r="C778" t="s">
        <v>17</v>
      </c>
      <c r="D778" t="s">
        <v>76</v>
      </c>
      <c r="E778" t="s">
        <v>145</v>
      </c>
      <c r="F778" t="s">
        <v>82</v>
      </c>
      <c r="G778">
        <v>1112</v>
      </c>
      <c r="H778" s="3" t="s">
        <v>144</v>
      </c>
      <c r="I778">
        <v>6.5809044439804707E-3</v>
      </c>
      <c r="J778">
        <v>0.3</v>
      </c>
      <c r="K778">
        <v>0.03</v>
      </c>
      <c r="L778">
        <f>G778*I778*J778*K778</f>
        <v>6.5861691675356548E-2</v>
      </c>
      <c r="M778" t="s">
        <v>68</v>
      </c>
      <c r="N778">
        <f t="shared" si="17"/>
        <v>6.5861691675356548E-2</v>
      </c>
    </row>
    <row r="779" spans="1:14" x14ac:dyDescent="0.25">
      <c r="A779" t="s">
        <v>140</v>
      </c>
      <c r="B779" t="s">
        <v>63</v>
      </c>
      <c r="C779" t="s">
        <v>17</v>
      </c>
      <c r="D779" t="s">
        <v>76</v>
      </c>
      <c r="E779" t="s">
        <v>145</v>
      </c>
      <c r="F779" t="s">
        <v>141</v>
      </c>
      <c r="G779" s="3" t="s">
        <v>144</v>
      </c>
      <c r="H779" s="4">
        <v>13.936977210117705</v>
      </c>
      <c r="I779">
        <v>6.5809044439804707E-3</v>
      </c>
      <c r="J779" s="3" t="s">
        <v>144</v>
      </c>
      <c r="K779" s="3" t="s">
        <v>144</v>
      </c>
      <c r="L779">
        <f>H779*I779</f>
        <v>9.1717915257718149E-2</v>
      </c>
      <c r="M779" t="s">
        <v>68</v>
      </c>
      <c r="N779">
        <f t="shared" si="17"/>
        <v>9.1717915257718149E-2</v>
      </c>
    </row>
    <row r="780" spans="1:14" x14ac:dyDescent="0.25">
      <c r="A780" t="s">
        <v>140</v>
      </c>
      <c r="B780" t="s">
        <v>63</v>
      </c>
      <c r="C780" t="s">
        <v>17</v>
      </c>
      <c r="D780" t="s">
        <v>73</v>
      </c>
      <c r="E780" t="s">
        <v>81</v>
      </c>
      <c r="F780" t="s">
        <v>82</v>
      </c>
      <c r="G780">
        <v>11190</v>
      </c>
      <c r="H780" s="3" t="s">
        <v>144</v>
      </c>
      <c r="I780">
        <v>4.9782035509787622E-3</v>
      </c>
      <c r="J780">
        <v>0.3</v>
      </c>
      <c r="K780">
        <v>0.03</v>
      </c>
      <c r="L780">
        <f>G780*I780*J780*K780</f>
        <v>0.5013548796190711</v>
      </c>
      <c r="M780" t="s">
        <v>67</v>
      </c>
      <c r="N780">
        <f t="shared" si="17"/>
        <v>0</v>
      </c>
    </row>
    <row r="781" spans="1:14" x14ac:dyDescent="0.25">
      <c r="A781" t="s">
        <v>140</v>
      </c>
      <c r="B781" t="s">
        <v>63</v>
      </c>
      <c r="C781" t="s">
        <v>17</v>
      </c>
      <c r="D781" t="s">
        <v>73</v>
      </c>
      <c r="E781" t="s">
        <v>81</v>
      </c>
      <c r="F781" t="s">
        <v>141</v>
      </c>
      <c r="G781" s="3" t="s">
        <v>144</v>
      </c>
      <c r="H781" s="4">
        <v>138.18181818181819</v>
      </c>
      <c r="I781">
        <v>4.9782035509787622E-3</v>
      </c>
      <c r="J781" s="3" t="s">
        <v>144</v>
      </c>
      <c r="K781" s="3" t="s">
        <v>144</v>
      </c>
      <c r="L781">
        <f>H781*I781</f>
        <v>0.68789721795342895</v>
      </c>
      <c r="M781" t="s">
        <v>67</v>
      </c>
      <c r="N781">
        <f t="shared" si="17"/>
        <v>0</v>
      </c>
    </row>
    <row r="782" spans="1:14" x14ac:dyDescent="0.25">
      <c r="A782" t="s">
        <v>140</v>
      </c>
      <c r="B782" t="s">
        <v>63</v>
      </c>
      <c r="C782" t="s">
        <v>17</v>
      </c>
      <c r="D782" t="s">
        <v>73</v>
      </c>
      <c r="E782" t="s">
        <v>145</v>
      </c>
      <c r="F782" t="s">
        <v>82</v>
      </c>
      <c r="G782">
        <v>13766</v>
      </c>
      <c r="H782" s="3" t="s">
        <v>144</v>
      </c>
      <c r="I782">
        <v>6.5809044439804707E-3</v>
      </c>
      <c r="J782">
        <v>0.3</v>
      </c>
      <c r="K782">
        <v>0.03</v>
      </c>
      <c r="L782">
        <f>G782*I782*J782*K782</f>
        <v>0.8153345751825164</v>
      </c>
      <c r="M782" t="s">
        <v>67</v>
      </c>
      <c r="N782">
        <f t="shared" si="17"/>
        <v>0</v>
      </c>
    </row>
    <row r="783" spans="1:14" x14ac:dyDescent="0.25">
      <c r="A783" t="s">
        <v>140</v>
      </c>
      <c r="B783" t="s">
        <v>63</v>
      </c>
      <c r="C783" t="s">
        <v>17</v>
      </c>
      <c r="D783" t="s">
        <v>73</v>
      </c>
      <c r="E783" t="s">
        <v>145</v>
      </c>
      <c r="F783" t="s">
        <v>141</v>
      </c>
      <c r="G783" s="3" t="s">
        <v>144</v>
      </c>
      <c r="H783" s="4">
        <v>130.18181818181819</v>
      </c>
      <c r="I783">
        <v>6.5809044439804707E-3</v>
      </c>
      <c r="J783" s="3" t="s">
        <v>144</v>
      </c>
      <c r="K783" s="3" t="s">
        <v>144</v>
      </c>
      <c r="L783">
        <f>H783*I783</f>
        <v>0.85671410579818497</v>
      </c>
      <c r="M783" t="s">
        <v>67</v>
      </c>
      <c r="N783">
        <f t="shared" si="17"/>
        <v>0</v>
      </c>
    </row>
    <row r="784" spans="1:14" x14ac:dyDescent="0.25">
      <c r="A784" t="s">
        <v>140</v>
      </c>
      <c r="B784" t="s">
        <v>63</v>
      </c>
      <c r="C784" t="s">
        <v>17</v>
      </c>
      <c r="D784" t="s">
        <v>146</v>
      </c>
      <c r="E784" t="s">
        <v>81</v>
      </c>
      <c r="F784" t="s">
        <v>82</v>
      </c>
      <c r="G784">
        <v>740</v>
      </c>
      <c r="H784" s="3" t="s">
        <v>144</v>
      </c>
      <c r="I784">
        <v>4.9782035509787622E-3</v>
      </c>
      <c r="J784">
        <v>0.3</v>
      </c>
      <c r="K784">
        <v>0.03</v>
      </c>
      <c r="L784">
        <f>G784*I784*J784*K784</f>
        <v>3.3154835649518551E-2</v>
      </c>
      <c r="M784" t="s">
        <v>68</v>
      </c>
      <c r="N784">
        <f t="shared" si="17"/>
        <v>3.3154835649518551E-2</v>
      </c>
    </row>
    <row r="785" spans="1:14" x14ac:dyDescent="0.25">
      <c r="A785" t="s">
        <v>140</v>
      </c>
      <c r="B785" t="s">
        <v>63</v>
      </c>
      <c r="C785" t="s">
        <v>17</v>
      </c>
      <c r="D785" t="s">
        <v>146</v>
      </c>
      <c r="E785" t="s">
        <v>81</v>
      </c>
      <c r="F785" t="s">
        <v>141</v>
      </c>
      <c r="G785" s="3" t="s">
        <v>144</v>
      </c>
      <c r="H785" s="4">
        <v>1.3331636363636363</v>
      </c>
      <c r="I785">
        <v>4.9782035509787622E-3</v>
      </c>
      <c r="J785" s="3" t="s">
        <v>144</v>
      </c>
      <c r="K785" s="3" t="s">
        <v>144</v>
      </c>
      <c r="L785">
        <f>H785*I785</f>
        <v>6.6367599485812135E-3</v>
      </c>
      <c r="M785" t="s">
        <v>68</v>
      </c>
      <c r="N785">
        <f t="shared" si="17"/>
        <v>6.6367599485812135E-3</v>
      </c>
    </row>
    <row r="786" spans="1:14" x14ac:dyDescent="0.25">
      <c r="A786" t="s">
        <v>140</v>
      </c>
      <c r="B786" t="s">
        <v>63</v>
      </c>
      <c r="C786" t="s">
        <v>17</v>
      </c>
      <c r="D786" t="s">
        <v>146</v>
      </c>
      <c r="E786" t="s">
        <v>145</v>
      </c>
      <c r="F786" t="s">
        <v>82</v>
      </c>
      <c r="G786">
        <v>740</v>
      </c>
      <c r="H786" s="3" t="s">
        <v>144</v>
      </c>
      <c r="I786">
        <v>6.5809044439804707E-3</v>
      </c>
      <c r="J786">
        <v>0.3</v>
      </c>
      <c r="K786">
        <v>0.03</v>
      </c>
      <c r="L786">
        <f>G786*I786*J786*K786</f>
        <v>4.3828823596909927E-2</v>
      </c>
      <c r="M786" t="s">
        <v>68</v>
      </c>
      <c r="N786">
        <f t="shared" si="17"/>
        <v>4.3828823596909927E-2</v>
      </c>
    </row>
    <row r="787" spans="1:14" x14ac:dyDescent="0.25">
      <c r="A787" t="s">
        <v>140</v>
      </c>
      <c r="B787" t="s">
        <v>63</v>
      </c>
      <c r="C787" t="s">
        <v>17</v>
      </c>
      <c r="D787" t="s">
        <v>146</v>
      </c>
      <c r="E787" t="s">
        <v>145</v>
      </c>
      <c r="F787" t="s">
        <v>141</v>
      </c>
      <c r="G787" s="3" t="s">
        <v>144</v>
      </c>
      <c r="H787" s="4">
        <v>0.89090909090909076</v>
      </c>
      <c r="I787">
        <v>6.5809044439804707E-3</v>
      </c>
      <c r="J787" s="3" t="s">
        <v>144</v>
      </c>
      <c r="K787" s="3" t="s">
        <v>144</v>
      </c>
      <c r="L787">
        <f>H787*I787</f>
        <v>5.8629875955462365E-3</v>
      </c>
      <c r="M787" t="s">
        <v>68</v>
      </c>
      <c r="N787">
        <f t="shared" si="17"/>
        <v>5.8629875955462365E-3</v>
      </c>
    </row>
    <row r="788" spans="1:14" x14ac:dyDescent="0.25">
      <c r="A788" t="s">
        <v>140</v>
      </c>
      <c r="B788" t="s">
        <v>63</v>
      </c>
      <c r="C788" t="s">
        <v>17</v>
      </c>
      <c r="D788" t="s">
        <v>128</v>
      </c>
      <c r="E788" t="s">
        <v>81</v>
      </c>
      <c r="F788" t="s">
        <v>82</v>
      </c>
      <c r="G788">
        <v>97</v>
      </c>
      <c r="H788" s="3" t="s">
        <v>144</v>
      </c>
      <c r="I788">
        <v>4.9782035509787622E-3</v>
      </c>
      <c r="J788">
        <v>0.3</v>
      </c>
      <c r="K788">
        <v>0.03</v>
      </c>
      <c r="L788">
        <f>G788*I788*J788*K788</f>
        <v>4.3459717000044586E-3</v>
      </c>
      <c r="M788" t="s">
        <v>68</v>
      </c>
      <c r="N788">
        <f t="shared" si="17"/>
        <v>4.3459717000044586E-3</v>
      </c>
    </row>
    <row r="789" spans="1:14" x14ac:dyDescent="0.25">
      <c r="A789" t="s">
        <v>140</v>
      </c>
      <c r="B789" t="s">
        <v>63</v>
      </c>
      <c r="C789" t="s">
        <v>17</v>
      </c>
      <c r="D789" t="s">
        <v>128</v>
      </c>
      <c r="E789" t="s">
        <v>81</v>
      </c>
      <c r="F789" t="s">
        <v>141</v>
      </c>
      <c r="G789" s="3" t="s">
        <v>144</v>
      </c>
      <c r="H789" s="4">
        <v>3</v>
      </c>
      <c r="I789">
        <v>4.9782035509787622E-3</v>
      </c>
      <c r="J789" s="3" t="s">
        <v>144</v>
      </c>
      <c r="K789" s="3" t="s">
        <v>144</v>
      </c>
      <c r="L789">
        <f>H789*I789</f>
        <v>1.4934610652936286E-2</v>
      </c>
      <c r="M789" t="s">
        <v>68</v>
      </c>
      <c r="N789">
        <f t="shared" si="17"/>
        <v>1.4934610652936286E-2</v>
      </c>
    </row>
    <row r="790" spans="1:14" x14ac:dyDescent="0.25">
      <c r="A790" t="s">
        <v>140</v>
      </c>
      <c r="B790" t="s">
        <v>63</v>
      </c>
      <c r="C790" t="s">
        <v>17</v>
      </c>
      <c r="D790" t="s">
        <v>128</v>
      </c>
      <c r="E790" t="s">
        <v>145</v>
      </c>
      <c r="F790" t="s">
        <v>82</v>
      </c>
      <c r="G790">
        <v>49</v>
      </c>
      <c r="H790" s="3" t="s">
        <v>144</v>
      </c>
      <c r="I790">
        <v>6.5809044439804707E-3</v>
      </c>
      <c r="J790">
        <v>0.3</v>
      </c>
      <c r="K790">
        <v>0.03</v>
      </c>
      <c r="L790">
        <f>G790*I790*J790*K790</f>
        <v>2.9021788597953873E-3</v>
      </c>
      <c r="M790" t="s">
        <v>68</v>
      </c>
      <c r="N790">
        <f t="shared" si="17"/>
        <v>2.9021788597953873E-3</v>
      </c>
    </row>
    <row r="791" spans="1:14" x14ac:dyDescent="0.25">
      <c r="A791" t="s">
        <v>140</v>
      </c>
      <c r="B791" t="s">
        <v>63</v>
      </c>
      <c r="C791" t="s">
        <v>17</v>
      </c>
      <c r="D791" t="s">
        <v>128</v>
      </c>
      <c r="E791" t="s">
        <v>145</v>
      </c>
      <c r="F791" t="s">
        <v>141</v>
      </c>
      <c r="G791" s="3" t="s">
        <v>144</v>
      </c>
      <c r="H791" s="4">
        <v>2.0499999999999998</v>
      </c>
      <c r="I791">
        <v>6.5809044439804707E-3</v>
      </c>
      <c r="J791" s="3" t="s">
        <v>144</v>
      </c>
      <c r="K791" s="3" t="s">
        <v>144</v>
      </c>
      <c r="L791">
        <f>H791*I791</f>
        <v>1.3490854110159965E-2</v>
      </c>
      <c r="M791" t="s">
        <v>68</v>
      </c>
      <c r="N791">
        <f t="shared" si="17"/>
        <v>1.3490854110159965E-2</v>
      </c>
    </row>
    <row r="792" spans="1:14" x14ac:dyDescent="0.25">
      <c r="A792" t="s">
        <v>140</v>
      </c>
      <c r="B792" t="s">
        <v>63</v>
      </c>
      <c r="C792" t="s">
        <v>17</v>
      </c>
      <c r="D792" t="s">
        <v>147</v>
      </c>
      <c r="E792" t="s">
        <v>81</v>
      </c>
      <c r="F792" t="s">
        <v>141</v>
      </c>
      <c r="G792" s="3" t="s">
        <v>144</v>
      </c>
      <c r="H792" s="4">
        <v>78.25090909090909</v>
      </c>
      <c r="I792">
        <v>4.9782035509787622E-3</v>
      </c>
      <c r="J792" s="3" t="s">
        <v>144</v>
      </c>
      <c r="K792" s="3" t="s">
        <v>144</v>
      </c>
      <c r="L792">
        <f>H792*I792</f>
        <v>0.38954895350367996</v>
      </c>
      <c r="M792" t="s">
        <v>68</v>
      </c>
      <c r="N792">
        <f t="shared" si="17"/>
        <v>0.38954895350367996</v>
      </c>
    </row>
    <row r="793" spans="1:14" x14ac:dyDescent="0.25">
      <c r="A793" t="s">
        <v>140</v>
      </c>
      <c r="B793" t="s">
        <v>63</v>
      </c>
      <c r="C793" t="s">
        <v>17</v>
      </c>
      <c r="D793" t="s">
        <v>147</v>
      </c>
      <c r="E793" t="s">
        <v>145</v>
      </c>
      <c r="F793" t="s">
        <v>141</v>
      </c>
      <c r="G793" s="3" t="s">
        <v>144</v>
      </c>
      <c r="H793" s="4">
        <v>187.98181818181817</v>
      </c>
      <c r="I793">
        <v>6.5809044439804707E-3</v>
      </c>
      <c r="J793" s="3" t="s">
        <v>144</v>
      </c>
      <c r="K793" s="3" t="s">
        <v>144</v>
      </c>
      <c r="L793">
        <f>H793*I793</f>
        <v>1.2370903826602559</v>
      </c>
      <c r="M793" t="s">
        <v>68</v>
      </c>
      <c r="N793">
        <f t="shared" si="17"/>
        <v>1.2370903826602559</v>
      </c>
    </row>
    <row r="794" spans="1:14" x14ac:dyDescent="0.25">
      <c r="A794" t="s">
        <v>140</v>
      </c>
      <c r="B794" t="s">
        <v>63</v>
      </c>
      <c r="C794" t="s">
        <v>17</v>
      </c>
      <c r="D794" t="s">
        <v>148</v>
      </c>
      <c r="E794" t="s">
        <v>81</v>
      </c>
      <c r="F794" t="s">
        <v>82</v>
      </c>
      <c r="G794">
        <v>3450</v>
      </c>
      <c r="H794" s="3" t="s">
        <v>144</v>
      </c>
      <c r="I794">
        <v>4.9782035509787622E-3</v>
      </c>
      <c r="J794">
        <v>0.3</v>
      </c>
      <c r="K794">
        <v>0.03</v>
      </c>
      <c r="L794">
        <f>G794*I794*J794*K794</f>
        <v>0.15457322025789058</v>
      </c>
      <c r="M794" t="s">
        <v>68</v>
      </c>
      <c r="N794">
        <f t="shared" si="17"/>
        <v>0.15457322025789058</v>
      </c>
    </row>
    <row r="795" spans="1:14" x14ac:dyDescent="0.25">
      <c r="A795" t="s">
        <v>140</v>
      </c>
      <c r="B795" t="s">
        <v>63</v>
      </c>
      <c r="C795" t="s">
        <v>17</v>
      </c>
      <c r="D795" t="s">
        <v>148</v>
      </c>
      <c r="E795" t="s">
        <v>145</v>
      </c>
      <c r="F795" t="s">
        <v>82</v>
      </c>
      <c r="G795">
        <v>15482</v>
      </c>
      <c r="H795" s="3" t="s">
        <v>144</v>
      </c>
      <c r="I795">
        <v>6.5809044439804707E-3</v>
      </c>
      <c r="J795">
        <v>0.3</v>
      </c>
      <c r="K795">
        <v>0.03</v>
      </c>
      <c r="L795">
        <f>G795*I795*J795*K795</f>
        <v>0.91697006341535081</v>
      </c>
      <c r="M795" t="s">
        <v>68</v>
      </c>
      <c r="N795">
        <f t="shared" si="17"/>
        <v>0.91697006341535081</v>
      </c>
    </row>
    <row r="796" spans="1:14" x14ac:dyDescent="0.25">
      <c r="A796" t="s">
        <v>140</v>
      </c>
      <c r="B796" t="s">
        <v>63</v>
      </c>
      <c r="C796" t="s">
        <v>17</v>
      </c>
      <c r="D796" t="s">
        <v>149</v>
      </c>
      <c r="E796" t="s">
        <v>81</v>
      </c>
      <c r="F796" t="s">
        <v>141</v>
      </c>
      <c r="G796" s="3" t="s">
        <v>144</v>
      </c>
      <c r="H796" s="4">
        <v>52.573018181818185</v>
      </c>
      <c r="I796">
        <v>4.9782035509787622E-3</v>
      </c>
      <c r="J796" s="3" t="s">
        <v>144</v>
      </c>
      <c r="K796" s="3" t="s">
        <v>144</v>
      </c>
      <c r="L796">
        <f>H796*I796</f>
        <v>0.26171918579839831</v>
      </c>
      <c r="M796" t="s">
        <v>68</v>
      </c>
      <c r="N796">
        <f t="shared" si="17"/>
        <v>0.26171918579839831</v>
      </c>
    </row>
    <row r="797" spans="1:14" x14ac:dyDescent="0.25">
      <c r="A797" t="s">
        <v>140</v>
      </c>
      <c r="B797" t="s">
        <v>63</v>
      </c>
      <c r="C797" t="s">
        <v>17</v>
      </c>
      <c r="D797" t="s">
        <v>149</v>
      </c>
      <c r="E797" t="s">
        <v>145</v>
      </c>
      <c r="F797" t="s">
        <v>141</v>
      </c>
      <c r="G797" s="3" t="s">
        <v>144</v>
      </c>
      <c r="H797" s="4">
        <v>138.0272727272727</v>
      </c>
      <c r="I797">
        <v>6.5809044439804707E-3</v>
      </c>
      <c r="J797" s="3" t="s">
        <v>144</v>
      </c>
      <c r="K797" s="3" t="s">
        <v>144</v>
      </c>
      <c r="L797">
        <f>H797*I797</f>
        <v>0.90834429248141335</v>
      </c>
      <c r="M797" t="s">
        <v>68</v>
      </c>
      <c r="N797">
        <f t="shared" si="17"/>
        <v>0.90834429248141335</v>
      </c>
    </row>
    <row r="798" spans="1:14" x14ac:dyDescent="0.25">
      <c r="A798" t="s">
        <v>140</v>
      </c>
      <c r="B798" t="s">
        <v>63</v>
      </c>
      <c r="C798" t="s">
        <v>17</v>
      </c>
      <c r="D798" t="s">
        <v>150</v>
      </c>
      <c r="E798" t="s">
        <v>81</v>
      </c>
      <c r="F798" t="s">
        <v>82</v>
      </c>
      <c r="G798">
        <v>2181</v>
      </c>
      <c r="H798" s="3" t="s">
        <v>144</v>
      </c>
      <c r="I798">
        <v>4.9782035509787622E-3</v>
      </c>
      <c r="J798">
        <v>0.3</v>
      </c>
      <c r="K798">
        <v>0.03</v>
      </c>
      <c r="L798">
        <f>G798*I798*J798*K798</f>
        <v>9.7717157502162103E-2</v>
      </c>
      <c r="M798" t="s">
        <v>68</v>
      </c>
      <c r="N798">
        <f t="shared" si="17"/>
        <v>9.7717157502162103E-2</v>
      </c>
    </row>
    <row r="799" spans="1:14" x14ac:dyDescent="0.25">
      <c r="A799" t="s">
        <v>140</v>
      </c>
      <c r="B799" t="s">
        <v>63</v>
      </c>
      <c r="C799" t="s">
        <v>17</v>
      </c>
      <c r="D799" t="s">
        <v>150</v>
      </c>
      <c r="E799" t="s">
        <v>145</v>
      </c>
      <c r="F799" t="s">
        <v>82</v>
      </c>
      <c r="G799">
        <v>11805</v>
      </c>
      <c r="H799" s="3" t="s">
        <v>144</v>
      </c>
      <c r="I799">
        <v>6.5809044439804707E-3</v>
      </c>
      <c r="J799">
        <v>0.3</v>
      </c>
      <c r="K799">
        <v>0.03</v>
      </c>
      <c r="L799">
        <f>G799*I799*J799*K799</f>
        <v>0.69918819265070509</v>
      </c>
      <c r="M799" t="s">
        <v>68</v>
      </c>
      <c r="N799">
        <f t="shared" si="17"/>
        <v>0.69918819265070509</v>
      </c>
    </row>
    <row r="800" spans="1:14" x14ac:dyDescent="0.25">
      <c r="A800" t="s">
        <v>140</v>
      </c>
      <c r="B800" t="s">
        <v>63</v>
      </c>
      <c r="C800" t="s">
        <v>17</v>
      </c>
      <c r="D800" t="s">
        <v>119</v>
      </c>
      <c r="E800" t="s">
        <v>81</v>
      </c>
      <c r="F800" t="s">
        <v>82</v>
      </c>
      <c r="G800">
        <v>7352.84</v>
      </c>
      <c r="H800" s="3" t="s">
        <v>144</v>
      </c>
      <c r="I800">
        <v>4.9782035509787622E-3</v>
      </c>
      <c r="J800">
        <v>0.3</v>
      </c>
      <c r="K800">
        <v>0.03</v>
      </c>
      <c r="L800">
        <f>G800*I800*J800*K800</f>
        <v>0.32943540778000813</v>
      </c>
      <c r="M800" t="s">
        <v>68</v>
      </c>
      <c r="N800">
        <f t="shared" si="17"/>
        <v>0.32943540778000813</v>
      </c>
    </row>
    <row r="801" spans="1:14" x14ac:dyDescent="0.25">
      <c r="A801" t="s">
        <v>140</v>
      </c>
      <c r="B801" t="s">
        <v>63</v>
      </c>
      <c r="C801" t="s">
        <v>17</v>
      </c>
      <c r="D801" t="s">
        <v>119</v>
      </c>
      <c r="E801" t="s">
        <v>81</v>
      </c>
      <c r="F801" t="s">
        <v>141</v>
      </c>
      <c r="G801" s="3" t="s">
        <v>144</v>
      </c>
      <c r="H801" s="4">
        <v>79.319999999999993</v>
      </c>
      <c r="I801">
        <v>4.9782035509787622E-3</v>
      </c>
      <c r="J801" s="3" t="s">
        <v>144</v>
      </c>
      <c r="K801" s="3" t="s">
        <v>144</v>
      </c>
      <c r="L801">
        <f>H801*I801</f>
        <v>0.39487110566363537</v>
      </c>
      <c r="M801" t="s">
        <v>68</v>
      </c>
      <c r="N801">
        <f t="shared" si="17"/>
        <v>0.39487110566363537</v>
      </c>
    </row>
    <row r="802" spans="1:14" x14ac:dyDescent="0.25">
      <c r="A802" t="s">
        <v>140</v>
      </c>
      <c r="B802" t="s">
        <v>63</v>
      </c>
      <c r="C802" t="s">
        <v>17</v>
      </c>
      <c r="D802" t="s">
        <v>119</v>
      </c>
      <c r="E802" t="s">
        <v>145</v>
      </c>
      <c r="F802" t="s">
        <v>82</v>
      </c>
      <c r="G802">
        <v>11306.91</v>
      </c>
      <c r="H802" s="3" t="s">
        <v>144</v>
      </c>
      <c r="I802">
        <v>6.5809044439804707E-3</v>
      </c>
      <c r="J802">
        <v>0.3</v>
      </c>
      <c r="K802">
        <v>0.03</v>
      </c>
      <c r="L802">
        <f>G802*I802*J802*K802</f>
        <v>0.66968724840018501</v>
      </c>
      <c r="M802" t="s">
        <v>68</v>
      </c>
      <c r="N802">
        <f t="shared" si="17"/>
        <v>0.66968724840018501</v>
      </c>
    </row>
    <row r="803" spans="1:14" x14ac:dyDescent="0.25">
      <c r="A803" t="s">
        <v>140</v>
      </c>
      <c r="B803" t="s">
        <v>63</v>
      </c>
      <c r="C803" t="s">
        <v>17</v>
      </c>
      <c r="D803" t="s">
        <v>119</v>
      </c>
      <c r="E803" t="s">
        <v>145</v>
      </c>
      <c r="F803" t="s">
        <v>141</v>
      </c>
      <c r="G803" s="3" t="s">
        <v>144</v>
      </c>
      <c r="H803" s="4">
        <v>99.84</v>
      </c>
      <c r="I803">
        <v>6.5809044439804707E-3</v>
      </c>
      <c r="J803" s="3" t="s">
        <v>144</v>
      </c>
      <c r="K803" s="3" t="s">
        <v>144</v>
      </c>
      <c r="L803">
        <f>H803*I803</f>
        <v>0.6570374996870102</v>
      </c>
      <c r="M803" t="s">
        <v>68</v>
      </c>
      <c r="N803">
        <f t="shared" si="17"/>
        <v>0.6570374996870102</v>
      </c>
    </row>
    <row r="804" spans="1:14" x14ac:dyDescent="0.25">
      <c r="A804" t="s">
        <v>140</v>
      </c>
      <c r="B804" t="s">
        <v>63</v>
      </c>
      <c r="C804" t="s">
        <v>17</v>
      </c>
      <c r="D804" t="s">
        <v>151</v>
      </c>
      <c r="E804" t="s">
        <v>81</v>
      </c>
      <c r="F804" t="s">
        <v>82</v>
      </c>
      <c r="G804">
        <v>3419</v>
      </c>
      <c r="H804" s="3" t="s">
        <v>144</v>
      </c>
      <c r="I804">
        <v>4.9782035509787622E-3</v>
      </c>
      <c r="J804">
        <v>0.3</v>
      </c>
      <c r="K804">
        <v>0.03</v>
      </c>
      <c r="L804">
        <f>G804*I804*J804*K804</f>
        <v>0.15318430146716749</v>
      </c>
      <c r="M804" t="s">
        <v>68</v>
      </c>
      <c r="N804">
        <f t="shared" si="17"/>
        <v>0.15318430146716749</v>
      </c>
    </row>
    <row r="805" spans="1:14" x14ac:dyDescent="0.25">
      <c r="A805" t="s">
        <v>140</v>
      </c>
      <c r="B805" t="s">
        <v>63</v>
      </c>
      <c r="C805" t="s">
        <v>17</v>
      </c>
      <c r="D805" t="s">
        <v>151</v>
      </c>
      <c r="E805" t="s">
        <v>145</v>
      </c>
      <c r="F805" t="s">
        <v>82</v>
      </c>
      <c r="G805">
        <v>1309</v>
      </c>
      <c r="H805" s="3" t="s">
        <v>144</v>
      </c>
      <c r="I805">
        <v>6.5809044439804707E-3</v>
      </c>
      <c r="J805">
        <v>0.3</v>
      </c>
      <c r="K805">
        <v>0.03</v>
      </c>
      <c r="L805">
        <f>G805*I805*J805*K805</f>
        <v>7.7529635254533921E-2</v>
      </c>
      <c r="M805" t="s">
        <v>68</v>
      </c>
      <c r="N805">
        <f t="shared" si="17"/>
        <v>7.7529635254533921E-2</v>
      </c>
    </row>
    <row r="806" spans="1:14" x14ac:dyDescent="0.25">
      <c r="A806" t="s">
        <v>140</v>
      </c>
      <c r="B806" t="s">
        <v>63</v>
      </c>
      <c r="C806" t="s">
        <v>17</v>
      </c>
      <c r="D806" t="s">
        <v>85</v>
      </c>
      <c r="E806" t="s">
        <v>81</v>
      </c>
      <c r="F806" t="s">
        <v>82</v>
      </c>
      <c r="G806">
        <v>1158</v>
      </c>
      <c r="H806" s="3" t="s">
        <v>144</v>
      </c>
      <c r="I806">
        <v>4.9782035509787622E-3</v>
      </c>
      <c r="J806">
        <v>0.3</v>
      </c>
      <c r="K806">
        <v>0.03</v>
      </c>
      <c r="L806">
        <f>G806*I806*J806*K806</f>
        <v>5.1882837408300665E-2</v>
      </c>
      <c r="M806" t="s">
        <v>68</v>
      </c>
      <c r="N806">
        <f t="shared" si="17"/>
        <v>5.1882837408300665E-2</v>
      </c>
    </row>
    <row r="807" spans="1:14" x14ac:dyDescent="0.25">
      <c r="A807" t="s">
        <v>140</v>
      </c>
      <c r="B807" t="s">
        <v>63</v>
      </c>
      <c r="C807" t="s">
        <v>17</v>
      </c>
      <c r="D807" t="s">
        <v>136</v>
      </c>
      <c r="E807" t="s">
        <v>81</v>
      </c>
      <c r="F807" t="s">
        <v>141</v>
      </c>
      <c r="G807" s="3" t="s">
        <v>144</v>
      </c>
      <c r="H807" s="4">
        <v>62.723865332753363</v>
      </c>
      <c r="I807">
        <v>4.9782035509787622E-3</v>
      </c>
      <c r="J807" s="3" t="s">
        <v>144</v>
      </c>
      <c r="K807" s="3" t="s">
        <v>144</v>
      </c>
      <c r="L807">
        <f>H807*I807</f>
        <v>0.31225216913062648</v>
      </c>
      <c r="M807" t="s">
        <v>68</v>
      </c>
      <c r="N807">
        <f t="shared" si="17"/>
        <v>0.31225216913062648</v>
      </c>
    </row>
    <row r="808" spans="1:14" x14ac:dyDescent="0.25">
      <c r="A808" t="s">
        <v>140</v>
      </c>
      <c r="B808" t="s">
        <v>63</v>
      </c>
      <c r="C808" t="s">
        <v>17</v>
      </c>
      <c r="D808" t="s">
        <v>85</v>
      </c>
      <c r="E808" t="s">
        <v>145</v>
      </c>
      <c r="F808" t="s">
        <v>82</v>
      </c>
      <c r="G808">
        <v>758</v>
      </c>
      <c r="H808" s="3" t="s">
        <v>144</v>
      </c>
      <c r="I808">
        <v>6.5809044439804707E-3</v>
      </c>
      <c r="J808">
        <v>0.3</v>
      </c>
      <c r="K808">
        <v>0.03</v>
      </c>
      <c r="L808">
        <f>G808*I808*J808*K808</f>
        <v>4.4894930116834771E-2</v>
      </c>
      <c r="M808" t="s">
        <v>68</v>
      </c>
      <c r="N808">
        <f t="shared" si="17"/>
        <v>4.4894930116834771E-2</v>
      </c>
    </row>
    <row r="809" spans="1:14" x14ac:dyDescent="0.25">
      <c r="A809" t="s">
        <v>140</v>
      </c>
      <c r="B809" t="s">
        <v>63</v>
      </c>
      <c r="C809" t="s">
        <v>17</v>
      </c>
      <c r="D809" t="s">
        <v>136</v>
      </c>
      <c r="E809" t="s">
        <v>145</v>
      </c>
      <c r="F809" t="s">
        <v>141</v>
      </c>
      <c r="G809" s="3" t="s">
        <v>144</v>
      </c>
      <c r="H809" s="4">
        <v>20.092040017398865</v>
      </c>
      <c r="I809">
        <v>6.5809044439804707E-3</v>
      </c>
      <c r="J809" s="3" t="s">
        <v>144</v>
      </c>
      <c r="K809" s="3" t="s">
        <v>144</v>
      </c>
      <c r="L809">
        <f>H809*I809</f>
        <v>0.13222379543913365</v>
      </c>
      <c r="M809" t="s">
        <v>68</v>
      </c>
      <c r="N809">
        <f t="shared" si="17"/>
        <v>0.13222379543913365</v>
      </c>
    </row>
    <row r="810" spans="1:14" x14ac:dyDescent="0.25">
      <c r="A810" t="s">
        <v>140</v>
      </c>
      <c r="B810" t="s">
        <v>63</v>
      </c>
      <c r="C810" t="s">
        <v>17</v>
      </c>
      <c r="D810" t="s">
        <v>104</v>
      </c>
      <c r="E810" t="s">
        <v>81</v>
      </c>
      <c r="F810" t="s">
        <v>82</v>
      </c>
      <c r="G810">
        <v>159</v>
      </c>
      <c r="H810" s="3" t="s">
        <v>144</v>
      </c>
      <c r="I810">
        <v>4.9782035509787622E-3</v>
      </c>
      <c r="J810">
        <v>0.3</v>
      </c>
      <c r="K810">
        <v>0.03</v>
      </c>
      <c r="L810">
        <f>G810*I810*J810*K810</f>
        <v>7.1238092814506077E-3</v>
      </c>
      <c r="M810" t="s">
        <v>68</v>
      </c>
      <c r="N810">
        <f t="shared" si="17"/>
        <v>7.1238092814506077E-3</v>
      </c>
    </row>
    <row r="811" spans="1:14" x14ac:dyDescent="0.25">
      <c r="A811" t="s">
        <v>140</v>
      </c>
      <c r="B811" t="s">
        <v>63</v>
      </c>
      <c r="C811" t="s">
        <v>17</v>
      </c>
      <c r="D811" t="s">
        <v>104</v>
      </c>
      <c r="E811" t="s">
        <v>81</v>
      </c>
      <c r="F811" t="s">
        <v>141</v>
      </c>
      <c r="G811" s="3" t="s">
        <v>144</v>
      </c>
      <c r="H811" s="4">
        <v>5.8909090909090907</v>
      </c>
      <c r="I811">
        <v>4.9782035509787622E-3</v>
      </c>
      <c r="J811" s="3" t="s">
        <v>144</v>
      </c>
      <c r="K811" s="3" t="s">
        <v>144</v>
      </c>
      <c r="L811">
        <f>H811*I811</f>
        <v>2.9326144554856708E-2</v>
      </c>
      <c r="M811" t="s">
        <v>68</v>
      </c>
      <c r="N811">
        <f t="shared" si="17"/>
        <v>2.9326144554856708E-2</v>
      </c>
    </row>
    <row r="812" spans="1:14" x14ac:dyDescent="0.25">
      <c r="A812" t="s">
        <v>140</v>
      </c>
      <c r="B812" t="s">
        <v>63</v>
      </c>
      <c r="C812" t="s">
        <v>17</v>
      </c>
      <c r="D812" t="s">
        <v>104</v>
      </c>
      <c r="E812" t="s">
        <v>145</v>
      </c>
      <c r="F812" t="s">
        <v>82</v>
      </c>
      <c r="G812">
        <v>435</v>
      </c>
      <c r="H812" s="3" t="s">
        <v>144</v>
      </c>
      <c r="I812">
        <v>6.5809044439804707E-3</v>
      </c>
      <c r="J812">
        <v>0.3</v>
      </c>
      <c r="K812">
        <v>0.03</v>
      </c>
      <c r="L812">
        <f>G812*I812*J812*K812</f>
        <v>2.5764240898183539E-2</v>
      </c>
      <c r="M812" t="s">
        <v>68</v>
      </c>
      <c r="N812">
        <f t="shared" si="17"/>
        <v>2.5764240898183539E-2</v>
      </c>
    </row>
    <row r="813" spans="1:14" x14ac:dyDescent="0.25">
      <c r="A813" t="s">
        <v>140</v>
      </c>
      <c r="B813" t="s">
        <v>63</v>
      </c>
      <c r="C813" t="s">
        <v>17</v>
      </c>
      <c r="D813" t="s">
        <v>104</v>
      </c>
      <c r="E813" t="s">
        <v>145</v>
      </c>
      <c r="F813" t="s">
        <v>141</v>
      </c>
      <c r="G813" s="3" t="s">
        <v>144</v>
      </c>
      <c r="H813" s="4">
        <v>2.5454545454545454</v>
      </c>
      <c r="I813">
        <v>6.5809044439804707E-3</v>
      </c>
      <c r="J813" s="3" t="s">
        <v>144</v>
      </c>
      <c r="K813" s="3" t="s">
        <v>144</v>
      </c>
      <c r="L813">
        <f>H813*I813</f>
        <v>1.6751393130132106E-2</v>
      </c>
      <c r="M813" t="s">
        <v>68</v>
      </c>
      <c r="N813">
        <f t="shared" si="17"/>
        <v>1.6751393130132106E-2</v>
      </c>
    </row>
    <row r="814" spans="1:14" x14ac:dyDescent="0.25">
      <c r="A814" t="s">
        <v>140</v>
      </c>
      <c r="B814" t="s">
        <v>63</v>
      </c>
      <c r="C814" t="s">
        <v>17</v>
      </c>
      <c r="D814" t="s">
        <v>105</v>
      </c>
      <c r="E814" t="s">
        <v>81</v>
      </c>
      <c r="F814" t="s">
        <v>141</v>
      </c>
      <c r="G814" s="3" t="s">
        <v>144</v>
      </c>
      <c r="H814" s="4">
        <v>32.807418181818193</v>
      </c>
      <c r="I814">
        <v>4.9782035509787622E-3</v>
      </c>
      <c r="J814" s="3" t="s">
        <v>144</v>
      </c>
      <c r="K814" s="3" t="s">
        <v>144</v>
      </c>
      <c r="L814">
        <f>H814*I814</f>
        <v>0.16332200569117253</v>
      </c>
      <c r="M814" t="s">
        <v>68</v>
      </c>
      <c r="N814">
        <f t="shared" si="17"/>
        <v>0.16332200569117253</v>
      </c>
    </row>
    <row r="815" spans="1:14" x14ac:dyDescent="0.25">
      <c r="A815" t="s">
        <v>140</v>
      </c>
      <c r="B815" t="s">
        <v>63</v>
      </c>
      <c r="C815" t="s">
        <v>17</v>
      </c>
      <c r="D815" t="s">
        <v>105</v>
      </c>
      <c r="E815" t="s">
        <v>145</v>
      </c>
      <c r="F815" t="s">
        <v>141</v>
      </c>
      <c r="G815" s="3" t="s">
        <v>144</v>
      </c>
      <c r="H815" s="4">
        <v>19.536363636363635</v>
      </c>
      <c r="I815">
        <v>6.5809044439804707E-3</v>
      </c>
      <c r="J815" s="3" t="s">
        <v>144</v>
      </c>
      <c r="K815" s="3" t="s">
        <v>144</v>
      </c>
      <c r="L815">
        <f>H815*I815</f>
        <v>0.12856694227376392</v>
      </c>
      <c r="M815" t="s">
        <v>68</v>
      </c>
      <c r="N815">
        <f t="shared" si="17"/>
        <v>0.12856694227376392</v>
      </c>
    </row>
    <row r="816" spans="1:14" x14ac:dyDescent="0.25">
      <c r="A816" t="s">
        <v>140</v>
      </c>
      <c r="B816" t="s">
        <v>63</v>
      </c>
      <c r="C816" t="s">
        <v>17</v>
      </c>
      <c r="D816" t="s">
        <v>106</v>
      </c>
      <c r="E816" t="s">
        <v>81</v>
      </c>
      <c r="F816" t="s">
        <v>82</v>
      </c>
      <c r="G816">
        <v>127</v>
      </c>
      <c r="H816" s="3" t="s">
        <v>144</v>
      </c>
      <c r="I816">
        <v>4.9782035509787622E-3</v>
      </c>
      <c r="J816">
        <v>0.3</v>
      </c>
      <c r="K816">
        <v>0.03</v>
      </c>
      <c r="L816">
        <f>G816*I816*J816*K816</f>
        <v>5.690086658768724E-3</v>
      </c>
      <c r="M816" t="s">
        <v>68</v>
      </c>
      <c r="N816">
        <f t="shared" si="17"/>
        <v>5.690086658768724E-3</v>
      </c>
    </row>
    <row r="817" spans="1:14" x14ac:dyDescent="0.25">
      <c r="A817" t="s">
        <v>140</v>
      </c>
      <c r="B817" t="s">
        <v>63</v>
      </c>
      <c r="C817" t="s">
        <v>17</v>
      </c>
      <c r="D817" t="s">
        <v>106</v>
      </c>
      <c r="E817" t="s">
        <v>81</v>
      </c>
      <c r="F817" t="s">
        <v>141</v>
      </c>
      <c r="G817" s="3" t="s">
        <v>144</v>
      </c>
      <c r="H817" s="4">
        <v>3.9272727272727272</v>
      </c>
      <c r="I817">
        <v>4.9782035509787622E-3</v>
      </c>
      <c r="J817" s="3" t="s">
        <v>144</v>
      </c>
      <c r="K817" s="3" t="s">
        <v>144</v>
      </c>
      <c r="L817">
        <f>H817*I817</f>
        <v>1.9550763036571137E-2</v>
      </c>
      <c r="M817" t="s">
        <v>68</v>
      </c>
      <c r="N817">
        <f t="shared" si="17"/>
        <v>1.9550763036571137E-2</v>
      </c>
    </row>
    <row r="818" spans="1:14" x14ac:dyDescent="0.25">
      <c r="A818" t="s">
        <v>140</v>
      </c>
      <c r="B818" t="s">
        <v>63</v>
      </c>
      <c r="C818" t="s">
        <v>17</v>
      </c>
      <c r="D818" t="s">
        <v>106</v>
      </c>
      <c r="E818" t="s">
        <v>145</v>
      </c>
      <c r="F818" t="s">
        <v>82</v>
      </c>
      <c r="G818">
        <v>301</v>
      </c>
      <c r="H818" s="3" t="s">
        <v>144</v>
      </c>
      <c r="I818">
        <v>6.5809044439804707E-3</v>
      </c>
      <c r="J818">
        <v>0.3</v>
      </c>
      <c r="K818">
        <v>0.03</v>
      </c>
      <c r="L818">
        <f>G818*I818*J818*K818</f>
        <v>1.7827670138743094E-2</v>
      </c>
      <c r="M818" t="s">
        <v>68</v>
      </c>
      <c r="N818">
        <f t="shared" si="17"/>
        <v>1.7827670138743094E-2</v>
      </c>
    </row>
    <row r="819" spans="1:14" x14ac:dyDescent="0.25">
      <c r="A819" t="s">
        <v>140</v>
      </c>
      <c r="B819" t="s">
        <v>63</v>
      </c>
      <c r="C819" t="s">
        <v>17</v>
      </c>
      <c r="D819" t="s">
        <v>106</v>
      </c>
      <c r="E819" t="s">
        <v>145</v>
      </c>
      <c r="F819" t="s">
        <v>141</v>
      </c>
      <c r="G819" s="3" t="s">
        <v>144</v>
      </c>
      <c r="H819" s="4">
        <v>5.3818181818181818</v>
      </c>
      <c r="I819">
        <v>6.5809044439804707E-3</v>
      </c>
      <c r="J819" s="3" t="s">
        <v>144</v>
      </c>
      <c r="K819" s="3" t="s">
        <v>144</v>
      </c>
      <c r="L819">
        <f>H819*I819</f>
        <v>3.5417231189422173E-2</v>
      </c>
      <c r="M819" t="s">
        <v>68</v>
      </c>
      <c r="N819">
        <f t="shared" si="17"/>
        <v>3.5417231189422173E-2</v>
      </c>
    </row>
    <row r="820" spans="1:14" x14ac:dyDescent="0.25">
      <c r="A820" t="s">
        <v>140</v>
      </c>
      <c r="B820" t="s">
        <v>63</v>
      </c>
      <c r="C820" t="s">
        <v>17</v>
      </c>
      <c r="D820" t="s">
        <v>152</v>
      </c>
      <c r="E820" t="s">
        <v>81</v>
      </c>
      <c r="F820" t="s">
        <v>82</v>
      </c>
      <c r="G820">
        <v>238.215</v>
      </c>
      <c r="H820" s="3" t="s">
        <v>144</v>
      </c>
      <c r="I820">
        <v>4.9782035509787622E-3</v>
      </c>
      <c r="J820">
        <v>0.3</v>
      </c>
      <c r="K820">
        <v>0.03</v>
      </c>
      <c r="L820">
        <f>G820*I820*J820*K820</f>
        <v>1.0672944830067652E-2</v>
      </c>
      <c r="M820" t="s">
        <v>68</v>
      </c>
      <c r="N820">
        <f t="shared" si="17"/>
        <v>1.0672944830067652E-2</v>
      </c>
    </row>
    <row r="821" spans="1:14" x14ac:dyDescent="0.25">
      <c r="A821" t="s">
        <v>140</v>
      </c>
      <c r="B821" t="s">
        <v>63</v>
      </c>
      <c r="C821" t="s">
        <v>17</v>
      </c>
      <c r="D821" t="s">
        <v>152</v>
      </c>
      <c r="E821" t="s">
        <v>81</v>
      </c>
      <c r="F821" t="s">
        <v>141</v>
      </c>
      <c r="G821" s="3" t="s">
        <v>144</v>
      </c>
      <c r="H821" s="4">
        <v>7.88</v>
      </c>
      <c r="I821">
        <v>4.9782035509787622E-3</v>
      </c>
      <c r="J821" s="3" t="s">
        <v>144</v>
      </c>
      <c r="K821" s="3" t="s">
        <v>144</v>
      </c>
      <c r="L821">
        <f>H821*I821</f>
        <v>3.9228243981712645E-2</v>
      </c>
      <c r="M821" t="s">
        <v>68</v>
      </c>
      <c r="N821">
        <f t="shared" si="17"/>
        <v>3.9228243981712645E-2</v>
      </c>
    </row>
    <row r="822" spans="1:14" x14ac:dyDescent="0.25">
      <c r="A822" t="s">
        <v>140</v>
      </c>
      <c r="B822" t="s">
        <v>63</v>
      </c>
      <c r="C822" t="s">
        <v>17</v>
      </c>
      <c r="D822" t="s">
        <v>152</v>
      </c>
      <c r="E822" t="s">
        <v>145</v>
      </c>
      <c r="F822" t="s">
        <v>82</v>
      </c>
      <c r="G822">
        <v>572.83500000000004</v>
      </c>
      <c r="H822" s="3" t="s">
        <v>144</v>
      </c>
      <c r="I822">
        <v>6.5809044439804707E-3</v>
      </c>
      <c r="J822">
        <v>0.3</v>
      </c>
      <c r="K822">
        <v>0.03</v>
      </c>
      <c r="L822">
        <f>G822*I822*J822*K822</f>
        <v>3.3927951574507974E-2</v>
      </c>
      <c r="M822" t="s">
        <v>68</v>
      </c>
      <c r="N822">
        <f t="shared" si="17"/>
        <v>3.3927951574507974E-2</v>
      </c>
    </row>
    <row r="823" spans="1:14" x14ac:dyDescent="0.25">
      <c r="A823" t="s">
        <v>140</v>
      </c>
      <c r="B823" t="s">
        <v>63</v>
      </c>
      <c r="C823" t="s">
        <v>17</v>
      </c>
      <c r="D823" t="s">
        <v>152</v>
      </c>
      <c r="E823" t="s">
        <v>145</v>
      </c>
      <c r="F823" t="s">
        <v>141</v>
      </c>
      <c r="G823" s="3" t="s">
        <v>144</v>
      </c>
      <c r="H823" s="4">
        <v>12.154999999999999</v>
      </c>
      <c r="I823">
        <v>6.5809044439804707E-3</v>
      </c>
      <c r="J823" s="3" t="s">
        <v>144</v>
      </c>
      <c r="K823" s="3" t="s">
        <v>144</v>
      </c>
      <c r="L823">
        <f>H823*I823</f>
        <v>7.9990893516582617E-2</v>
      </c>
      <c r="M823" t="s">
        <v>68</v>
      </c>
      <c r="N823">
        <f t="shared" si="17"/>
        <v>7.9990893516582617E-2</v>
      </c>
    </row>
    <row r="824" spans="1:14" x14ac:dyDescent="0.25">
      <c r="A824" t="s">
        <v>140</v>
      </c>
      <c r="B824" t="s">
        <v>63</v>
      </c>
      <c r="C824" t="s">
        <v>17</v>
      </c>
      <c r="D824" t="s">
        <v>87</v>
      </c>
      <c r="E824" t="s">
        <v>81</v>
      </c>
      <c r="F824" t="s">
        <v>141</v>
      </c>
      <c r="G824" s="3" t="s">
        <v>144</v>
      </c>
      <c r="H824" s="4">
        <v>6.7732136294661327</v>
      </c>
      <c r="I824">
        <v>4.9782035509787622E-3</v>
      </c>
      <c r="J824" s="3" t="s">
        <v>144</v>
      </c>
      <c r="K824" s="3" t="s">
        <v>144</v>
      </c>
      <c r="L824">
        <f>H824*I824</f>
        <v>3.371843614174605E-2</v>
      </c>
      <c r="M824" t="s">
        <v>68</v>
      </c>
      <c r="N824">
        <f t="shared" si="17"/>
        <v>3.371843614174605E-2</v>
      </c>
    </row>
    <row r="825" spans="1:14" x14ac:dyDescent="0.25">
      <c r="A825" t="s">
        <v>140</v>
      </c>
      <c r="B825" t="s">
        <v>63</v>
      </c>
      <c r="C825" t="s">
        <v>17</v>
      </c>
      <c r="D825" t="s">
        <v>87</v>
      </c>
      <c r="E825" t="s">
        <v>145</v>
      </c>
      <c r="F825" t="s">
        <v>141</v>
      </c>
      <c r="G825" s="3" t="s">
        <v>144</v>
      </c>
      <c r="H825" s="4">
        <v>8.5060284177127876</v>
      </c>
      <c r="I825">
        <v>6.5809044439804707E-3</v>
      </c>
      <c r="J825" s="3" t="s">
        <v>144</v>
      </c>
      <c r="K825" s="3" t="s">
        <v>144</v>
      </c>
      <c r="L825">
        <f>H825*I825</f>
        <v>5.5977360214750256E-2</v>
      </c>
      <c r="M825" t="s">
        <v>68</v>
      </c>
      <c r="N825">
        <f t="shared" si="17"/>
        <v>5.5977360214750256E-2</v>
      </c>
    </row>
    <row r="826" spans="1:14" x14ac:dyDescent="0.25">
      <c r="A826" t="s">
        <v>140</v>
      </c>
      <c r="B826" t="s">
        <v>63</v>
      </c>
      <c r="C826" t="s">
        <v>17</v>
      </c>
      <c r="D826" t="s">
        <v>122</v>
      </c>
      <c r="E826" t="s">
        <v>81</v>
      </c>
      <c r="F826" t="s">
        <v>141</v>
      </c>
      <c r="G826" s="3" t="s">
        <v>144</v>
      </c>
      <c r="H826" s="4">
        <v>8.6945454545454552</v>
      </c>
      <c r="I826">
        <v>4.9782035509787622E-3</v>
      </c>
      <c r="J826" s="3" t="s">
        <v>144</v>
      </c>
      <c r="K826" s="3" t="s">
        <v>144</v>
      </c>
      <c r="L826">
        <f>H826*I826</f>
        <v>4.328321705596444E-2</v>
      </c>
      <c r="M826" t="s">
        <v>68</v>
      </c>
      <c r="N826">
        <f t="shared" si="17"/>
        <v>4.328321705596444E-2</v>
      </c>
    </row>
    <row r="827" spans="1:14" x14ac:dyDescent="0.25">
      <c r="A827" t="s">
        <v>140</v>
      </c>
      <c r="B827" t="s">
        <v>63</v>
      </c>
      <c r="C827" t="s">
        <v>17</v>
      </c>
      <c r="D827" t="s">
        <v>122</v>
      </c>
      <c r="E827" t="s">
        <v>145</v>
      </c>
      <c r="F827" t="s">
        <v>141</v>
      </c>
      <c r="G827" s="3" t="s">
        <v>144</v>
      </c>
      <c r="H827" s="4">
        <v>7.254545454545454</v>
      </c>
      <c r="I827">
        <v>6.5809044439804707E-3</v>
      </c>
      <c r="J827" s="3" t="s">
        <v>144</v>
      </c>
      <c r="K827" s="3" t="s">
        <v>144</v>
      </c>
      <c r="L827">
        <f>H827*I827</f>
        <v>4.7741470420876501E-2</v>
      </c>
      <c r="M827" t="s">
        <v>68</v>
      </c>
      <c r="N827">
        <f t="shared" si="17"/>
        <v>4.7741470420876501E-2</v>
      </c>
    </row>
    <row r="828" spans="1:14" x14ac:dyDescent="0.25">
      <c r="A828" t="s">
        <v>140</v>
      </c>
      <c r="B828" t="s">
        <v>63</v>
      </c>
      <c r="C828" t="s">
        <v>17</v>
      </c>
      <c r="D828" t="s">
        <v>74</v>
      </c>
      <c r="E828" t="s">
        <v>81</v>
      </c>
      <c r="F828" t="s">
        <v>82</v>
      </c>
      <c r="G828">
        <v>149</v>
      </c>
      <c r="H828" s="3" t="s">
        <v>144</v>
      </c>
      <c r="I828">
        <v>4.9782035509787622E-3</v>
      </c>
      <c r="J828">
        <v>0.3</v>
      </c>
      <c r="K828">
        <v>0.03</v>
      </c>
      <c r="L828">
        <f>G828*I828*J828*K828</f>
        <v>6.6757709618625195E-3</v>
      </c>
      <c r="M828" t="s">
        <v>68</v>
      </c>
      <c r="N828">
        <f t="shared" si="17"/>
        <v>6.6757709618625195E-3</v>
      </c>
    </row>
    <row r="829" spans="1:14" x14ac:dyDescent="0.25">
      <c r="A829" t="s">
        <v>140</v>
      </c>
      <c r="B829" t="s">
        <v>63</v>
      </c>
      <c r="C829" t="s">
        <v>17</v>
      </c>
      <c r="D829" t="s">
        <v>74</v>
      </c>
      <c r="E829" t="s">
        <v>81</v>
      </c>
      <c r="F829" t="s">
        <v>141</v>
      </c>
      <c r="G829" s="3" t="s">
        <v>144</v>
      </c>
      <c r="H829" s="4">
        <v>5.95</v>
      </c>
      <c r="I829">
        <v>4.9782035509787622E-3</v>
      </c>
      <c r="J829" s="3" t="s">
        <v>144</v>
      </c>
      <c r="K829" s="3" t="s">
        <v>144</v>
      </c>
      <c r="L829">
        <f>H829*I829</f>
        <v>2.9620311128323636E-2</v>
      </c>
      <c r="M829" t="s">
        <v>68</v>
      </c>
      <c r="N829">
        <f t="shared" si="17"/>
        <v>2.9620311128323636E-2</v>
      </c>
    </row>
    <row r="830" spans="1:14" x14ac:dyDescent="0.25">
      <c r="A830" t="s">
        <v>140</v>
      </c>
      <c r="B830" t="s">
        <v>63</v>
      </c>
      <c r="C830" t="s">
        <v>17</v>
      </c>
      <c r="D830" t="s">
        <v>74</v>
      </c>
      <c r="E830" t="s">
        <v>145</v>
      </c>
      <c r="F830" t="s">
        <v>82</v>
      </c>
      <c r="G830">
        <v>83</v>
      </c>
      <c r="H830" s="3" t="s">
        <v>144</v>
      </c>
      <c r="I830">
        <v>6.5809044439804707E-3</v>
      </c>
      <c r="J830">
        <v>0.3</v>
      </c>
      <c r="K830">
        <v>0.03</v>
      </c>
      <c r="L830">
        <f>G830*I830*J830*K830</f>
        <v>4.9159356196534117E-3</v>
      </c>
      <c r="M830" t="s">
        <v>68</v>
      </c>
      <c r="N830">
        <f t="shared" si="17"/>
        <v>4.9159356196534117E-3</v>
      </c>
    </row>
    <row r="831" spans="1:14" x14ac:dyDescent="0.25">
      <c r="A831" t="s">
        <v>140</v>
      </c>
      <c r="B831" t="s">
        <v>63</v>
      </c>
      <c r="C831" t="s">
        <v>17</v>
      </c>
      <c r="D831" t="s">
        <v>74</v>
      </c>
      <c r="E831" t="s">
        <v>145</v>
      </c>
      <c r="F831" t="s">
        <v>141</v>
      </c>
      <c r="G831" s="3" t="s">
        <v>144</v>
      </c>
      <c r="H831" s="4">
        <v>3.55</v>
      </c>
      <c r="I831">
        <v>6.5809044439804707E-3</v>
      </c>
      <c r="J831" s="3" t="s">
        <v>144</v>
      </c>
      <c r="K831" s="3" t="s">
        <v>144</v>
      </c>
      <c r="L831">
        <f>H831*I831</f>
        <v>2.3362210776130671E-2</v>
      </c>
      <c r="M831" t="s">
        <v>68</v>
      </c>
      <c r="N831">
        <f t="shared" si="17"/>
        <v>2.3362210776130671E-2</v>
      </c>
    </row>
    <row r="832" spans="1:14" x14ac:dyDescent="0.25">
      <c r="A832" t="s">
        <v>140</v>
      </c>
      <c r="B832" t="s">
        <v>63</v>
      </c>
      <c r="C832" t="s">
        <v>17</v>
      </c>
      <c r="D832" t="s">
        <v>153</v>
      </c>
      <c r="E832" t="s">
        <v>81</v>
      </c>
      <c r="F832" t="s">
        <v>82</v>
      </c>
      <c r="G832">
        <v>3608</v>
      </c>
      <c r="H832" s="3" t="s">
        <v>144</v>
      </c>
      <c r="I832">
        <v>4.9782035509787622E-3</v>
      </c>
      <c r="J832">
        <v>0.3</v>
      </c>
      <c r="K832">
        <v>0.03</v>
      </c>
      <c r="L832">
        <f>G832*I832*J832*K832</f>
        <v>0.16165222570738239</v>
      </c>
      <c r="M832" t="s">
        <v>68</v>
      </c>
      <c r="N832">
        <f t="shared" si="17"/>
        <v>0.16165222570738239</v>
      </c>
    </row>
    <row r="833" spans="1:14" x14ac:dyDescent="0.25">
      <c r="A833" t="s">
        <v>140</v>
      </c>
      <c r="B833" t="s">
        <v>63</v>
      </c>
      <c r="C833" t="s">
        <v>17</v>
      </c>
      <c r="D833" t="s">
        <v>154</v>
      </c>
      <c r="E833" t="s">
        <v>81</v>
      </c>
      <c r="F833" t="s">
        <v>141</v>
      </c>
      <c r="G833" s="3" t="s">
        <v>144</v>
      </c>
      <c r="H833" s="4">
        <v>10.109090909090909</v>
      </c>
      <c r="I833">
        <v>4.9782035509787622E-3</v>
      </c>
      <c r="J833" s="3" t="s">
        <v>144</v>
      </c>
      <c r="K833" s="3" t="s">
        <v>144</v>
      </c>
      <c r="L833">
        <f>H833*I833</f>
        <v>5.0325112260803488E-2</v>
      </c>
      <c r="M833" t="s">
        <v>68</v>
      </c>
      <c r="N833">
        <f t="shared" si="17"/>
        <v>5.0325112260803488E-2</v>
      </c>
    </row>
    <row r="834" spans="1:14" x14ac:dyDescent="0.25">
      <c r="A834" t="s">
        <v>140</v>
      </c>
      <c r="B834" t="s">
        <v>63</v>
      </c>
      <c r="C834" t="s">
        <v>17</v>
      </c>
      <c r="D834" t="s">
        <v>153</v>
      </c>
      <c r="E834" t="s">
        <v>145</v>
      </c>
      <c r="F834" t="s">
        <v>82</v>
      </c>
      <c r="G834">
        <v>2626</v>
      </c>
      <c r="H834" s="3" t="s">
        <v>144</v>
      </c>
      <c r="I834">
        <v>6.5809044439804707E-3</v>
      </c>
      <c r="J834">
        <v>0.3</v>
      </c>
      <c r="K834">
        <v>0.03</v>
      </c>
      <c r="L834">
        <f>G834*I834*J834*K834</f>
        <v>0.15553309562903442</v>
      </c>
      <c r="M834" t="s">
        <v>68</v>
      </c>
      <c r="N834">
        <f t="shared" ref="N834:N897" si="18">IF(M834="N",L834,0)</f>
        <v>0.15553309562903442</v>
      </c>
    </row>
    <row r="835" spans="1:14" x14ac:dyDescent="0.25">
      <c r="A835" t="s">
        <v>140</v>
      </c>
      <c r="B835" t="s">
        <v>63</v>
      </c>
      <c r="C835" t="s">
        <v>17</v>
      </c>
      <c r="D835" t="s">
        <v>154</v>
      </c>
      <c r="E835" t="s">
        <v>145</v>
      </c>
      <c r="F835" t="s">
        <v>141</v>
      </c>
      <c r="G835" s="3" t="s">
        <v>144</v>
      </c>
      <c r="H835" s="4">
        <v>3.3454545454545452</v>
      </c>
      <c r="I835">
        <v>6.5809044439804707E-3</v>
      </c>
      <c r="J835" s="3" t="s">
        <v>144</v>
      </c>
      <c r="K835" s="3" t="s">
        <v>144</v>
      </c>
      <c r="L835">
        <f>H835*I835</f>
        <v>2.2016116685316483E-2</v>
      </c>
      <c r="M835" t="s">
        <v>68</v>
      </c>
      <c r="N835">
        <f t="shared" si="18"/>
        <v>2.2016116685316483E-2</v>
      </c>
    </row>
    <row r="836" spans="1:14" x14ac:dyDescent="0.25">
      <c r="A836" t="s">
        <v>140</v>
      </c>
      <c r="B836" t="s">
        <v>63</v>
      </c>
      <c r="C836" t="s">
        <v>17</v>
      </c>
      <c r="D836" t="s">
        <v>88</v>
      </c>
      <c r="E836" t="s">
        <v>81</v>
      </c>
      <c r="F836" t="s">
        <v>82</v>
      </c>
      <c r="G836">
        <v>31481</v>
      </c>
      <c r="H836" s="3" t="s">
        <v>144</v>
      </c>
      <c r="I836">
        <v>4.9782035509787622E-3</v>
      </c>
      <c r="J836">
        <v>0.3</v>
      </c>
      <c r="K836">
        <v>0.03</v>
      </c>
      <c r="L836">
        <f>G836*I836*J836*K836</f>
        <v>1.4104694338952617</v>
      </c>
      <c r="M836" t="s">
        <v>68</v>
      </c>
      <c r="N836">
        <f t="shared" si="18"/>
        <v>1.4104694338952617</v>
      </c>
    </row>
    <row r="837" spans="1:14" x14ac:dyDescent="0.25">
      <c r="A837" t="s">
        <v>140</v>
      </c>
      <c r="B837" t="s">
        <v>63</v>
      </c>
      <c r="C837" t="s">
        <v>17</v>
      </c>
      <c r="D837" t="s">
        <v>155</v>
      </c>
      <c r="E837" t="s">
        <v>81</v>
      </c>
      <c r="F837" t="s">
        <v>141</v>
      </c>
      <c r="G837" s="3" t="s">
        <v>144</v>
      </c>
      <c r="H837" s="4">
        <v>5.6327411198073456</v>
      </c>
      <c r="I837">
        <v>4.9782035509787622E-3</v>
      </c>
      <c r="J837" s="3" t="s">
        <v>144</v>
      </c>
      <c r="K837" s="3" t="s">
        <v>144</v>
      </c>
      <c r="L837">
        <f>H837*I837</f>
        <v>2.8040931844369017E-2</v>
      </c>
      <c r="M837" t="s">
        <v>68</v>
      </c>
      <c r="N837">
        <f t="shared" si="18"/>
        <v>2.8040931844369017E-2</v>
      </c>
    </row>
    <row r="838" spans="1:14" x14ac:dyDescent="0.25">
      <c r="A838" t="s">
        <v>140</v>
      </c>
      <c r="B838" t="s">
        <v>63</v>
      </c>
      <c r="C838" t="s">
        <v>17</v>
      </c>
      <c r="D838" t="s">
        <v>88</v>
      </c>
      <c r="E838" t="s">
        <v>145</v>
      </c>
      <c r="F838" t="s">
        <v>82</v>
      </c>
      <c r="G838">
        <v>767</v>
      </c>
      <c r="H838" s="3" t="s">
        <v>144</v>
      </c>
      <c r="I838">
        <v>6.5809044439804707E-3</v>
      </c>
      <c r="J838">
        <v>0.3</v>
      </c>
      <c r="K838">
        <v>0.03</v>
      </c>
      <c r="L838">
        <f>G838*I838*J838*K838</f>
        <v>4.5427983376797189E-2</v>
      </c>
      <c r="M838" t="s">
        <v>68</v>
      </c>
      <c r="N838">
        <f t="shared" si="18"/>
        <v>4.5427983376797189E-2</v>
      </c>
    </row>
    <row r="839" spans="1:14" x14ac:dyDescent="0.25">
      <c r="A839" t="s">
        <v>140</v>
      </c>
      <c r="B839" t="s">
        <v>63</v>
      </c>
      <c r="C839" t="s">
        <v>17</v>
      </c>
      <c r="D839" t="s">
        <v>155</v>
      </c>
      <c r="E839" t="s">
        <v>145</v>
      </c>
      <c r="F839" t="s">
        <v>141</v>
      </c>
      <c r="G839" s="3" t="s">
        <v>144</v>
      </c>
      <c r="H839" s="4">
        <v>2.3120860927152314</v>
      </c>
      <c r="I839">
        <v>6.5809044439804707E-3</v>
      </c>
      <c r="J839" s="3" t="s">
        <v>144</v>
      </c>
      <c r="K839" s="3" t="s">
        <v>144</v>
      </c>
      <c r="L839">
        <f>H839*I839</f>
        <v>1.5215617642415108E-2</v>
      </c>
      <c r="M839" t="s">
        <v>68</v>
      </c>
      <c r="N839">
        <f t="shared" si="18"/>
        <v>1.5215617642415108E-2</v>
      </c>
    </row>
    <row r="840" spans="1:14" x14ac:dyDescent="0.25">
      <c r="A840" t="s">
        <v>140</v>
      </c>
      <c r="B840" t="s">
        <v>63</v>
      </c>
      <c r="C840" t="s">
        <v>17</v>
      </c>
      <c r="D840" t="s">
        <v>107</v>
      </c>
      <c r="E840" t="s">
        <v>81</v>
      </c>
      <c r="F840" t="s">
        <v>82</v>
      </c>
      <c r="G840">
        <v>2550</v>
      </c>
      <c r="H840" s="3" t="s">
        <v>144</v>
      </c>
      <c r="I840">
        <v>4.9782035509787622E-3</v>
      </c>
      <c r="J840">
        <v>0.3</v>
      </c>
      <c r="K840">
        <v>0.03</v>
      </c>
      <c r="L840">
        <f>G840*I840*J840*K840</f>
        <v>0.11424977149496258</v>
      </c>
      <c r="M840" t="s">
        <v>68</v>
      </c>
      <c r="N840">
        <f t="shared" si="18"/>
        <v>0.11424977149496258</v>
      </c>
    </row>
    <row r="841" spans="1:14" x14ac:dyDescent="0.25">
      <c r="A841" t="s">
        <v>140</v>
      </c>
      <c r="B841" t="s">
        <v>63</v>
      </c>
      <c r="C841" t="s">
        <v>17</v>
      </c>
      <c r="D841" t="s">
        <v>156</v>
      </c>
      <c r="E841" t="s">
        <v>81</v>
      </c>
      <c r="F841" t="s">
        <v>141</v>
      </c>
      <c r="G841" s="3" t="s">
        <v>144</v>
      </c>
      <c r="H841" s="4">
        <v>27.978181818181817</v>
      </c>
      <c r="I841">
        <v>4.9782035509787622E-3</v>
      </c>
      <c r="J841" s="3" t="s">
        <v>144</v>
      </c>
      <c r="K841" s="3" t="s">
        <v>144</v>
      </c>
      <c r="L841">
        <f>H841*I841</f>
        <v>0.13928108407720216</v>
      </c>
      <c r="M841" t="s">
        <v>68</v>
      </c>
      <c r="N841">
        <f t="shared" si="18"/>
        <v>0.13928108407720216</v>
      </c>
    </row>
    <row r="842" spans="1:14" x14ac:dyDescent="0.25">
      <c r="A842" t="s">
        <v>140</v>
      </c>
      <c r="B842" t="s">
        <v>63</v>
      </c>
      <c r="C842" t="s">
        <v>17</v>
      </c>
      <c r="D842" t="s">
        <v>107</v>
      </c>
      <c r="E842" t="s">
        <v>145</v>
      </c>
      <c r="F842" t="s">
        <v>82</v>
      </c>
      <c r="G842">
        <v>3795</v>
      </c>
      <c r="H842" s="3" t="s">
        <v>144</v>
      </c>
      <c r="I842">
        <v>6.5809044439804707E-3</v>
      </c>
      <c r="J842">
        <v>0.3</v>
      </c>
      <c r="K842">
        <v>0.03</v>
      </c>
      <c r="L842">
        <f>G842*I842*J842*K842</f>
        <v>0.22477079128415295</v>
      </c>
      <c r="M842" t="s">
        <v>68</v>
      </c>
      <c r="N842">
        <f t="shared" si="18"/>
        <v>0.22477079128415295</v>
      </c>
    </row>
    <row r="843" spans="1:14" x14ac:dyDescent="0.25">
      <c r="A843" t="s">
        <v>140</v>
      </c>
      <c r="B843" t="s">
        <v>63</v>
      </c>
      <c r="C843" t="s">
        <v>17</v>
      </c>
      <c r="D843" t="s">
        <v>156</v>
      </c>
      <c r="E843" t="s">
        <v>145</v>
      </c>
      <c r="F843" t="s">
        <v>141</v>
      </c>
      <c r="G843" s="3" t="s">
        <v>144</v>
      </c>
      <c r="H843" s="4">
        <v>22.298181818181817</v>
      </c>
      <c r="I843">
        <v>6.5809044439804707E-3</v>
      </c>
      <c r="J843" s="3" t="s">
        <v>144</v>
      </c>
      <c r="K843" s="3" t="s">
        <v>144</v>
      </c>
      <c r="L843">
        <f>H843*I843</f>
        <v>0.14674220381995726</v>
      </c>
      <c r="M843" t="s">
        <v>68</v>
      </c>
      <c r="N843">
        <f t="shared" si="18"/>
        <v>0.14674220381995726</v>
      </c>
    </row>
    <row r="844" spans="1:14" x14ac:dyDescent="0.25">
      <c r="A844" t="s">
        <v>140</v>
      </c>
      <c r="B844" t="s">
        <v>63</v>
      </c>
      <c r="C844" t="s">
        <v>17</v>
      </c>
      <c r="D844" t="s">
        <v>100</v>
      </c>
      <c r="E844" t="s">
        <v>81</v>
      </c>
      <c r="F844" t="s">
        <v>82</v>
      </c>
      <c r="G844">
        <v>1449</v>
      </c>
      <c r="H844" s="3" t="s">
        <v>144</v>
      </c>
      <c r="I844">
        <v>4.9782035509787622E-3</v>
      </c>
      <c r="J844">
        <v>0.3</v>
      </c>
      <c r="K844">
        <v>0.03</v>
      </c>
      <c r="L844">
        <f>G844*I844*J844*K844</f>
        <v>6.4920752508314042E-2</v>
      </c>
      <c r="M844" t="s">
        <v>68</v>
      </c>
      <c r="N844">
        <f t="shared" si="18"/>
        <v>6.4920752508314042E-2</v>
      </c>
    </row>
    <row r="845" spans="1:14" x14ac:dyDescent="0.25">
      <c r="A845" t="s">
        <v>140</v>
      </c>
      <c r="B845" t="s">
        <v>63</v>
      </c>
      <c r="C845" t="s">
        <v>17</v>
      </c>
      <c r="D845" t="s">
        <v>157</v>
      </c>
      <c r="E845" t="s">
        <v>81</v>
      </c>
      <c r="F845" t="s">
        <v>141</v>
      </c>
      <c r="G845" s="3" t="s">
        <v>144</v>
      </c>
      <c r="H845" s="4">
        <v>5.2167272727272733</v>
      </c>
      <c r="I845">
        <v>4.9782035509787622E-3</v>
      </c>
      <c r="J845" s="3" t="s">
        <v>144</v>
      </c>
      <c r="K845" s="3" t="s">
        <v>144</v>
      </c>
      <c r="L845">
        <f>H845*I845</f>
        <v>2.5969930233578666E-2</v>
      </c>
      <c r="M845" t="s">
        <v>68</v>
      </c>
      <c r="N845">
        <f t="shared" si="18"/>
        <v>2.5969930233578666E-2</v>
      </c>
    </row>
    <row r="846" spans="1:14" x14ac:dyDescent="0.25">
      <c r="A846" t="s">
        <v>140</v>
      </c>
      <c r="B846" t="s">
        <v>63</v>
      </c>
      <c r="C846" t="s">
        <v>17</v>
      </c>
      <c r="D846" t="s">
        <v>100</v>
      </c>
      <c r="E846" t="s">
        <v>145</v>
      </c>
      <c r="F846" t="s">
        <v>82</v>
      </c>
      <c r="G846">
        <v>1975</v>
      </c>
      <c r="H846" s="3" t="s">
        <v>144</v>
      </c>
      <c r="I846">
        <v>6.5809044439804707E-3</v>
      </c>
      <c r="J846">
        <v>0.3</v>
      </c>
      <c r="K846">
        <v>0.03</v>
      </c>
      <c r="L846">
        <f>G846*I846*J846*K846</f>
        <v>0.11697557649175284</v>
      </c>
      <c r="M846" t="s">
        <v>68</v>
      </c>
      <c r="N846">
        <f t="shared" si="18"/>
        <v>0.11697557649175284</v>
      </c>
    </row>
    <row r="847" spans="1:14" x14ac:dyDescent="0.25">
      <c r="A847" t="s">
        <v>140</v>
      </c>
      <c r="B847" t="s">
        <v>63</v>
      </c>
      <c r="C847" t="s">
        <v>17</v>
      </c>
      <c r="D847" t="s">
        <v>157</v>
      </c>
      <c r="E847" t="s">
        <v>145</v>
      </c>
      <c r="F847" t="s">
        <v>141</v>
      </c>
      <c r="G847" s="3" t="s">
        <v>144</v>
      </c>
      <c r="H847" s="4">
        <v>1.9090909090909092</v>
      </c>
      <c r="I847">
        <v>6.5809044439804707E-3</v>
      </c>
      <c r="J847" s="3" t="s">
        <v>144</v>
      </c>
      <c r="K847" s="3" t="s">
        <v>144</v>
      </c>
      <c r="L847">
        <f>H847*I847</f>
        <v>1.2563544847599081E-2</v>
      </c>
      <c r="M847" t="s">
        <v>68</v>
      </c>
      <c r="N847">
        <f t="shared" si="18"/>
        <v>1.2563544847599081E-2</v>
      </c>
    </row>
    <row r="848" spans="1:14" x14ac:dyDescent="0.25">
      <c r="A848" t="s">
        <v>140</v>
      </c>
      <c r="B848" t="s">
        <v>63</v>
      </c>
      <c r="C848" t="s">
        <v>17</v>
      </c>
      <c r="D848" t="s">
        <v>89</v>
      </c>
      <c r="E848" t="s">
        <v>81</v>
      </c>
      <c r="F848" t="s">
        <v>141</v>
      </c>
      <c r="G848" s="3" t="s">
        <v>144</v>
      </c>
      <c r="H848" s="4">
        <v>0.79492987012987015</v>
      </c>
      <c r="I848">
        <v>4.9782035509787622E-3</v>
      </c>
      <c r="J848" s="3" t="s">
        <v>144</v>
      </c>
      <c r="K848" s="3" t="s">
        <v>144</v>
      </c>
      <c r="L848">
        <f>H848*I848</f>
        <v>3.9573227022596056E-3</v>
      </c>
      <c r="M848" t="s">
        <v>68</v>
      </c>
      <c r="N848">
        <f t="shared" si="18"/>
        <v>3.9573227022596056E-3</v>
      </c>
    </row>
    <row r="849" spans="1:14" x14ac:dyDescent="0.25">
      <c r="A849" t="s">
        <v>140</v>
      </c>
      <c r="B849" t="s">
        <v>63</v>
      </c>
      <c r="C849" t="s">
        <v>17</v>
      </c>
      <c r="D849" t="s">
        <v>89</v>
      </c>
      <c r="E849" t="s">
        <v>145</v>
      </c>
      <c r="F849" t="s">
        <v>141</v>
      </c>
      <c r="G849" s="3" t="s">
        <v>144</v>
      </c>
      <c r="H849" s="4">
        <v>0.51818181818181819</v>
      </c>
      <c r="I849">
        <v>6.5809044439804707E-3</v>
      </c>
      <c r="J849" s="3" t="s">
        <v>144</v>
      </c>
      <c r="K849" s="3" t="s">
        <v>144</v>
      </c>
      <c r="L849">
        <f>H849*I849</f>
        <v>3.4101050300626074E-3</v>
      </c>
      <c r="M849" t="s">
        <v>68</v>
      </c>
      <c r="N849">
        <f t="shared" si="18"/>
        <v>3.4101050300626074E-3</v>
      </c>
    </row>
    <row r="850" spans="1:14" x14ac:dyDescent="0.25">
      <c r="A850" t="s">
        <v>140</v>
      </c>
      <c r="B850" t="s">
        <v>63</v>
      </c>
      <c r="C850" t="s">
        <v>17</v>
      </c>
      <c r="D850" t="s">
        <v>71</v>
      </c>
      <c r="E850" t="s">
        <v>81</v>
      </c>
      <c r="F850" t="s">
        <v>141</v>
      </c>
      <c r="G850" s="3" t="s">
        <v>144</v>
      </c>
      <c r="H850" s="4">
        <v>0.5216727272727274</v>
      </c>
      <c r="I850">
        <v>4.9782035509787622E-3</v>
      </c>
      <c r="J850" s="3" t="s">
        <v>144</v>
      </c>
      <c r="K850" s="3" t="s">
        <v>144</v>
      </c>
      <c r="L850">
        <f>H850*I850</f>
        <v>2.596993023357867E-3</v>
      </c>
      <c r="M850" t="s">
        <v>68</v>
      </c>
      <c r="N850">
        <f t="shared" si="18"/>
        <v>2.596993023357867E-3</v>
      </c>
    </row>
    <row r="851" spans="1:14" x14ac:dyDescent="0.25">
      <c r="A851" t="s">
        <v>140</v>
      </c>
      <c r="B851" t="s">
        <v>63</v>
      </c>
      <c r="C851" t="s">
        <v>17</v>
      </c>
      <c r="D851" t="s">
        <v>71</v>
      </c>
      <c r="E851" t="s">
        <v>145</v>
      </c>
      <c r="F851" t="s">
        <v>141</v>
      </c>
      <c r="G851" s="3" t="s">
        <v>144</v>
      </c>
      <c r="H851" s="4">
        <v>0.57272727272727264</v>
      </c>
      <c r="I851">
        <v>6.5809044439804707E-3</v>
      </c>
      <c r="J851" s="3" t="s">
        <v>144</v>
      </c>
      <c r="K851" s="3" t="s">
        <v>144</v>
      </c>
      <c r="L851">
        <f>H851*I851</f>
        <v>3.7690634542797237E-3</v>
      </c>
      <c r="M851" t="s">
        <v>68</v>
      </c>
      <c r="N851">
        <f t="shared" si="18"/>
        <v>3.7690634542797237E-3</v>
      </c>
    </row>
    <row r="852" spans="1:14" x14ac:dyDescent="0.25">
      <c r="A852" t="s">
        <v>140</v>
      </c>
      <c r="B852" t="s">
        <v>63</v>
      </c>
      <c r="C852" t="s">
        <v>17</v>
      </c>
      <c r="D852" t="s">
        <v>64</v>
      </c>
      <c r="E852" t="s">
        <v>81</v>
      </c>
      <c r="F852" t="s">
        <v>82</v>
      </c>
      <c r="G852">
        <v>1069</v>
      </c>
      <c r="H852" s="3" t="s">
        <v>144</v>
      </c>
      <c r="I852">
        <v>4.9782035509787622E-3</v>
      </c>
      <c r="J852">
        <v>0.3</v>
      </c>
      <c r="K852">
        <v>0.03</v>
      </c>
      <c r="L852">
        <f>G852*I852*J852*K852</f>
        <v>4.7895296363966666E-2</v>
      </c>
      <c r="M852" t="s">
        <v>68</v>
      </c>
      <c r="N852">
        <f t="shared" si="18"/>
        <v>4.7895296363966666E-2</v>
      </c>
    </row>
    <row r="853" spans="1:14" x14ac:dyDescent="0.25">
      <c r="A853" t="s">
        <v>140</v>
      </c>
      <c r="B853" t="s">
        <v>63</v>
      </c>
      <c r="C853" t="s">
        <v>17</v>
      </c>
      <c r="D853" t="s">
        <v>64</v>
      </c>
      <c r="E853" t="s">
        <v>81</v>
      </c>
      <c r="F853" t="s">
        <v>141</v>
      </c>
      <c r="G853" s="3" t="s">
        <v>144</v>
      </c>
      <c r="H853" s="4">
        <v>18.90909090909091</v>
      </c>
      <c r="I853">
        <v>4.9782035509787622E-3</v>
      </c>
      <c r="J853" s="3" t="s">
        <v>144</v>
      </c>
      <c r="K853" s="3" t="s">
        <v>144</v>
      </c>
      <c r="L853">
        <f>H853*I853</f>
        <v>9.4133303509416594E-2</v>
      </c>
      <c r="M853" t="s">
        <v>68</v>
      </c>
      <c r="N853">
        <f t="shared" si="18"/>
        <v>9.4133303509416594E-2</v>
      </c>
    </row>
    <row r="854" spans="1:14" x14ac:dyDescent="0.25">
      <c r="A854" t="s">
        <v>140</v>
      </c>
      <c r="B854" t="s">
        <v>63</v>
      </c>
      <c r="C854" t="s">
        <v>17</v>
      </c>
      <c r="D854" t="s">
        <v>64</v>
      </c>
      <c r="E854" t="s">
        <v>145</v>
      </c>
      <c r="F854" t="s">
        <v>82</v>
      </c>
      <c r="G854">
        <v>1069</v>
      </c>
      <c r="H854" s="3" t="s">
        <v>144</v>
      </c>
      <c r="I854">
        <v>6.5809044439804707E-3</v>
      </c>
      <c r="J854">
        <v>0.3</v>
      </c>
      <c r="K854">
        <v>0.03</v>
      </c>
      <c r="L854">
        <f>G854*I854*J854*K854</f>
        <v>6.3314881655536101E-2</v>
      </c>
      <c r="M854" t="s">
        <v>68</v>
      </c>
      <c r="N854">
        <f t="shared" si="18"/>
        <v>6.3314881655536101E-2</v>
      </c>
    </row>
    <row r="855" spans="1:14" x14ac:dyDescent="0.25">
      <c r="A855" t="s">
        <v>140</v>
      </c>
      <c r="B855" t="s">
        <v>63</v>
      </c>
      <c r="C855" t="s">
        <v>17</v>
      </c>
      <c r="D855" t="s">
        <v>64</v>
      </c>
      <c r="E855" t="s">
        <v>145</v>
      </c>
      <c r="F855" t="s">
        <v>141</v>
      </c>
      <c r="G855" s="3" t="s">
        <v>144</v>
      </c>
      <c r="H855" s="4">
        <v>4.3636363636363633</v>
      </c>
      <c r="I855">
        <v>6.5809044439804707E-3</v>
      </c>
      <c r="J855" s="3" t="s">
        <v>144</v>
      </c>
      <c r="K855" s="3" t="s">
        <v>144</v>
      </c>
      <c r="L855">
        <f t="shared" ref="L855:L866" si="19">H855*I855</f>
        <v>2.8716673937369326E-2</v>
      </c>
      <c r="M855" t="s">
        <v>68</v>
      </c>
      <c r="N855">
        <f t="shared" si="18"/>
        <v>2.8716673937369326E-2</v>
      </c>
    </row>
    <row r="856" spans="1:14" x14ac:dyDescent="0.25">
      <c r="A856" t="s">
        <v>140</v>
      </c>
      <c r="B856" t="s">
        <v>63</v>
      </c>
      <c r="C856" t="s">
        <v>17</v>
      </c>
      <c r="D856" t="s">
        <v>158</v>
      </c>
      <c r="E856" t="s">
        <v>81</v>
      </c>
      <c r="F856" t="s">
        <v>141</v>
      </c>
      <c r="G856" s="3" t="s">
        <v>144</v>
      </c>
      <c r="H856" s="4">
        <v>0.5216727272727274</v>
      </c>
      <c r="I856">
        <v>4.9782035509787622E-3</v>
      </c>
      <c r="J856" s="3" t="s">
        <v>144</v>
      </c>
      <c r="K856" s="3" t="s">
        <v>144</v>
      </c>
      <c r="L856">
        <f t="shared" si="19"/>
        <v>2.596993023357867E-3</v>
      </c>
      <c r="M856" t="s">
        <v>68</v>
      </c>
      <c r="N856">
        <f t="shared" si="18"/>
        <v>2.596993023357867E-3</v>
      </c>
    </row>
    <row r="857" spans="1:14" x14ac:dyDescent="0.25">
      <c r="A857" t="s">
        <v>140</v>
      </c>
      <c r="B857" t="s">
        <v>63</v>
      </c>
      <c r="C857" t="s">
        <v>17</v>
      </c>
      <c r="D857" t="s">
        <v>158</v>
      </c>
      <c r="E857" t="s">
        <v>145</v>
      </c>
      <c r="F857" t="s">
        <v>141</v>
      </c>
      <c r="G857" s="3" t="s">
        <v>144</v>
      </c>
      <c r="H857" s="4">
        <v>0.44545454545454538</v>
      </c>
      <c r="I857">
        <v>6.5809044439804707E-3</v>
      </c>
      <c r="J857" s="3" t="s">
        <v>144</v>
      </c>
      <c r="K857" s="3" t="s">
        <v>144</v>
      </c>
      <c r="L857">
        <f t="shared" si="19"/>
        <v>2.9314937977731183E-3</v>
      </c>
      <c r="M857" t="s">
        <v>68</v>
      </c>
      <c r="N857">
        <f t="shared" si="18"/>
        <v>2.9314937977731183E-3</v>
      </c>
    </row>
    <row r="858" spans="1:14" x14ac:dyDescent="0.25">
      <c r="A858" t="s">
        <v>140</v>
      </c>
      <c r="B858" t="s">
        <v>63</v>
      </c>
      <c r="C858" t="s">
        <v>17</v>
      </c>
      <c r="D858" t="s">
        <v>159</v>
      </c>
      <c r="E858" t="s">
        <v>145</v>
      </c>
      <c r="F858" t="s">
        <v>141</v>
      </c>
      <c r="G858" s="3" t="s">
        <v>144</v>
      </c>
      <c r="H858" s="4">
        <v>1.4000000000000001</v>
      </c>
      <c r="I858">
        <v>6.5809044439804707E-3</v>
      </c>
      <c r="J858" s="3" t="s">
        <v>144</v>
      </c>
      <c r="K858" s="3" t="s">
        <v>144</v>
      </c>
      <c r="L858">
        <f t="shared" si="19"/>
        <v>9.2132662215726607E-3</v>
      </c>
      <c r="M858" t="s">
        <v>68</v>
      </c>
      <c r="N858">
        <f t="shared" si="18"/>
        <v>9.2132662215726607E-3</v>
      </c>
    </row>
    <row r="859" spans="1:14" x14ac:dyDescent="0.25">
      <c r="A859" t="s">
        <v>140</v>
      </c>
      <c r="B859" t="s">
        <v>63</v>
      </c>
      <c r="C859" t="s">
        <v>17</v>
      </c>
      <c r="D859" t="s">
        <v>70</v>
      </c>
      <c r="E859" t="s">
        <v>81</v>
      </c>
      <c r="F859" t="s">
        <v>141</v>
      </c>
      <c r="G859" s="3" t="s">
        <v>144</v>
      </c>
      <c r="H859" s="4">
        <v>5.2167272727272733</v>
      </c>
      <c r="I859">
        <v>4.9782035509787622E-3</v>
      </c>
      <c r="J859" s="3" t="s">
        <v>144</v>
      </c>
      <c r="K859" s="3" t="s">
        <v>144</v>
      </c>
      <c r="L859">
        <f t="shared" si="19"/>
        <v>2.5969930233578666E-2</v>
      </c>
      <c r="M859" t="s">
        <v>68</v>
      </c>
      <c r="N859">
        <f t="shared" si="18"/>
        <v>2.5969930233578666E-2</v>
      </c>
    </row>
    <row r="860" spans="1:14" x14ac:dyDescent="0.25">
      <c r="A860" t="s">
        <v>140</v>
      </c>
      <c r="B860" t="s">
        <v>63</v>
      </c>
      <c r="C860" t="s">
        <v>17</v>
      </c>
      <c r="D860" t="s">
        <v>70</v>
      </c>
      <c r="E860" t="s">
        <v>145</v>
      </c>
      <c r="F860" t="s">
        <v>141</v>
      </c>
      <c r="G860" s="3" t="s">
        <v>144</v>
      </c>
      <c r="H860" s="4">
        <v>0.63636363636363635</v>
      </c>
      <c r="I860">
        <v>6.5809044439804707E-3</v>
      </c>
      <c r="J860" s="3" t="s">
        <v>144</v>
      </c>
      <c r="K860" s="3" t="s">
        <v>144</v>
      </c>
      <c r="L860">
        <f t="shared" si="19"/>
        <v>4.1878482825330266E-3</v>
      </c>
      <c r="M860" t="s">
        <v>68</v>
      </c>
      <c r="N860">
        <f t="shared" si="18"/>
        <v>4.1878482825330266E-3</v>
      </c>
    </row>
    <row r="861" spans="1:14" x14ac:dyDescent="0.25">
      <c r="A861" t="s">
        <v>140</v>
      </c>
      <c r="B861" t="s">
        <v>63</v>
      </c>
      <c r="C861" t="s">
        <v>17</v>
      </c>
      <c r="D861" t="s">
        <v>160</v>
      </c>
      <c r="E861" t="s">
        <v>81</v>
      </c>
      <c r="F861" t="s">
        <v>141</v>
      </c>
      <c r="G861" s="3" t="s">
        <v>144</v>
      </c>
      <c r="H861" s="4">
        <v>0.69556363636363638</v>
      </c>
      <c r="I861">
        <v>4.9782035509787622E-3</v>
      </c>
      <c r="J861" s="3" t="s">
        <v>144</v>
      </c>
      <c r="K861" s="3" t="s">
        <v>144</v>
      </c>
      <c r="L861">
        <f t="shared" si="19"/>
        <v>3.4626573644771551E-3</v>
      </c>
      <c r="M861" t="s">
        <v>68</v>
      </c>
      <c r="N861">
        <f t="shared" si="18"/>
        <v>3.4626573644771551E-3</v>
      </c>
    </row>
    <row r="862" spans="1:14" x14ac:dyDescent="0.25">
      <c r="A862" t="s">
        <v>140</v>
      </c>
      <c r="B862" t="s">
        <v>63</v>
      </c>
      <c r="C862" t="s">
        <v>17</v>
      </c>
      <c r="D862" t="s">
        <v>160</v>
      </c>
      <c r="E862" t="s">
        <v>145</v>
      </c>
      <c r="F862" t="s">
        <v>141</v>
      </c>
      <c r="G862" s="3" t="s">
        <v>144</v>
      </c>
      <c r="H862" s="4">
        <v>0.44545454545454538</v>
      </c>
      <c r="I862">
        <v>6.5809044439804707E-3</v>
      </c>
      <c r="J862" s="3" t="s">
        <v>144</v>
      </c>
      <c r="K862" s="3" t="s">
        <v>144</v>
      </c>
      <c r="L862">
        <f t="shared" si="19"/>
        <v>2.9314937977731183E-3</v>
      </c>
      <c r="M862" t="s">
        <v>68</v>
      </c>
      <c r="N862">
        <f t="shared" si="18"/>
        <v>2.9314937977731183E-3</v>
      </c>
    </row>
    <row r="863" spans="1:14" x14ac:dyDescent="0.25">
      <c r="A863" t="s">
        <v>140</v>
      </c>
      <c r="B863" t="s">
        <v>63</v>
      </c>
      <c r="C863" t="s">
        <v>17</v>
      </c>
      <c r="D863" t="s">
        <v>161</v>
      </c>
      <c r="E863" t="s">
        <v>81</v>
      </c>
      <c r="F863" t="s">
        <v>141</v>
      </c>
      <c r="G863" s="3" t="s">
        <v>144</v>
      </c>
      <c r="H863" s="4">
        <v>0.50902611570247935</v>
      </c>
      <c r="I863">
        <v>4.9782035509787622E-3</v>
      </c>
      <c r="J863" s="3" t="s">
        <v>144</v>
      </c>
      <c r="K863" s="3" t="s">
        <v>144</v>
      </c>
      <c r="L863">
        <f t="shared" si="19"/>
        <v>2.5340356167310092E-3</v>
      </c>
      <c r="M863" t="s">
        <v>68</v>
      </c>
      <c r="N863">
        <f t="shared" si="18"/>
        <v>2.5340356167310092E-3</v>
      </c>
    </row>
    <row r="864" spans="1:14" x14ac:dyDescent="0.25">
      <c r="A864" t="s">
        <v>140</v>
      </c>
      <c r="B864" t="s">
        <v>63</v>
      </c>
      <c r="C864" t="s">
        <v>17</v>
      </c>
      <c r="D864" t="s">
        <v>161</v>
      </c>
      <c r="E864" t="s">
        <v>145</v>
      </c>
      <c r="F864" t="s">
        <v>141</v>
      </c>
      <c r="G864" s="3" t="s">
        <v>144</v>
      </c>
      <c r="H864" s="4">
        <v>0.43735537190082652</v>
      </c>
      <c r="I864">
        <v>6.5809044439804707E-3</v>
      </c>
      <c r="J864" s="3" t="s">
        <v>144</v>
      </c>
      <c r="K864" s="3" t="s">
        <v>144</v>
      </c>
      <c r="L864">
        <f t="shared" si="19"/>
        <v>2.8781939105408808E-3</v>
      </c>
      <c r="M864" t="s">
        <v>68</v>
      </c>
      <c r="N864">
        <f t="shared" si="18"/>
        <v>2.8781939105408808E-3</v>
      </c>
    </row>
    <row r="865" spans="1:14" x14ac:dyDescent="0.25">
      <c r="A865" t="s">
        <v>140</v>
      </c>
      <c r="B865" t="s">
        <v>63</v>
      </c>
      <c r="C865" t="s">
        <v>17</v>
      </c>
      <c r="D865" t="s">
        <v>92</v>
      </c>
      <c r="E865" t="s">
        <v>81</v>
      </c>
      <c r="F865" t="s">
        <v>141</v>
      </c>
      <c r="G865" s="3" t="s">
        <v>144</v>
      </c>
      <c r="H865" s="4">
        <v>1.4545454545454544</v>
      </c>
      <c r="I865">
        <v>4.9782035509787622E-3</v>
      </c>
      <c r="J865" s="3" t="s">
        <v>144</v>
      </c>
      <c r="K865" s="3" t="s">
        <v>144</v>
      </c>
      <c r="L865">
        <f t="shared" si="19"/>
        <v>7.241023346878199E-3</v>
      </c>
      <c r="M865" t="s">
        <v>68</v>
      </c>
      <c r="N865">
        <f t="shared" si="18"/>
        <v>7.241023346878199E-3</v>
      </c>
    </row>
    <row r="866" spans="1:14" x14ac:dyDescent="0.25">
      <c r="A866" t="s">
        <v>140</v>
      </c>
      <c r="B866" t="s">
        <v>63</v>
      </c>
      <c r="C866" t="s">
        <v>17</v>
      </c>
      <c r="D866" t="s">
        <v>92</v>
      </c>
      <c r="E866" t="s">
        <v>145</v>
      </c>
      <c r="F866" t="s">
        <v>141</v>
      </c>
      <c r="G866" s="3" t="s">
        <v>144</v>
      </c>
      <c r="H866" s="4">
        <v>3.6363636363636367</v>
      </c>
      <c r="I866">
        <v>6.5809044439804707E-3</v>
      </c>
      <c r="J866" s="3" t="s">
        <v>144</v>
      </c>
      <c r="K866" s="3" t="s">
        <v>144</v>
      </c>
      <c r="L866">
        <f t="shared" si="19"/>
        <v>2.393056161447444E-2</v>
      </c>
      <c r="M866" t="s">
        <v>68</v>
      </c>
      <c r="N866">
        <f t="shared" si="18"/>
        <v>2.393056161447444E-2</v>
      </c>
    </row>
    <row r="867" spans="1:14" x14ac:dyDescent="0.25">
      <c r="A867" t="s">
        <v>140</v>
      </c>
      <c r="B867" t="s">
        <v>63</v>
      </c>
      <c r="C867" t="s">
        <v>17</v>
      </c>
      <c r="D867" t="s">
        <v>72</v>
      </c>
      <c r="E867" t="s">
        <v>81</v>
      </c>
      <c r="F867" t="s">
        <v>82</v>
      </c>
      <c r="G867">
        <v>1470</v>
      </c>
      <c r="H867" s="3" t="s">
        <v>144</v>
      </c>
      <c r="I867">
        <v>4.9782035509787622E-3</v>
      </c>
      <c r="J867">
        <v>0.3</v>
      </c>
      <c r="K867">
        <v>0.03</v>
      </c>
      <c r="L867">
        <f>G867*I867*J867*K867</f>
        <v>6.5861632979449011E-2</v>
      </c>
      <c r="M867" t="s">
        <v>68</v>
      </c>
      <c r="N867">
        <f t="shared" si="18"/>
        <v>6.5861632979449011E-2</v>
      </c>
    </row>
    <row r="868" spans="1:14" x14ac:dyDescent="0.25">
      <c r="A868" t="s">
        <v>140</v>
      </c>
      <c r="B868" t="s">
        <v>63</v>
      </c>
      <c r="C868" t="s">
        <v>17</v>
      </c>
      <c r="D868" t="s">
        <v>72</v>
      </c>
      <c r="E868" t="s">
        <v>81</v>
      </c>
      <c r="F868" t="s">
        <v>141</v>
      </c>
      <c r="G868" s="3" t="s">
        <v>144</v>
      </c>
      <c r="H868" s="4">
        <v>16.727272727272727</v>
      </c>
      <c r="I868">
        <v>4.9782035509787622E-3</v>
      </c>
      <c r="J868" s="3" t="s">
        <v>144</v>
      </c>
      <c r="K868" s="3" t="s">
        <v>144</v>
      </c>
      <c r="L868">
        <f>H868*I868</f>
        <v>8.3271768489099299E-2</v>
      </c>
      <c r="M868" t="s">
        <v>68</v>
      </c>
      <c r="N868">
        <f t="shared" si="18"/>
        <v>8.3271768489099299E-2</v>
      </c>
    </row>
    <row r="869" spans="1:14" x14ac:dyDescent="0.25">
      <c r="A869" t="s">
        <v>140</v>
      </c>
      <c r="B869" t="s">
        <v>63</v>
      </c>
      <c r="C869" t="s">
        <v>17</v>
      </c>
      <c r="D869" t="s">
        <v>72</v>
      </c>
      <c r="E869" t="s">
        <v>145</v>
      </c>
      <c r="F869" t="s">
        <v>82</v>
      </c>
      <c r="G869">
        <v>1074</v>
      </c>
      <c r="H869" s="3" t="s">
        <v>144</v>
      </c>
      <c r="I869">
        <v>6.5809044439804707E-3</v>
      </c>
      <c r="J869">
        <v>0.3</v>
      </c>
      <c r="K869">
        <v>0.03</v>
      </c>
      <c r="L869">
        <f>G869*I869*J869*K869</f>
        <v>6.3611022355515218E-2</v>
      </c>
      <c r="M869" t="s">
        <v>68</v>
      </c>
      <c r="N869">
        <f t="shared" si="18"/>
        <v>6.3611022355515218E-2</v>
      </c>
    </row>
    <row r="870" spans="1:14" x14ac:dyDescent="0.25">
      <c r="A870" t="s">
        <v>140</v>
      </c>
      <c r="B870" t="s">
        <v>63</v>
      </c>
      <c r="C870" t="s">
        <v>17</v>
      </c>
      <c r="D870" t="s">
        <v>72</v>
      </c>
      <c r="E870" t="s">
        <v>145</v>
      </c>
      <c r="F870" t="s">
        <v>141</v>
      </c>
      <c r="G870" s="3" t="s">
        <v>144</v>
      </c>
      <c r="H870" s="4">
        <v>5.0909090909090908</v>
      </c>
      <c r="I870">
        <v>6.5809044439804707E-3</v>
      </c>
      <c r="J870" s="3" t="s">
        <v>144</v>
      </c>
      <c r="K870" s="3" t="s">
        <v>144</v>
      </c>
      <c r="L870">
        <f>H870*I870</f>
        <v>3.3502786260264213E-2</v>
      </c>
      <c r="M870" t="s">
        <v>68</v>
      </c>
      <c r="N870">
        <f t="shared" si="18"/>
        <v>3.3502786260264213E-2</v>
      </c>
    </row>
    <row r="871" spans="1:14" x14ac:dyDescent="0.25">
      <c r="A871" t="s">
        <v>140</v>
      </c>
      <c r="B871" t="s">
        <v>63</v>
      </c>
      <c r="C871" t="s">
        <v>17</v>
      </c>
      <c r="D871" t="s">
        <v>69</v>
      </c>
      <c r="E871" t="s">
        <v>81</v>
      </c>
      <c r="F871" t="s">
        <v>82</v>
      </c>
      <c r="G871">
        <v>2016</v>
      </c>
      <c r="H871" s="3" t="s">
        <v>144</v>
      </c>
      <c r="I871">
        <v>4.9782035509787622E-3</v>
      </c>
      <c r="J871">
        <v>0.3</v>
      </c>
      <c r="K871">
        <v>0.03</v>
      </c>
      <c r="L871">
        <f>G871*I871*J871*K871</f>
        <v>9.0324525228958646E-2</v>
      </c>
      <c r="M871" t="s">
        <v>68</v>
      </c>
      <c r="N871">
        <f t="shared" si="18"/>
        <v>9.0324525228958646E-2</v>
      </c>
    </row>
    <row r="872" spans="1:14" x14ac:dyDescent="0.25">
      <c r="A872" t="s">
        <v>140</v>
      </c>
      <c r="B872" t="s">
        <v>63</v>
      </c>
      <c r="C872" t="s">
        <v>17</v>
      </c>
      <c r="D872" t="s">
        <v>69</v>
      </c>
      <c r="E872" t="s">
        <v>145</v>
      </c>
      <c r="F872" t="s">
        <v>82</v>
      </c>
      <c r="G872">
        <v>139</v>
      </c>
      <c r="H872" s="3" t="s">
        <v>144</v>
      </c>
      <c r="I872">
        <v>6.5809044439804707E-3</v>
      </c>
      <c r="J872">
        <v>0.3</v>
      </c>
      <c r="K872">
        <v>0.03</v>
      </c>
      <c r="L872">
        <f>G872*I872*J872*K872</f>
        <v>8.2327114594195686E-3</v>
      </c>
      <c r="M872" t="s">
        <v>68</v>
      </c>
      <c r="N872">
        <f t="shared" si="18"/>
        <v>8.2327114594195686E-3</v>
      </c>
    </row>
    <row r="873" spans="1:14" x14ac:dyDescent="0.25">
      <c r="A873" t="s">
        <v>140</v>
      </c>
      <c r="B873" t="s">
        <v>63</v>
      </c>
      <c r="C873" t="s">
        <v>17</v>
      </c>
      <c r="D873" t="s">
        <v>162</v>
      </c>
      <c r="E873" t="s">
        <v>81</v>
      </c>
      <c r="F873" t="s">
        <v>141</v>
      </c>
      <c r="G873" s="3" t="s">
        <v>144</v>
      </c>
      <c r="H873" s="4">
        <v>12.363636363636363</v>
      </c>
      <c r="I873">
        <v>4.9782035509787622E-3</v>
      </c>
      <c r="J873" s="3" t="s">
        <v>144</v>
      </c>
      <c r="K873" s="3" t="s">
        <v>144</v>
      </c>
      <c r="L873">
        <f>H873*I873</f>
        <v>6.1548698448464695E-2</v>
      </c>
      <c r="M873" t="s">
        <v>68</v>
      </c>
      <c r="N873">
        <f t="shared" si="18"/>
        <v>6.1548698448464695E-2</v>
      </c>
    </row>
    <row r="874" spans="1:14" x14ac:dyDescent="0.25">
      <c r="A874" t="s">
        <v>140</v>
      </c>
      <c r="B874" t="s">
        <v>63</v>
      </c>
      <c r="C874" t="s">
        <v>17</v>
      </c>
      <c r="D874" t="s">
        <v>162</v>
      </c>
      <c r="E874" t="s">
        <v>145</v>
      </c>
      <c r="F874" t="s">
        <v>141</v>
      </c>
      <c r="G874" s="3" t="s">
        <v>144</v>
      </c>
      <c r="H874" s="4">
        <v>1.4545454545454544</v>
      </c>
      <c r="I874">
        <v>6.5809044439804707E-3</v>
      </c>
      <c r="J874" s="3" t="s">
        <v>144</v>
      </c>
      <c r="K874" s="3" t="s">
        <v>144</v>
      </c>
      <c r="L874">
        <f>H874*I874</f>
        <v>9.5722246457897748E-3</v>
      </c>
      <c r="M874" t="s">
        <v>68</v>
      </c>
      <c r="N874">
        <f t="shared" si="18"/>
        <v>9.5722246457897748E-3</v>
      </c>
    </row>
    <row r="875" spans="1:14" x14ac:dyDescent="0.25">
      <c r="A875" t="s">
        <v>140</v>
      </c>
      <c r="B875" t="s">
        <v>63</v>
      </c>
      <c r="C875" t="s">
        <v>17</v>
      </c>
      <c r="D875" t="s">
        <v>108</v>
      </c>
      <c r="E875" t="s">
        <v>81</v>
      </c>
      <c r="F875" t="s">
        <v>82</v>
      </c>
      <c r="G875">
        <v>2576</v>
      </c>
      <c r="H875" s="3" t="s">
        <v>144</v>
      </c>
      <c r="I875">
        <v>4.9782035509787622E-3</v>
      </c>
      <c r="J875">
        <v>0.3</v>
      </c>
      <c r="K875">
        <v>0.03</v>
      </c>
      <c r="L875">
        <f>G875*I875*J875*K875</f>
        <v>0.11541467112589161</v>
      </c>
      <c r="M875" t="s">
        <v>68</v>
      </c>
      <c r="N875">
        <f t="shared" si="18"/>
        <v>0.11541467112589161</v>
      </c>
    </row>
    <row r="876" spans="1:14" x14ac:dyDescent="0.25">
      <c r="A876" t="s">
        <v>140</v>
      </c>
      <c r="B876" t="s">
        <v>63</v>
      </c>
      <c r="C876" t="s">
        <v>17</v>
      </c>
      <c r="D876" t="s">
        <v>108</v>
      </c>
      <c r="E876" t="s">
        <v>81</v>
      </c>
      <c r="F876" t="s">
        <v>141</v>
      </c>
      <c r="G876" s="3" t="s">
        <v>144</v>
      </c>
      <c r="H876" s="4">
        <v>23.418181818181818</v>
      </c>
      <c r="I876">
        <v>4.9782035509787622E-3</v>
      </c>
      <c r="J876" s="3" t="s">
        <v>144</v>
      </c>
      <c r="K876" s="3" t="s">
        <v>144</v>
      </c>
      <c r="L876">
        <f>H876*I876</f>
        <v>0.11658047588473901</v>
      </c>
      <c r="M876" t="s">
        <v>68</v>
      </c>
      <c r="N876">
        <f t="shared" si="18"/>
        <v>0.11658047588473901</v>
      </c>
    </row>
    <row r="877" spans="1:14" x14ac:dyDescent="0.25">
      <c r="A877" t="s">
        <v>140</v>
      </c>
      <c r="B877" t="s">
        <v>63</v>
      </c>
      <c r="C877" t="s">
        <v>17</v>
      </c>
      <c r="D877" t="s">
        <v>108</v>
      </c>
      <c r="E877" t="s">
        <v>145</v>
      </c>
      <c r="F877" t="s">
        <v>82</v>
      </c>
      <c r="G877">
        <v>949</v>
      </c>
      <c r="H877" s="3" t="s">
        <v>144</v>
      </c>
      <c r="I877">
        <v>6.5809044439804707E-3</v>
      </c>
      <c r="J877">
        <v>0.3</v>
      </c>
      <c r="K877">
        <v>0.03</v>
      </c>
      <c r="L877">
        <f>G877*I877*J877*K877</f>
        <v>5.6207504856037191E-2</v>
      </c>
      <c r="M877" t="s">
        <v>68</v>
      </c>
      <c r="N877">
        <f t="shared" si="18"/>
        <v>5.6207504856037191E-2</v>
      </c>
    </row>
    <row r="878" spans="1:14" x14ac:dyDescent="0.25">
      <c r="A878" t="s">
        <v>140</v>
      </c>
      <c r="B878" t="s">
        <v>63</v>
      </c>
      <c r="C878" t="s">
        <v>17</v>
      </c>
      <c r="D878" t="s">
        <v>108</v>
      </c>
      <c r="E878" t="s">
        <v>145</v>
      </c>
      <c r="F878" t="s">
        <v>141</v>
      </c>
      <c r="G878" s="3" t="s">
        <v>144</v>
      </c>
      <c r="H878" s="4">
        <v>8.6545454545454543</v>
      </c>
      <c r="I878">
        <v>6.5809044439804707E-3</v>
      </c>
      <c r="J878" s="3" t="s">
        <v>144</v>
      </c>
      <c r="K878" s="3" t="s">
        <v>144</v>
      </c>
      <c r="L878">
        <f>H878*I878</f>
        <v>5.6954736642449162E-2</v>
      </c>
      <c r="M878" t="s">
        <v>68</v>
      </c>
      <c r="N878">
        <f t="shared" si="18"/>
        <v>5.6954736642449162E-2</v>
      </c>
    </row>
    <row r="879" spans="1:14" x14ac:dyDescent="0.25">
      <c r="A879" t="s">
        <v>140</v>
      </c>
      <c r="B879" t="s">
        <v>63</v>
      </c>
      <c r="C879" t="s">
        <v>17</v>
      </c>
      <c r="D879" t="s">
        <v>109</v>
      </c>
      <c r="E879" t="s">
        <v>81</v>
      </c>
      <c r="F879" t="s">
        <v>141</v>
      </c>
      <c r="G879" s="3" t="s">
        <v>144</v>
      </c>
      <c r="H879" s="4">
        <v>11.927272727272726</v>
      </c>
      <c r="I879">
        <v>4.9782035509787622E-3</v>
      </c>
      <c r="J879" s="3" t="s">
        <v>144</v>
      </c>
      <c r="K879" s="3" t="s">
        <v>144</v>
      </c>
      <c r="L879">
        <f>H879*I879</f>
        <v>5.9376391444401232E-2</v>
      </c>
      <c r="M879" t="s">
        <v>68</v>
      </c>
      <c r="N879">
        <f t="shared" si="18"/>
        <v>5.9376391444401232E-2</v>
      </c>
    </row>
    <row r="880" spans="1:14" x14ac:dyDescent="0.25">
      <c r="A880" t="s">
        <v>140</v>
      </c>
      <c r="B880" t="s">
        <v>63</v>
      </c>
      <c r="C880" t="s">
        <v>17</v>
      </c>
      <c r="D880" t="s">
        <v>109</v>
      </c>
      <c r="E880" t="s">
        <v>145</v>
      </c>
      <c r="F880" t="s">
        <v>141</v>
      </c>
      <c r="G880" s="3" t="s">
        <v>144</v>
      </c>
      <c r="H880" s="4">
        <v>14.036363636363637</v>
      </c>
      <c r="I880">
        <v>6.5809044439804707E-3</v>
      </c>
      <c r="J880" s="3" t="s">
        <v>144</v>
      </c>
      <c r="K880" s="3" t="s">
        <v>144</v>
      </c>
      <c r="L880">
        <f>H880*I880</f>
        <v>9.2371967831871335E-2</v>
      </c>
      <c r="M880" t="s">
        <v>68</v>
      </c>
      <c r="N880">
        <f t="shared" si="18"/>
        <v>9.2371967831871335E-2</v>
      </c>
    </row>
    <row r="881" spans="1:14" x14ac:dyDescent="0.25">
      <c r="A881" t="s">
        <v>140</v>
      </c>
      <c r="B881" t="s">
        <v>63</v>
      </c>
      <c r="C881" t="s">
        <v>17</v>
      </c>
      <c r="D881" t="s">
        <v>163</v>
      </c>
      <c r="E881" t="s">
        <v>81</v>
      </c>
      <c r="F881" t="s">
        <v>82</v>
      </c>
      <c r="G881">
        <v>916</v>
      </c>
      <c r="H881" s="3" t="s">
        <v>144</v>
      </c>
      <c r="I881">
        <v>4.9782035509787622E-3</v>
      </c>
      <c r="J881">
        <v>0.3</v>
      </c>
      <c r="K881">
        <v>0.03</v>
      </c>
      <c r="L881">
        <f>G881*I881*J881*K881</f>
        <v>4.1040310074268907E-2</v>
      </c>
      <c r="M881" t="s">
        <v>68</v>
      </c>
      <c r="N881">
        <f t="shared" si="18"/>
        <v>4.1040310074268907E-2</v>
      </c>
    </row>
    <row r="882" spans="1:14" x14ac:dyDescent="0.25">
      <c r="A882" t="s">
        <v>140</v>
      </c>
      <c r="B882" t="s">
        <v>63</v>
      </c>
      <c r="C882" t="s">
        <v>17</v>
      </c>
      <c r="D882" t="s">
        <v>163</v>
      </c>
      <c r="E882" t="s">
        <v>145</v>
      </c>
      <c r="F882" t="s">
        <v>82</v>
      </c>
      <c r="G882">
        <v>1294</v>
      </c>
      <c r="H882" s="3" t="s">
        <v>144</v>
      </c>
      <c r="I882">
        <v>6.5809044439804707E-3</v>
      </c>
      <c r="J882">
        <v>0.3</v>
      </c>
      <c r="K882">
        <v>0.03</v>
      </c>
      <c r="L882">
        <f>G882*I882*J882*K882</f>
        <v>7.6641213154596557E-2</v>
      </c>
      <c r="M882" t="s">
        <v>68</v>
      </c>
      <c r="N882">
        <f t="shared" si="18"/>
        <v>7.6641213154596557E-2</v>
      </c>
    </row>
    <row r="883" spans="1:14" x14ac:dyDescent="0.25">
      <c r="A883" t="s">
        <v>140</v>
      </c>
      <c r="B883" t="s">
        <v>63</v>
      </c>
      <c r="C883" t="s">
        <v>17</v>
      </c>
      <c r="D883" t="s">
        <v>164</v>
      </c>
      <c r="E883" t="s">
        <v>81</v>
      </c>
      <c r="F883" t="s">
        <v>82</v>
      </c>
      <c r="G883">
        <v>467</v>
      </c>
      <c r="H883" s="3" t="s">
        <v>144</v>
      </c>
      <c r="I883">
        <v>4.9782035509787622E-3</v>
      </c>
      <c r="J883">
        <v>0.3</v>
      </c>
      <c r="K883">
        <v>0.03</v>
      </c>
      <c r="L883">
        <f>G883*I883*J883*K883</f>
        <v>2.0923389524763733E-2</v>
      </c>
      <c r="M883" t="s">
        <v>68</v>
      </c>
      <c r="N883">
        <f t="shared" si="18"/>
        <v>2.0923389524763733E-2</v>
      </c>
    </row>
    <row r="884" spans="1:14" x14ac:dyDescent="0.25">
      <c r="A884" t="s">
        <v>140</v>
      </c>
      <c r="B884" t="s">
        <v>63</v>
      </c>
      <c r="C884" t="s">
        <v>17</v>
      </c>
      <c r="D884" t="s">
        <v>164</v>
      </c>
      <c r="E884" t="s">
        <v>81</v>
      </c>
      <c r="F884" t="s">
        <v>141</v>
      </c>
      <c r="G884" s="3" t="s">
        <v>144</v>
      </c>
      <c r="H884" s="4">
        <v>3.64</v>
      </c>
      <c r="I884">
        <v>4.9782035509787622E-3</v>
      </c>
      <c r="J884" s="3" t="s">
        <v>144</v>
      </c>
      <c r="K884" s="3" t="s">
        <v>144</v>
      </c>
      <c r="L884">
        <f>H884*I884</f>
        <v>1.8120660925562696E-2</v>
      </c>
      <c r="M884" t="s">
        <v>68</v>
      </c>
      <c r="N884">
        <f t="shared" si="18"/>
        <v>1.8120660925562696E-2</v>
      </c>
    </row>
    <row r="885" spans="1:14" x14ac:dyDescent="0.25">
      <c r="A885" t="s">
        <v>140</v>
      </c>
      <c r="B885" t="s">
        <v>63</v>
      </c>
      <c r="C885" t="s">
        <v>17</v>
      </c>
      <c r="D885" t="s">
        <v>164</v>
      </c>
      <c r="E885" t="s">
        <v>145</v>
      </c>
      <c r="F885" t="s">
        <v>82</v>
      </c>
      <c r="G885">
        <v>844.5</v>
      </c>
      <c r="H885" s="3" t="s">
        <v>144</v>
      </c>
      <c r="I885">
        <v>6.5809044439804707E-3</v>
      </c>
      <c r="J885">
        <v>0.3</v>
      </c>
      <c r="K885">
        <v>0.03</v>
      </c>
      <c r="L885">
        <f>G885*I885*J885*K885</f>
        <v>5.0018164226473566E-2</v>
      </c>
      <c r="M885" t="s">
        <v>68</v>
      </c>
      <c r="N885">
        <f t="shared" si="18"/>
        <v>5.0018164226473566E-2</v>
      </c>
    </row>
    <row r="886" spans="1:14" x14ac:dyDescent="0.25">
      <c r="A886" t="s">
        <v>140</v>
      </c>
      <c r="B886" t="s">
        <v>63</v>
      </c>
      <c r="C886" t="s">
        <v>17</v>
      </c>
      <c r="D886" t="s">
        <v>164</v>
      </c>
      <c r="E886" t="s">
        <v>145</v>
      </c>
      <c r="F886" t="s">
        <v>141</v>
      </c>
      <c r="G886" s="3" t="s">
        <v>144</v>
      </c>
      <c r="H886" s="4">
        <v>11.2</v>
      </c>
      <c r="I886">
        <v>6.5809044439804707E-3</v>
      </c>
      <c r="J886" s="3" t="s">
        <v>144</v>
      </c>
      <c r="K886" s="3" t="s">
        <v>144</v>
      </c>
      <c r="L886">
        <f>H886*I886</f>
        <v>7.3706129772581272E-2</v>
      </c>
      <c r="M886" t="s">
        <v>68</v>
      </c>
      <c r="N886">
        <f t="shared" si="18"/>
        <v>7.3706129772581272E-2</v>
      </c>
    </row>
    <row r="887" spans="1:14" x14ac:dyDescent="0.25">
      <c r="A887" t="s">
        <v>140</v>
      </c>
      <c r="B887" t="s">
        <v>63</v>
      </c>
      <c r="C887" t="s">
        <v>17</v>
      </c>
      <c r="D887" t="s">
        <v>116</v>
      </c>
      <c r="E887" t="s">
        <v>81</v>
      </c>
      <c r="F887" t="s">
        <v>82</v>
      </c>
      <c r="G887">
        <v>5206.8</v>
      </c>
      <c r="H887" s="3" t="s">
        <v>144</v>
      </c>
      <c r="I887">
        <v>4.9782035509787622E-3</v>
      </c>
      <c r="J887">
        <v>0.3</v>
      </c>
      <c r="K887">
        <v>0.03</v>
      </c>
      <c r="L887">
        <f>G887*I887*J887*K887</f>
        <v>0.23328459224312598</v>
      </c>
      <c r="M887" t="s">
        <v>68</v>
      </c>
      <c r="N887">
        <f t="shared" si="18"/>
        <v>0.23328459224312598</v>
      </c>
    </row>
    <row r="888" spans="1:14" x14ac:dyDescent="0.25">
      <c r="A888" t="s">
        <v>140</v>
      </c>
      <c r="B888" t="s">
        <v>63</v>
      </c>
      <c r="C888" t="s">
        <v>17</v>
      </c>
      <c r="D888" t="s">
        <v>116</v>
      </c>
      <c r="E888" t="s">
        <v>145</v>
      </c>
      <c r="F888" t="s">
        <v>82</v>
      </c>
      <c r="G888">
        <v>1760.3</v>
      </c>
      <c r="H888" s="3" t="s">
        <v>144</v>
      </c>
      <c r="I888">
        <v>6.5809044439804707E-3</v>
      </c>
      <c r="J888">
        <v>0.3</v>
      </c>
      <c r="K888">
        <v>0.03</v>
      </c>
      <c r="L888">
        <f>G888*I888*J888*K888</f>
        <v>0.10425929483464939</v>
      </c>
      <c r="M888" t="s">
        <v>68</v>
      </c>
      <c r="N888">
        <f t="shared" si="18"/>
        <v>0.10425929483464939</v>
      </c>
    </row>
    <row r="889" spans="1:14" x14ac:dyDescent="0.25">
      <c r="A889" t="s">
        <v>140</v>
      </c>
      <c r="B889" t="s">
        <v>63</v>
      </c>
      <c r="C889" t="s">
        <v>17</v>
      </c>
      <c r="D889" t="s">
        <v>165</v>
      </c>
      <c r="E889" t="s">
        <v>81</v>
      </c>
      <c r="F889" t="s">
        <v>141</v>
      </c>
      <c r="G889" s="3" t="s">
        <v>144</v>
      </c>
      <c r="H889" s="4">
        <v>3.03</v>
      </c>
      <c r="I889">
        <v>4.9782035509787622E-3</v>
      </c>
      <c r="J889" s="3" t="s">
        <v>144</v>
      </c>
      <c r="K889" s="3" t="s">
        <v>144</v>
      </c>
      <c r="L889">
        <f>H889*I889</f>
        <v>1.5083956759465649E-2</v>
      </c>
      <c r="M889" t="s">
        <v>68</v>
      </c>
      <c r="N889">
        <f t="shared" si="18"/>
        <v>1.5083956759465649E-2</v>
      </c>
    </row>
    <row r="890" spans="1:14" x14ac:dyDescent="0.25">
      <c r="A890" t="s">
        <v>140</v>
      </c>
      <c r="B890" t="s">
        <v>63</v>
      </c>
      <c r="C890" t="s">
        <v>17</v>
      </c>
      <c r="D890" t="s">
        <v>165</v>
      </c>
      <c r="E890" t="s">
        <v>145</v>
      </c>
      <c r="F890" t="s">
        <v>141</v>
      </c>
      <c r="G890" s="3" t="s">
        <v>144</v>
      </c>
      <c r="H890" s="4">
        <v>13.81</v>
      </c>
      <c r="I890">
        <v>6.5809044439804707E-3</v>
      </c>
      <c r="J890" s="3" t="s">
        <v>144</v>
      </c>
      <c r="K890" s="3" t="s">
        <v>144</v>
      </c>
      <c r="L890">
        <f>H890*I890</f>
        <v>9.08822903713703E-2</v>
      </c>
      <c r="M890" t="s">
        <v>68</v>
      </c>
      <c r="N890">
        <f t="shared" si="18"/>
        <v>9.08822903713703E-2</v>
      </c>
    </row>
    <row r="891" spans="1:14" x14ac:dyDescent="0.25">
      <c r="A891" t="s">
        <v>140</v>
      </c>
      <c r="B891" t="s">
        <v>63</v>
      </c>
      <c r="C891" t="s">
        <v>17</v>
      </c>
      <c r="D891" t="s">
        <v>113</v>
      </c>
      <c r="E891" t="s">
        <v>81</v>
      </c>
      <c r="F891" t="s">
        <v>82</v>
      </c>
      <c r="G891">
        <v>118</v>
      </c>
      <c r="H891" s="3" t="s">
        <v>144</v>
      </c>
      <c r="I891">
        <v>4.9782035509787622E-3</v>
      </c>
      <c r="J891">
        <v>0.3</v>
      </c>
      <c r="K891">
        <v>0.03</v>
      </c>
      <c r="L891">
        <f>G891*I891*J891*K891</f>
        <v>5.2868521711394454E-3</v>
      </c>
      <c r="M891" t="s">
        <v>68</v>
      </c>
      <c r="N891">
        <f t="shared" si="18"/>
        <v>5.2868521711394454E-3</v>
      </c>
    </row>
    <row r="892" spans="1:14" x14ac:dyDescent="0.25">
      <c r="A892" t="s">
        <v>140</v>
      </c>
      <c r="B892" t="s">
        <v>63</v>
      </c>
      <c r="C892" t="s">
        <v>17</v>
      </c>
      <c r="D892" t="s">
        <v>113</v>
      </c>
      <c r="E892" t="s">
        <v>81</v>
      </c>
      <c r="F892" t="s">
        <v>141</v>
      </c>
      <c r="G892" s="3" t="s">
        <v>144</v>
      </c>
      <c r="H892" s="4">
        <v>0.72727272727272718</v>
      </c>
      <c r="I892">
        <v>4.9782035509787622E-3</v>
      </c>
      <c r="J892" s="3" t="s">
        <v>144</v>
      </c>
      <c r="K892" s="3" t="s">
        <v>144</v>
      </c>
      <c r="L892">
        <f>H892*I892</f>
        <v>3.6205116734390995E-3</v>
      </c>
      <c r="M892" t="s">
        <v>68</v>
      </c>
      <c r="N892">
        <f t="shared" si="18"/>
        <v>3.6205116734390995E-3</v>
      </c>
    </row>
    <row r="893" spans="1:14" x14ac:dyDescent="0.25">
      <c r="A893" t="s">
        <v>140</v>
      </c>
      <c r="B893" t="s">
        <v>63</v>
      </c>
      <c r="C893" t="s">
        <v>17</v>
      </c>
      <c r="D893" t="s">
        <v>113</v>
      </c>
      <c r="E893" t="s">
        <v>145</v>
      </c>
      <c r="F893" t="s">
        <v>82</v>
      </c>
      <c r="G893">
        <v>41</v>
      </c>
      <c r="H893" s="3" t="s">
        <v>144</v>
      </c>
      <c r="I893">
        <v>6.5809044439804707E-3</v>
      </c>
      <c r="J893">
        <v>0.3</v>
      </c>
      <c r="K893">
        <v>0.03</v>
      </c>
      <c r="L893">
        <f>G893*I893*J893*K893</f>
        <v>2.4283537398287931E-3</v>
      </c>
      <c r="M893" t="s">
        <v>68</v>
      </c>
      <c r="N893">
        <f t="shared" si="18"/>
        <v>2.4283537398287931E-3</v>
      </c>
    </row>
    <row r="894" spans="1:14" x14ac:dyDescent="0.25">
      <c r="A894" t="s">
        <v>140</v>
      </c>
      <c r="B894" t="s">
        <v>63</v>
      </c>
      <c r="C894" t="s">
        <v>17</v>
      </c>
      <c r="D894" t="s">
        <v>93</v>
      </c>
      <c r="E894" t="s">
        <v>81</v>
      </c>
      <c r="F894" t="s">
        <v>141</v>
      </c>
      <c r="G894" s="3" t="s">
        <v>144</v>
      </c>
      <c r="H894" s="4">
        <v>8.1619814707585405</v>
      </c>
      <c r="I894">
        <v>4.9782035509787622E-3</v>
      </c>
      <c r="J894" s="3" t="s">
        <v>144</v>
      </c>
      <c r="K894" s="3" t="s">
        <v>144</v>
      </c>
      <c r="L894">
        <f>H894*I894</f>
        <v>4.0632005140753026E-2</v>
      </c>
      <c r="M894" t="s">
        <v>68</v>
      </c>
      <c r="N894">
        <f t="shared" si="18"/>
        <v>4.0632005140753026E-2</v>
      </c>
    </row>
    <row r="895" spans="1:14" x14ac:dyDescent="0.25">
      <c r="A895" t="s">
        <v>140</v>
      </c>
      <c r="B895" t="s">
        <v>63</v>
      </c>
      <c r="C895" t="s">
        <v>17</v>
      </c>
      <c r="D895" t="s">
        <v>93</v>
      </c>
      <c r="E895" t="s">
        <v>145</v>
      </c>
      <c r="F895" t="s">
        <v>141</v>
      </c>
      <c r="G895" s="3" t="s">
        <v>144</v>
      </c>
      <c r="H895" s="4">
        <v>2.0995946728430805</v>
      </c>
      <c r="I895">
        <v>6.5809044439804707E-3</v>
      </c>
      <c r="J895" s="3" t="s">
        <v>144</v>
      </c>
      <c r="K895" s="3" t="s">
        <v>144</v>
      </c>
      <c r="L895">
        <f>H895*I895</f>
        <v>1.3817231913070752E-2</v>
      </c>
      <c r="M895" t="s">
        <v>68</v>
      </c>
      <c r="N895">
        <f t="shared" si="18"/>
        <v>1.3817231913070752E-2</v>
      </c>
    </row>
    <row r="896" spans="1:14" x14ac:dyDescent="0.25">
      <c r="A896" t="s">
        <v>140</v>
      </c>
      <c r="B896" t="s">
        <v>63</v>
      </c>
      <c r="C896" t="s">
        <v>17</v>
      </c>
      <c r="D896" t="s">
        <v>94</v>
      </c>
      <c r="E896" t="s">
        <v>81</v>
      </c>
      <c r="F896" t="s">
        <v>141</v>
      </c>
      <c r="G896" s="3" t="s">
        <v>144</v>
      </c>
      <c r="H896" s="4">
        <v>14.844797366255143</v>
      </c>
      <c r="I896">
        <v>4.9782035509787622E-3</v>
      </c>
      <c r="J896" s="3" t="s">
        <v>144</v>
      </c>
      <c r="K896" s="3" t="s">
        <v>144</v>
      </c>
      <c r="L896">
        <f>H896*I896</f>
        <v>7.3900422962251536E-2</v>
      </c>
      <c r="M896" t="s">
        <v>68</v>
      </c>
      <c r="N896">
        <f t="shared" si="18"/>
        <v>7.3900422962251536E-2</v>
      </c>
    </row>
    <row r="897" spans="1:14" x14ac:dyDescent="0.25">
      <c r="A897" t="s">
        <v>140</v>
      </c>
      <c r="B897" t="s">
        <v>63</v>
      </c>
      <c r="C897" t="s">
        <v>17</v>
      </c>
      <c r="D897" t="s">
        <v>94</v>
      </c>
      <c r="E897" t="s">
        <v>145</v>
      </c>
      <c r="F897" t="s">
        <v>141</v>
      </c>
      <c r="G897" s="3" t="s">
        <v>144</v>
      </c>
      <c r="H897" s="4">
        <v>12.942222222222222</v>
      </c>
      <c r="I897">
        <v>6.5809044439804707E-3</v>
      </c>
      <c r="J897" s="3" t="s">
        <v>144</v>
      </c>
      <c r="K897" s="3" t="s">
        <v>144</v>
      </c>
      <c r="L897">
        <f>H897*I897</f>
        <v>8.517152773720503E-2</v>
      </c>
      <c r="M897" t="s">
        <v>68</v>
      </c>
      <c r="N897">
        <f t="shared" si="18"/>
        <v>8.517152773720503E-2</v>
      </c>
    </row>
    <row r="898" spans="1:14" x14ac:dyDescent="0.25">
      <c r="A898" t="s">
        <v>140</v>
      </c>
      <c r="B898" t="s">
        <v>63</v>
      </c>
      <c r="C898" t="s">
        <v>17</v>
      </c>
      <c r="D898" t="s">
        <v>115</v>
      </c>
      <c r="E898" t="s">
        <v>81</v>
      </c>
      <c r="F898" t="s">
        <v>82</v>
      </c>
      <c r="G898">
        <v>97</v>
      </c>
      <c r="H898" s="3" t="s">
        <v>144</v>
      </c>
      <c r="I898">
        <v>4.9782035509787622E-3</v>
      </c>
      <c r="J898">
        <v>0.3</v>
      </c>
      <c r="K898">
        <v>0.03</v>
      </c>
      <c r="L898">
        <f>G898*I898*J898*K898</f>
        <v>4.3459717000044586E-3</v>
      </c>
      <c r="M898" t="s">
        <v>68</v>
      </c>
      <c r="N898">
        <f t="shared" ref="N898:N961" si="20">IF(M898="N",L898,0)</f>
        <v>4.3459717000044586E-3</v>
      </c>
    </row>
    <row r="899" spans="1:14" x14ac:dyDescent="0.25">
      <c r="A899" t="s">
        <v>140</v>
      </c>
      <c r="B899" t="s">
        <v>63</v>
      </c>
      <c r="C899" t="s">
        <v>17</v>
      </c>
      <c r="D899" t="s">
        <v>115</v>
      </c>
      <c r="E899" t="s">
        <v>81</v>
      </c>
      <c r="F899" t="s">
        <v>141</v>
      </c>
      <c r="G899" s="3" t="s">
        <v>144</v>
      </c>
      <c r="H899" s="4">
        <v>9.7799999999999994</v>
      </c>
      <c r="I899">
        <v>4.9782035509787622E-3</v>
      </c>
      <c r="J899" s="3" t="s">
        <v>144</v>
      </c>
      <c r="K899" s="3" t="s">
        <v>144</v>
      </c>
      <c r="L899">
        <f>H899*I899</f>
        <v>4.8686830728572293E-2</v>
      </c>
      <c r="M899" t="s">
        <v>68</v>
      </c>
      <c r="N899">
        <f t="shared" si="20"/>
        <v>4.8686830728572293E-2</v>
      </c>
    </row>
    <row r="900" spans="1:14" x14ac:dyDescent="0.25">
      <c r="A900" t="s">
        <v>140</v>
      </c>
      <c r="B900" t="s">
        <v>63</v>
      </c>
      <c r="C900" t="s">
        <v>17</v>
      </c>
      <c r="D900" t="s">
        <v>115</v>
      </c>
      <c r="E900" t="s">
        <v>145</v>
      </c>
      <c r="F900" t="s">
        <v>82</v>
      </c>
      <c r="G900">
        <v>286</v>
      </c>
      <c r="H900" s="3" t="s">
        <v>144</v>
      </c>
      <c r="I900">
        <v>6.5809044439804707E-3</v>
      </c>
      <c r="J900">
        <v>0.3</v>
      </c>
      <c r="K900">
        <v>0.03</v>
      </c>
      <c r="L900">
        <f>G900*I900*J900*K900</f>
        <v>1.693924803880573E-2</v>
      </c>
      <c r="M900" t="s">
        <v>68</v>
      </c>
      <c r="N900">
        <f t="shared" si="20"/>
        <v>1.693924803880573E-2</v>
      </c>
    </row>
    <row r="901" spans="1:14" x14ac:dyDescent="0.25">
      <c r="A901" t="s">
        <v>140</v>
      </c>
      <c r="B901" t="s">
        <v>63</v>
      </c>
      <c r="C901" t="s">
        <v>17</v>
      </c>
      <c r="D901" t="s">
        <v>115</v>
      </c>
      <c r="E901" t="s">
        <v>145</v>
      </c>
      <c r="F901" t="s">
        <v>141</v>
      </c>
      <c r="G901" s="3" t="s">
        <v>144</v>
      </c>
      <c r="H901" s="4">
        <v>17.25</v>
      </c>
      <c r="I901">
        <v>6.5809044439804707E-3</v>
      </c>
      <c r="J901" s="3" t="s">
        <v>144</v>
      </c>
      <c r="K901" s="3" t="s">
        <v>144</v>
      </c>
      <c r="L901">
        <f>H901*I901</f>
        <v>0.11352060165866312</v>
      </c>
      <c r="M901" t="s">
        <v>68</v>
      </c>
      <c r="N901">
        <f t="shared" si="20"/>
        <v>0.11352060165866312</v>
      </c>
    </row>
    <row r="902" spans="1:14" x14ac:dyDescent="0.25">
      <c r="A902" t="s">
        <v>140</v>
      </c>
      <c r="B902" t="s">
        <v>63</v>
      </c>
      <c r="C902" t="s">
        <v>17</v>
      </c>
      <c r="D902" t="s">
        <v>75</v>
      </c>
      <c r="E902" t="s">
        <v>81</v>
      </c>
      <c r="F902" t="s">
        <v>82</v>
      </c>
      <c r="G902">
        <v>141.5</v>
      </c>
      <c r="H902" s="3" t="s">
        <v>144</v>
      </c>
      <c r="I902">
        <v>4.9782035509787622E-3</v>
      </c>
      <c r="J902">
        <v>0.3</v>
      </c>
      <c r="K902">
        <v>0.03</v>
      </c>
      <c r="L902">
        <f>G902*I902*J902*K902</f>
        <v>6.3397422221714538E-3</v>
      </c>
      <c r="M902" t="s">
        <v>68</v>
      </c>
      <c r="N902">
        <f t="shared" si="20"/>
        <v>6.3397422221714538E-3</v>
      </c>
    </row>
    <row r="903" spans="1:14" x14ac:dyDescent="0.25">
      <c r="A903" t="s">
        <v>140</v>
      </c>
      <c r="B903" t="s">
        <v>63</v>
      </c>
      <c r="C903" t="s">
        <v>17</v>
      </c>
      <c r="D903" t="s">
        <v>75</v>
      </c>
      <c r="E903" t="s">
        <v>145</v>
      </c>
      <c r="F903" t="s">
        <v>82</v>
      </c>
      <c r="G903">
        <v>154.5</v>
      </c>
      <c r="H903" s="3" t="s">
        <v>144</v>
      </c>
      <c r="I903">
        <v>6.5809044439804707E-3</v>
      </c>
      <c r="J903">
        <v>0.3</v>
      </c>
      <c r="K903">
        <v>0.03</v>
      </c>
      <c r="L903">
        <f>G903*I903*J903*K903</f>
        <v>9.150747629354845E-3</v>
      </c>
      <c r="M903" t="s">
        <v>68</v>
      </c>
      <c r="N903">
        <f t="shared" si="20"/>
        <v>9.150747629354845E-3</v>
      </c>
    </row>
    <row r="904" spans="1:14" x14ac:dyDescent="0.25">
      <c r="A904" t="s">
        <v>140</v>
      </c>
      <c r="B904" t="s">
        <v>63</v>
      </c>
      <c r="C904" t="s">
        <v>17</v>
      </c>
      <c r="D904" t="s">
        <v>78</v>
      </c>
      <c r="E904" t="s">
        <v>81</v>
      </c>
      <c r="F904" t="s">
        <v>82</v>
      </c>
      <c r="G904">
        <v>2286</v>
      </c>
      <c r="H904" s="3" t="s">
        <v>144</v>
      </c>
      <c r="I904">
        <v>4.9782035509787622E-3</v>
      </c>
      <c r="J904">
        <v>0.3</v>
      </c>
      <c r="K904">
        <v>0.03</v>
      </c>
      <c r="L904">
        <f>G904*I904*J904*K904</f>
        <v>0.10242155985783705</v>
      </c>
      <c r="M904" t="s">
        <v>68</v>
      </c>
      <c r="N904">
        <f t="shared" si="20"/>
        <v>0.10242155985783705</v>
      </c>
    </row>
    <row r="905" spans="1:14" x14ac:dyDescent="0.25">
      <c r="A905" t="s">
        <v>140</v>
      </c>
      <c r="B905" t="s">
        <v>63</v>
      </c>
      <c r="C905" t="s">
        <v>17</v>
      </c>
      <c r="D905" t="s">
        <v>78</v>
      </c>
      <c r="E905" t="s">
        <v>145</v>
      </c>
      <c r="F905" t="s">
        <v>82</v>
      </c>
      <c r="G905">
        <v>2286</v>
      </c>
      <c r="H905" s="3" t="s">
        <v>144</v>
      </c>
      <c r="I905">
        <v>6.5809044439804707E-3</v>
      </c>
      <c r="J905">
        <v>0.3</v>
      </c>
      <c r="K905">
        <v>0.03</v>
      </c>
      <c r="L905">
        <f>G905*I905*J905*K905</f>
        <v>0.13539552803045418</v>
      </c>
      <c r="M905" t="s">
        <v>68</v>
      </c>
      <c r="N905">
        <f t="shared" si="20"/>
        <v>0.13539552803045418</v>
      </c>
    </row>
    <row r="906" spans="1:14" x14ac:dyDescent="0.25">
      <c r="A906" t="s">
        <v>140</v>
      </c>
      <c r="B906" t="s">
        <v>63</v>
      </c>
      <c r="C906" t="s">
        <v>17</v>
      </c>
      <c r="D906" t="s">
        <v>166</v>
      </c>
      <c r="E906" t="s">
        <v>81</v>
      </c>
      <c r="F906" t="s">
        <v>141</v>
      </c>
      <c r="G906" s="3" t="s">
        <v>144</v>
      </c>
      <c r="H906" s="4">
        <v>103.50397989107665</v>
      </c>
      <c r="I906">
        <v>4.9782035509787622E-3</v>
      </c>
      <c r="J906" s="3" t="s">
        <v>144</v>
      </c>
      <c r="K906" s="3" t="s">
        <v>144</v>
      </c>
      <c r="L906">
        <f>H906*I906</f>
        <v>0.51526388023419223</v>
      </c>
      <c r="M906" t="s">
        <v>68</v>
      </c>
      <c r="N906">
        <f t="shared" si="20"/>
        <v>0.51526388023419223</v>
      </c>
    </row>
    <row r="907" spans="1:14" x14ac:dyDescent="0.25">
      <c r="A907" t="s">
        <v>140</v>
      </c>
      <c r="B907" t="s">
        <v>63</v>
      </c>
      <c r="C907" t="s">
        <v>17</v>
      </c>
      <c r="D907" t="s">
        <v>166</v>
      </c>
      <c r="E907" t="s">
        <v>145</v>
      </c>
      <c r="F907" t="s">
        <v>141</v>
      </c>
      <c r="G907" s="3" t="s">
        <v>144</v>
      </c>
      <c r="H907" s="4">
        <v>56.403854210305823</v>
      </c>
      <c r="I907">
        <v>6.5809044439804707E-3</v>
      </c>
      <c r="J907" s="3" t="s">
        <v>144</v>
      </c>
      <c r="K907" s="3" t="s">
        <v>144</v>
      </c>
      <c r="L907">
        <f>H907*I907</f>
        <v>0.37118837483022815</v>
      </c>
      <c r="M907" t="s">
        <v>68</v>
      </c>
      <c r="N907">
        <f t="shared" si="20"/>
        <v>0.37118837483022815</v>
      </c>
    </row>
    <row r="908" spans="1:14" x14ac:dyDescent="0.25">
      <c r="A908" t="s">
        <v>140</v>
      </c>
      <c r="B908" t="s">
        <v>63</v>
      </c>
      <c r="C908" t="s">
        <v>17</v>
      </c>
      <c r="D908" t="s">
        <v>167</v>
      </c>
      <c r="E908" t="s">
        <v>81</v>
      </c>
      <c r="F908" t="s">
        <v>141</v>
      </c>
      <c r="G908" s="3" t="s">
        <v>144</v>
      </c>
      <c r="H908" s="4">
        <v>4.3</v>
      </c>
      <c r="I908">
        <v>4.9782035509787622E-3</v>
      </c>
      <c r="J908" s="3" t="s">
        <v>144</v>
      </c>
      <c r="K908" s="3" t="s">
        <v>144</v>
      </c>
      <c r="L908">
        <f>H908*I908</f>
        <v>2.1406275269208675E-2</v>
      </c>
      <c r="M908" t="s">
        <v>68</v>
      </c>
      <c r="N908">
        <f t="shared" si="20"/>
        <v>2.1406275269208675E-2</v>
      </c>
    </row>
    <row r="909" spans="1:14" x14ac:dyDescent="0.25">
      <c r="A909" t="s">
        <v>140</v>
      </c>
      <c r="B909" t="s">
        <v>63</v>
      </c>
      <c r="C909" t="s">
        <v>17</v>
      </c>
      <c r="D909" t="s">
        <v>167</v>
      </c>
      <c r="E909" t="s">
        <v>145</v>
      </c>
      <c r="F909" t="s">
        <v>141</v>
      </c>
      <c r="G909" s="3" t="s">
        <v>144</v>
      </c>
      <c r="H909" s="4">
        <v>0.9</v>
      </c>
      <c r="I909">
        <v>6.5809044439804707E-3</v>
      </c>
      <c r="J909" s="3" t="s">
        <v>144</v>
      </c>
      <c r="K909" s="3" t="s">
        <v>144</v>
      </c>
      <c r="L909">
        <f>H909*I909</f>
        <v>5.9228139995824236E-3</v>
      </c>
      <c r="M909" t="s">
        <v>68</v>
      </c>
      <c r="N909">
        <f t="shared" si="20"/>
        <v>5.9228139995824236E-3</v>
      </c>
    </row>
    <row r="910" spans="1:14" x14ac:dyDescent="0.25">
      <c r="A910" t="s">
        <v>140</v>
      </c>
      <c r="B910" t="s">
        <v>63</v>
      </c>
      <c r="C910" t="s">
        <v>17</v>
      </c>
      <c r="D910" t="s">
        <v>168</v>
      </c>
      <c r="E910" t="s">
        <v>81</v>
      </c>
      <c r="F910" t="s">
        <v>82</v>
      </c>
      <c r="G910">
        <v>1481</v>
      </c>
      <c r="H910" s="3" t="s">
        <v>144</v>
      </c>
      <c r="I910">
        <v>4.9782035509787622E-3</v>
      </c>
      <c r="J910">
        <v>0.3</v>
      </c>
      <c r="K910">
        <v>0.03</v>
      </c>
      <c r="L910">
        <f>G910*I910*J910*K910</f>
        <v>6.6354475130995905E-2</v>
      </c>
      <c r="M910" t="s">
        <v>68</v>
      </c>
      <c r="N910">
        <f t="shared" si="20"/>
        <v>6.6354475130995905E-2</v>
      </c>
    </row>
    <row r="911" spans="1:14" x14ac:dyDescent="0.25">
      <c r="A911" t="s">
        <v>140</v>
      </c>
      <c r="B911" t="s">
        <v>63</v>
      </c>
      <c r="C911" t="s">
        <v>17</v>
      </c>
      <c r="D911" t="s">
        <v>168</v>
      </c>
      <c r="E911" t="s">
        <v>145</v>
      </c>
      <c r="F911" t="s">
        <v>82</v>
      </c>
      <c r="G911">
        <v>1216.5</v>
      </c>
      <c r="H911" s="3" t="s">
        <v>144</v>
      </c>
      <c r="I911">
        <v>6.5809044439804707E-3</v>
      </c>
      <c r="J911">
        <v>0.3</v>
      </c>
      <c r="K911">
        <v>0.03</v>
      </c>
      <c r="L911">
        <f>G911*I911*J911*K911</f>
        <v>7.2051032304920173E-2</v>
      </c>
      <c r="M911" t="s">
        <v>68</v>
      </c>
      <c r="N911">
        <f t="shared" si="20"/>
        <v>7.2051032304920173E-2</v>
      </c>
    </row>
    <row r="912" spans="1:14" x14ac:dyDescent="0.25">
      <c r="A912" t="s">
        <v>140</v>
      </c>
      <c r="B912" t="s">
        <v>63</v>
      </c>
      <c r="C912" t="s">
        <v>17</v>
      </c>
      <c r="D912" t="s">
        <v>96</v>
      </c>
      <c r="E912" t="s">
        <v>81</v>
      </c>
      <c r="F912" t="s">
        <v>141</v>
      </c>
      <c r="G912" s="3" t="s">
        <v>144</v>
      </c>
      <c r="H912" s="4">
        <v>11.7463443059252</v>
      </c>
      <c r="I912">
        <v>4.9782035509787622E-3</v>
      </c>
      <c r="J912" s="3" t="s">
        <v>144</v>
      </c>
      <c r="K912" s="3" t="s">
        <v>144</v>
      </c>
      <c r="L912">
        <f>H912*I912</f>
        <v>5.8475692934775995E-2</v>
      </c>
      <c r="M912" t="s">
        <v>68</v>
      </c>
      <c r="N912">
        <f t="shared" si="20"/>
        <v>5.8475692934775995E-2</v>
      </c>
    </row>
    <row r="913" spans="1:14" x14ac:dyDescent="0.25">
      <c r="A913" t="s">
        <v>140</v>
      </c>
      <c r="B913" t="s">
        <v>63</v>
      </c>
      <c r="C913" t="s">
        <v>17</v>
      </c>
      <c r="D913" t="s">
        <v>96</v>
      </c>
      <c r="E913" t="s">
        <v>145</v>
      </c>
      <c r="F913" t="s">
        <v>141</v>
      </c>
      <c r="G913" s="3" t="s">
        <v>144</v>
      </c>
      <c r="H913" s="4">
        <v>1.3433253957136855</v>
      </c>
      <c r="I913">
        <v>6.5809044439804707E-3</v>
      </c>
      <c r="J913" s="3" t="s">
        <v>144</v>
      </c>
      <c r="K913" s="3" t="s">
        <v>144</v>
      </c>
      <c r="L913">
        <f>H913*I913</f>
        <v>8.8402960663640177E-3</v>
      </c>
      <c r="M913" t="s">
        <v>68</v>
      </c>
      <c r="N913">
        <f t="shared" si="20"/>
        <v>8.8402960663640177E-3</v>
      </c>
    </row>
    <row r="914" spans="1:14" x14ac:dyDescent="0.25">
      <c r="A914" t="s">
        <v>140</v>
      </c>
      <c r="B914" t="s">
        <v>63</v>
      </c>
      <c r="C914" t="s">
        <v>17</v>
      </c>
      <c r="D914" t="s">
        <v>124</v>
      </c>
      <c r="E914" t="s">
        <v>81</v>
      </c>
      <c r="F914" t="s">
        <v>141</v>
      </c>
      <c r="G914" s="3" t="s">
        <v>144</v>
      </c>
      <c r="H914" s="4">
        <v>0.13173553719008266</v>
      </c>
      <c r="I914">
        <v>4.9782035509787622E-3</v>
      </c>
      <c r="J914" s="3" t="s">
        <v>144</v>
      </c>
      <c r="K914" s="3" t="s">
        <v>144</v>
      </c>
      <c r="L914">
        <f>H914*I914</f>
        <v>6.5580631902976429E-4</v>
      </c>
      <c r="M914" t="s">
        <v>68</v>
      </c>
      <c r="N914">
        <f t="shared" si="20"/>
        <v>6.5580631902976429E-4</v>
      </c>
    </row>
    <row r="915" spans="1:14" x14ac:dyDescent="0.25">
      <c r="A915" t="s">
        <v>140</v>
      </c>
      <c r="B915" t="s">
        <v>63</v>
      </c>
      <c r="C915" t="s">
        <v>17</v>
      </c>
      <c r="D915" t="s">
        <v>124</v>
      </c>
      <c r="E915" t="s">
        <v>145</v>
      </c>
      <c r="F915" t="s">
        <v>141</v>
      </c>
      <c r="G915" s="3" t="s">
        <v>144</v>
      </c>
      <c r="H915" s="4">
        <v>0.11570247933884298</v>
      </c>
      <c r="I915">
        <v>6.5809044439804707E-3</v>
      </c>
      <c r="J915" s="3" t="s">
        <v>144</v>
      </c>
      <c r="K915" s="3" t="s">
        <v>144</v>
      </c>
      <c r="L915">
        <f>H915*I915</f>
        <v>7.6142696046055034E-4</v>
      </c>
      <c r="M915" t="s">
        <v>68</v>
      </c>
      <c r="N915">
        <f t="shared" si="20"/>
        <v>7.6142696046055034E-4</v>
      </c>
    </row>
    <row r="916" spans="1:14" x14ac:dyDescent="0.25">
      <c r="A916" t="s">
        <v>140</v>
      </c>
      <c r="B916" t="s">
        <v>63</v>
      </c>
      <c r="C916" t="s">
        <v>17</v>
      </c>
      <c r="D916" t="s">
        <v>101</v>
      </c>
      <c r="E916" t="s">
        <v>81</v>
      </c>
      <c r="F916" t="s">
        <v>82</v>
      </c>
      <c r="G916">
        <v>332</v>
      </c>
      <c r="H916" s="3" t="s">
        <v>144</v>
      </c>
      <c r="I916">
        <v>4.9782035509787622E-3</v>
      </c>
      <c r="J916">
        <v>0.3</v>
      </c>
      <c r="K916">
        <v>0.03</v>
      </c>
      <c r="L916">
        <f>G916*I916*J916*K916</f>
        <v>1.487487221032454E-2</v>
      </c>
      <c r="M916" t="s">
        <v>68</v>
      </c>
      <c r="N916">
        <f t="shared" si="20"/>
        <v>1.487487221032454E-2</v>
      </c>
    </row>
    <row r="917" spans="1:14" x14ac:dyDescent="0.25">
      <c r="A917" t="s">
        <v>140</v>
      </c>
      <c r="B917" t="s">
        <v>63</v>
      </c>
      <c r="C917" t="s">
        <v>17</v>
      </c>
      <c r="D917" t="s">
        <v>101</v>
      </c>
      <c r="E917" t="s">
        <v>81</v>
      </c>
      <c r="F917" t="s">
        <v>141</v>
      </c>
      <c r="G917" s="3" t="s">
        <v>144</v>
      </c>
      <c r="H917" s="4">
        <v>29.259433492822971</v>
      </c>
      <c r="I917">
        <v>4.9782035509787622E-3</v>
      </c>
      <c r="J917" s="3" t="s">
        <v>144</v>
      </c>
      <c r="K917" s="3" t="s">
        <v>144</v>
      </c>
      <c r="L917">
        <f>H917*I917</f>
        <v>0.14565941571359825</v>
      </c>
      <c r="M917" t="s">
        <v>68</v>
      </c>
      <c r="N917">
        <f t="shared" si="20"/>
        <v>0.14565941571359825</v>
      </c>
    </row>
    <row r="918" spans="1:14" x14ac:dyDescent="0.25">
      <c r="A918" t="s">
        <v>140</v>
      </c>
      <c r="B918" t="s">
        <v>63</v>
      </c>
      <c r="C918" t="s">
        <v>17</v>
      </c>
      <c r="D918" t="s">
        <v>101</v>
      </c>
      <c r="E918" t="s">
        <v>145</v>
      </c>
      <c r="F918" t="s">
        <v>82</v>
      </c>
      <c r="G918">
        <v>226</v>
      </c>
      <c r="H918" s="3" t="s">
        <v>144</v>
      </c>
      <c r="I918">
        <v>6.5809044439804707E-3</v>
      </c>
      <c r="J918">
        <v>0.3</v>
      </c>
      <c r="K918">
        <v>0.03</v>
      </c>
      <c r="L918">
        <f>G918*I918*J918*K918</f>
        <v>1.3385559639056277E-2</v>
      </c>
      <c r="M918" t="s">
        <v>68</v>
      </c>
      <c r="N918">
        <f t="shared" si="20"/>
        <v>1.3385559639056277E-2</v>
      </c>
    </row>
    <row r="919" spans="1:14" x14ac:dyDescent="0.25">
      <c r="A919" t="s">
        <v>140</v>
      </c>
      <c r="B919" t="s">
        <v>63</v>
      </c>
      <c r="C919" t="s">
        <v>17</v>
      </c>
      <c r="D919" t="s">
        <v>101</v>
      </c>
      <c r="E919" t="s">
        <v>145</v>
      </c>
      <c r="F919" t="s">
        <v>141</v>
      </c>
      <c r="G919" s="3" t="s">
        <v>144</v>
      </c>
      <c r="H919" s="4">
        <v>10.491961722488039</v>
      </c>
      <c r="I919">
        <v>6.5809044439804707E-3</v>
      </c>
      <c r="J919" s="3" t="s">
        <v>144</v>
      </c>
      <c r="K919" s="3" t="s">
        <v>144</v>
      </c>
      <c r="L919">
        <f>H919*I919</f>
        <v>6.9046597525594527E-2</v>
      </c>
      <c r="M919" t="s">
        <v>68</v>
      </c>
      <c r="N919">
        <f t="shared" si="20"/>
        <v>6.9046597525594527E-2</v>
      </c>
    </row>
    <row r="920" spans="1:14" x14ac:dyDescent="0.25">
      <c r="A920" t="s">
        <v>140</v>
      </c>
      <c r="B920" t="s">
        <v>63</v>
      </c>
      <c r="C920" t="s">
        <v>17</v>
      </c>
      <c r="D920" t="s">
        <v>114</v>
      </c>
      <c r="E920" t="s">
        <v>81</v>
      </c>
      <c r="F920" t="s">
        <v>82</v>
      </c>
      <c r="G920">
        <v>798.7</v>
      </c>
      <c r="H920" s="3" t="s">
        <v>144</v>
      </c>
      <c r="I920">
        <v>4.9782035509787622E-3</v>
      </c>
      <c r="J920">
        <v>0.3</v>
      </c>
      <c r="K920">
        <v>0.03</v>
      </c>
      <c r="L920">
        <f>G920*I920*J920*K920</f>
        <v>3.5784820585500636E-2</v>
      </c>
      <c r="M920" t="s">
        <v>68</v>
      </c>
      <c r="N920">
        <f t="shared" si="20"/>
        <v>3.5784820585500636E-2</v>
      </c>
    </row>
    <row r="921" spans="1:14" x14ac:dyDescent="0.25">
      <c r="A921" t="s">
        <v>140</v>
      </c>
      <c r="B921" t="s">
        <v>63</v>
      </c>
      <c r="C921" t="s">
        <v>17</v>
      </c>
      <c r="D921" t="s">
        <v>114</v>
      </c>
      <c r="E921" t="s">
        <v>81</v>
      </c>
      <c r="F921" t="s">
        <v>141</v>
      </c>
      <c r="G921" s="3" t="s">
        <v>144</v>
      </c>
      <c r="H921" s="4">
        <v>16.309999999999999</v>
      </c>
      <c r="I921">
        <v>4.9782035509787622E-3</v>
      </c>
      <c r="J921" s="3" t="s">
        <v>144</v>
      </c>
      <c r="K921" s="3" t="s">
        <v>144</v>
      </c>
      <c r="L921">
        <f>H921*I921</f>
        <v>8.1194499916463603E-2</v>
      </c>
      <c r="M921" t="s">
        <v>68</v>
      </c>
      <c r="N921">
        <f t="shared" si="20"/>
        <v>8.1194499916463603E-2</v>
      </c>
    </row>
    <row r="922" spans="1:14" x14ac:dyDescent="0.25">
      <c r="A922" t="s">
        <v>140</v>
      </c>
      <c r="B922" t="s">
        <v>63</v>
      </c>
      <c r="C922" t="s">
        <v>17</v>
      </c>
      <c r="D922" t="s">
        <v>114</v>
      </c>
      <c r="E922" t="s">
        <v>145</v>
      </c>
      <c r="F922" t="s">
        <v>82</v>
      </c>
      <c r="G922">
        <v>1216.8</v>
      </c>
      <c r="H922" s="3" t="s">
        <v>144</v>
      </c>
      <c r="I922">
        <v>6.5809044439804707E-3</v>
      </c>
      <c r="J922">
        <v>0.3</v>
      </c>
      <c r="K922">
        <v>0.03</v>
      </c>
      <c r="L922">
        <f>G922*I922*J922*K922</f>
        <v>7.2068800746918918E-2</v>
      </c>
      <c r="M922" t="s">
        <v>68</v>
      </c>
      <c r="N922">
        <f t="shared" si="20"/>
        <v>7.2068800746918918E-2</v>
      </c>
    </row>
    <row r="923" spans="1:14" x14ac:dyDescent="0.25">
      <c r="A923" t="s">
        <v>140</v>
      </c>
      <c r="B923" t="s">
        <v>63</v>
      </c>
      <c r="C923" t="s">
        <v>17</v>
      </c>
      <c r="D923" t="s">
        <v>114</v>
      </c>
      <c r="E923" t="s">
        <v>145</v>
      </c>
      <c r="F923" t="s">
        <v>141</v>
      </c>
      <c r="G923" s="3" t="s">
        <v>144</v>
      </c>
      <c r="H923" s="4">
        <v>21.87</v>
      </c>
      <c r="I923">
        <v>6.5809044439804707E-3</v>
      </c>
      <c r="J923" s="3" t="s">
        <v>144</v>
      </c>
      <c r="K923" s="3" t="s">
        <v>144</v>
      </c>
      <c r="L923">
        <f>H923*I923</f>
        <v>0.1439243801898529</v>
      </c>
      <c r="M923" t="s">
        <v>68</v>
      </c>
      <c r="N923">
        <f t="shared" si="20"/>
        <v>0.1439243801898529</v>
      </c>
    </row>
    <row r="924" spans="1:14" x14ac:dyDescent="0.25">
      <c r="A924" t="s">
        <v>140</v>
      </c>
      <c r="B924" t="s">
        <v>63</v>
      </c>
      <c r="C924" t="s">
        <v>17</v>
      </c>
      <c r="D924" t="s">
        <v>97</v>
      </c>
      <c r="E924" t="s">
        <v>81</v>
      </c>
      <c r="F924" t="s">
        <v>141</v>
      </c>
      <c r="G924" s="3" t="s">
        <v>144</v>
      </c>
      <c r="H924" s="4">
        <v>0.11592727272727274</v>
      </c>
      <c r="I924">
        <v>4.9782035509787622E-3</v>
      </c>
      <c r="J924" s="3" t="s">
        <v>144</v>
      </c>
      <c r="K924" s="3" t="s">
        <v>144</v>
      </c>
      <c r="L924">
        <f>H924*I924</f>
        <v>5.7710956074619256E-4</v>
      </c>
      <c r="M924" t="s">
        <v>68</v>
      </c>
      <c r="N924">
        <f t="shared" si="20"/>
        <v>5.7710956074619256E-4</v>
      </c>
    </row>
    <row r="925" spans="1:14" x14ac:dyDescent="0.25">
      <c r="A925" t="s">
        <v>140</v>
      </c>
      <c r="B925" t="s">
        <v>63</v>
      </c>
      <c r="C925" t="s">
        <v>17</v>
      </c>
      <c r="D925" t="s">
        <v>97</v>
      </c>
      <c r="E925" t="s">
        <v>145</v>
      </c>
      <c r="F925" t="s">
        <v>141</v>
      </c>
      <c r="G925" s="3" t="s">
        <v>144</v>
      </c>
      <c r="H925" s="4">
        <v>6.3636363636363644E-2</v>
      </c>
      <c r="I925">
        <v>6.5809044439804707E-3</v>
      </c>
      <c r="J925" s="3" t="s">
        <v>144</v>
      </c>
      <c r="K925" s="3" t="s">
        <v>144</v>
      </c>
      <c r="L925">
        <f>H925*I925</f>
        <v>4.1878482825330276E-4</v>
      </c>
      <c r="M925" t="s">
        <v>68</v>
      </c>
      <c r="N925">
        <f t="shared" si="20"/>
        <v>4.1878482825330276E-4</v>
      </c>
    </row>
    <row r="926" spans="1:14" x14ac:dyDescent="0.25">
      <c r="A926" t="s">
        <v>140</v>
      </c>
      <c r="B926" t="s">
        <v>63</v>
      </c>
      <c r="C926" t="s">
        <v>18</v>
      </c>
      <c r="D926" t="s">
        <v>143</v>
      </c>
      <c r="E926" t="s">
        <v>81</v>
      </c>
      <c r="F926" t="s">
        <v>82</v>
      </c>
      <c r="G926">
        <v>14</v>
      </c>
      <c r="H926" s="3" t="s">
        <v>144</v>
      </c>
      <c r="I926">
        <v>4.4822628544972879E-3</v>
      </c>
      <c r="J926">
        <v>0.3</v>
      </c>
      <c r="K926">
        <v>0.03</v>
      </c>
      <c r="L926">
        <f>G926*I926*J926*K926</f>
        <v>5.6476511966665826E-4</v>
      </c>
      <c r="M926" t="s">
        <v>68</v>
      </c>
      <c r="N926">
        <f t="shared" si="20"/>
        <v>5.6476511966665826E-4</v>
      </c>
    </row>
    <row r="927" spans="1:14" x14ac:dyDescent="0.25">
      <c r="A927" t="s">
        <v>140</v>
      </c>
      <c r="B927" t="s">
        <v>63</v>
      </c>
      <c r="C927" t="s">
        <v>18</v>
      </c>
      <c r="D927" t="s">
        <v>143</v>
      </c>
      <c r="E927" t="s">
        <v>81</v>
      </c>
      <c r="F927" t="s">
        <v>141</v>
      </c>
      <c r="G927" s="3" t="s">
        <v>144</v>
      </c>
      <c r="H927" s="4">
        <v>2.5708577540106954</v>
      </c>
      <c r="I927">
        <v>4.4822628544972879E-3</v>
      </c>
      <c r="J927" s="3" t="s">
        <v>144</v>
      </c>
      <c r="K927" s="3" t="s">
        <v>144</v>
      </c>
      <c r="L927">
        <f>H927*I927</f>
        <v>1.1523260214998466E-2</v>
      </c>
      <c r="M927" t="s">
        <v>68</v>
      </c>
      <c r="N927">
        <f t="shared" si="20"/>
        <v>1.1523260214998466E-2</v>
      </c>
    </row>
    <row r="928" spans="1:14" x14ac:dyDescent="0.25">
      <c r="A928" t="s">
        <v>140</v>
      </c>
      <c r="B928" t="s">
        <v>63</v>
      </c>
      <c r="C928" t="s">
        <v>18</v>
      </c>
      <c r="D928" t="s">
        <v>143</v>
      </c>
      <c r="E928" t="s">
        <v>145</v>
      </c>
      <c r="F928" t="s">
        <v>82</v>
      </c>
      <c r="G928">
        <v>23</v>
      </c>
      <c r="H928" s="3" t="s">
        <v>144</v>
      </c>
      <c r="I928">
        <v>5.9252988023059715E-3</v>
      </c>
      <c r="J928">
        <v>0.3</v>
      </c>
      <c r="K928">
        <v>0.03</v>
      </c>
      <c r="L928">
        <f>G928*I928*J928*K928</f>
        <v>1.2265368520773361E-3</v>
      </c>
      <c r="M928" t="s">
        <v>68</v>
      </c>
      <c r="N928">
        <f t="shared" si="20"/>
        <v>1.2265368520773361E-3</v>
      </c>
    </row>
    <row r="929" spans="1:14" x14ac:dyDescent="0.25">
      <c r="A929" t="s">
        <v>140</v>
      </c>
      <c r="B929" t="s">
        <v>63</v>
      </c>
      <c r="C929" t="s">
        <v>18</v>
      </c>
      <c r="D929" t="s">
        <v>143</v>
      </c>
      <c r="E929" t="s">
        <v>145</v>
      </c>
      <c r="F929" t="s">
        <v>141</v>
      </c>
      <c r="G929" s="3" t="s">
        <v>144</v>
      </c>
      <c r="H929" s="4">
        <v>0.53529411764705881</v>
      </c>
      <c r="I929">
        <v>5.9252988023059715E-3</v>
      </c>
      <c r="J929" s="3" t="s">
        <v>144</v>
      </c>
      <c r="K929" s="3" t="s">
        <v>144</v>
      </c>
      <c r="L929">
        <f>H929*I929</f>
        <v>3.1717775941755492E-3</v>
      </c>
      <c r="M929" t="s">
        <v>68</v>
      </c>
      <c r="N929">
        <f t="shared" si="20"/>
        <v>3.1717775941755492E-3</v>
      </c>
    </row>
    <row r="930" spans="1:14" x14ac:dyDescent="0.25">
      <c r="A930" t="s">
        <v>140</v>
      </c>
      <c r="B930" t="s">
        <v>63</v>
      </c>
      <c r="C930" t="s">
        <v>18</v>
      </c>
      <c r="D930" t="s">
        <v>76</v>
      </c>
      <c r="E930" t="s">
        <v>81</v>
      </c>
      <c r="F930" t="s">
        <v>82</v>
      </c>
      <c r="G930">
        <v>1112</v>
      </c>
      <c r="H930" s="3" t="s">
        <v>144</v>
      </c>
      <c r="I930">
        <v>4.4822628544972879E-3</v>
      </c>
      <c r="J930">
        <v>0.3</v>
      </c>
      <c r="K930">
        <v>0.03</v>
      </c>
      <c r="L930">
        <f>G930*I930*J930*K930</f>
        <v>4.4858486647808851E-2</v>
      </c>
      <c r="M930" t="s">
        <v>68</v>
      </c>
      <c r="N930">
        <f t="shared" si="20"/>
        <v>4.4858486647808851E-2</v>
      </c>
    </row>
    <row r="931" spans="1:14" x14ac:dyDescent="0.25">
      <c r="A931" t="s">
        <v>140</v>
      </c>
      <c r="B931" t="s">
        <v>63</v>
      </c>
      <c r="C931" t="s">
        <v>18</v>
      </c>
      <c r="D931" t="s">
        <v>76</v>
      </c>
      <c r="E931" t="s">
        <v>81</v>
      </c>
      <c r="F931" t="s">
        <v>141</v>
      </c>
      <c r="G931" s="3" t="s">
        <v>144</v>
      </c>
      <c r="H931" s="4">
        <v>3.4128685699974954</v>
      </c>
      <c r="I931">
        <v>4.4822628544972879E-3</v>
      </c>
      <c r="J931" s="3" t="s">
        <v>144</v>
      </c>
      <c r="K931" s="3" t="s">
        <v>144</v>
      </c>
      <c r="L931">
        <f>H931*I931</f>
        <v>1.5297374018581051E-2</v>
      </c>
      <c r="M931" t="s">
        <v>68</v>
      </c>
      <c r="N931">
        <f t="shared" si="20"/>
        <v>1.5297374018581051E-2</v>
      </c>
    </row>
    <row r="932" spans="1:14" x14ac:dyDescent="0.25">
      <c r="A932" t="s">
        <v>140</v>
      </c>
      <c r="B932" t="s">
        <v>63</v>
      </c>
      <c r="C932" t="s">
        <v>18</v>
      </c>
      <c r="D932" t="s">
        <v>76</v>
      </c>
      <c r="E932" t="s">
        <v>145</v>
      </c>
      <c r="F932" t="s">
        <v>82</v>
      </c>
      <c r="G932">
        <v>1112</v>
      </c>
      <c r="H932" s="3" t="s">
        <v>144</v>
      </c>
      <c r="I932">
        <v>5.9252988023059715E-3</v>
      </c>
      <c r="J932">
        <v>0.3</v>
      </c>
      <c r="K932">
        <v>0.03</v>
      </c>
      <c r="L932">
        <f>G932*I932*J932*K932</f>
        <v>5.9300390413478156E-2</v>
      </c>
      <c r="M932" t="s">
        <v>68</v>
      </c>
      <c r="N932">
        <f t="shared" si="20"/>
        <v>5.9300390413478156E-2</v>
      </c>
    </row>
    <row r="933" spans="1:14" x14ac:dyDescent="0.25">
      <c r="A933" t="s">
        <v>140</v>
      </c>
      <c r="B933" t="s">
        <v>63</v>
      </c>
      <c r="C933" t="s">
        <v>18</v>
      </c>
      <c r="D933" t="s">
        <v>76</v>
      </c>
      <c r="E933" t="s">
        <v>145</v>
      </c>
      <c r="F933" t="s">
        <v>141</v>
      </c>
      <c r="G933" s="3" t="s">
        <v>144</v>
      </c>
      <c r="H933" s="4">
        <v>13.936977210117705</v>
      </c>
      <c r="I933">
        <v>5.9252988023059715E-3</v>
      </c>
      <c r="J933" s="3" t="s">
        <v>144</v>
      </c>
      <c r="K933" s="3" t="s">
        <v>144</v>
      </c>
      <c r="L933">
        <f>H933*I933</f>
        <v>8.2580754370876058E-2</v>
      </c>
      <c r="M933" t="s">
        <v>68</v>
      </c>
      <c r="N933">
        <f t="shared" si="20"/>
        <v>8.2580754370876058E-2</v>
      </c>
    </row>
    <row r="934" spans="1:14" x14ac:dyDescent="0.25">
      <c r="A934" t="s">
        <v>140</v>
      </c>
      <c r="B934" t="s">
        <v>63</v>
      </c>
      <c r="C934" t="s">
        <v>18</v>
      </c>
      <c r="D934" t="s">
        <v>73</v>
      </c>
      <c r="E934" t="s">
        <v>81</v>
      </c>
      <c r="F934" t="s">
        <v>82</v>
      </c>
      <c r="G934">
        <v>11190</v>
      </c>
      <c r="H934" s="3" t="s">
        <v>144</v>
      </c>
      <c r="I934">
        <v>4.4822628544972879E-3</v>
      </c>
      <c r="J934">
        <v>0.3</v>
      </c>
      <c r="K934">
        <v>0.03</v>
      </c>
      <c r="L934">
        <f>G934*I934*J934*K934</f>
        <v>0.45140869207642181</v>
      </c>
      <c r="M934" t="s">
        <v>67</v>
      </c>
      <c r="N934">
        <f t="shared" si="20"/>
        <v>0</v>
      </c>
    </row>
    <row r="935" spans="1:14" x14ac:dyDescent="0.25">
      <c r="A935" t="s">
        <v>140</v>
      </c>
      <c r="B935" t="s">
        <v>63</v>
      </c>
      <c r="C935" t="s">
        <v>18</v>
      </c>
      <c r="D935" t="s">
        <v>73</v>
      </c>
      <c r="E935" t="s">
        <v>81</v>
      </c>
      <c r="F935" t="s">
        <v>141</v>
      </c>
      <c r="G935" s="3" t="s">
        <v>144</v>
      </c>
      <c r="H935" s="4">
        <v>138.18181818181819</v>
      </c>
      <c r="I935">
        <v>4.4822628544972879E-3</v>
      </c>
      <c r="J935" s="3" t="s">
        <v>144</v>
      </c>
      <c r="K935" s="3" t="s">
        <v>144</v>
      </c>
      <c r="L935">
        <f>H935*I935</f>
        <v>0.61936723080326161</v>
      </c>
      <c r="M935" t="s">
        <v>67</v>
      </c>
      <c r="N935">
        <f t="shared" si="20"/>
        <v>0</v>
      </c>
    </row>
    <row r="936" spans="1:14" x14ac:dyDescent="0.25">
      <c r="A936" t="s">
        <v>140</v>
      </c>
      <c r="B936" t="s">
        <v>63</v>
      </c>
      <c r="C936" t="s">
        <v>18</v>
      </c>
      <c r="D936" t="s">
        <v>73</v>
      </c>
      <c r="E936" t="s">
        <v>145</v>
      </c>
      <c r="F936" t="s">
        <v>82</v>
      </c>
      <c r="G936">
        <v>13766</v>
      </c>
      <c r="H936" s="3" t="s">
        <v>144</v>
      </c>
      <c r="I936">
        <v>5.9252988023059715E-3</v>
      </c>
      <c r="J936">
        <v>0.3</v>
      </c>
      <c r="K936">
        <v>0.03</v>
      </c>
      <c r="L936">
        <f>G936*I936*J936*K936</f>
        <v>0.73410896981289586</v>
      </c>
      <c r="M936" t="s">
        <v>67</v>
      </c>
      <c r="N936">
        <f t="shared" si="20"/>
        <v>0</v>
      </c>
    </row>
    <row r="937" spans="1:14" x14ac:dyDescent="0.25">
      <c r="A937" t="s">
        <v>140</v>
      </c>
      <c r="B937" t="s">
        <v>63</v>
      </c>
      <c r="C937" t="s">
        <v>18</v>
      </c>
      <c r="D937" t="s">
        <v>73</v>
      </c>
      <c r="E937" t="s">
        <v>145</v>
      </c>
      <c r="F937" t="s">
        <v>141</v>
      </c>
      <c r="G937" s="3" t="s">
        <v>144</v>
      </c>
      <c r="H937" s="4">
        <v>130.18181818181819</v>
      </c>
      <c r="I937">
        <v>5.9252988023059715E-3</v>
      </c>
      <c r="J937" s="3" t="s">
        <v>144</v>
      </c>
      <c r="K937" s="3" t="s">
        <v>144</v>
      </c>
      <c r="L937">
        <f>H937*I937</f>
        <v>0.77136617135474106</v>
      </c>
      <c r="M937" t="s">
        <v>67</v>
      </c>
      <c r="N937">
        <f t="shared" si="20"/>
        <v>0</v>
      </c>
    </row>
    <row r="938" spans="1:14" x14ac:dyDescent="0.25">
      <c r="A938" t="s">
        <v>140</v>
      </c>
      <c r="B938" t="s">
        <v>63</v>
      </c>
      <c r="C938" t="s">
        <v>18</v>
      </c>
      <c r="D938" t="s">
        <v>146</v>
      </c>
      <c r="E938" t="s">
        <v>81</v>
      </c>
      <c r="F938" t="s">
        <v>82</v>
      </c>
      <c r="G938">
        <v>740</v>
      </c>
      <c r="H938" s="3" t="s">
        <v>144</v>
      </c>
      <c r="I938">
        <v>4.4822628544972879E-3</v>
      </c>
      <c r="J938">
        <v>0.3</v>
      </c>
      <c r="K938">
        <v>0.03</v>
      </c>
      <c r="L938">
        <f>G938*I938*J938*K938</f>
        <v>2.9851870610951937E-2</v>
      </c>
      <c r="M938" t="s">
        <v>68</v>
      </c>
      <c r="N938">
        <f t="shared" si="20"/>
        <v>2.9851870610951937E-2</v>
      </c>
    </row>
    <row r="939" spans="1:14" x14ac:dyDescent="0.25">
      <c r="A939" t="s">
        <v>140</v>
      </c>
      <c r="B939" t="s">
        <v>63</v>
      </c>
      <c r="C939" t="s">
        <v>18</v>
      </c>
      <c r="D939" t="s">
        <v>146</v>
      </c>
      <c r="E939" t="s">
        <v>81</v>
      </c>
      <c r="F939" t="s">
        <v>141</v>
      </c>
      <c r="G939" s="3" t="s">
        <v>144</v>
      </c>
      <c r="H939" s="4">
        <v>1.3331636363636363</v>
      </c>
      <c r="I939">
        <v>4.4822628544972879E-3</v>
      </c>
      <c r="J939" s="3" t="s">
        <v>144</v>
      </c>
      <c r="K939" s="3" t="s">
        <v>144</v>
      </c>
      <c r="L939">
        <f>H939*I939</f>
        <v>5.9755898462392565E-3</v>
      </c>
      <c r="M939" t="s">
        <v>68</v>
      </c>
      <c r="N939">
        <f t="shared" si="20"/>
        <v>5.9755898462392565E-3</v>
      </c>
    </row>
    <row r="940" spans="1:14" x14ac:dyDescent="0.25">
      <c r="A940" t="s">
        <v>140</v>
      </c>
      <c r="B940" t="s">
        <v>63</v>
      </c>
      <c r="C940" t="s">
        <v>18</v>
      </c>
      <c r="D940" t="s">
        <v>146</v>
      </c>
      <c r="E940" t="s">
        <v>145</v>
      </c>
      <c r="F940" t="s">
        <v>82</v>
      </c>
      <c r="G940">
        <v>740</v>
      </c>
      <c r="H940" s="3" t="s">
        <v>144</v>
      </c>
      <c r="I940">
        <v>5.9252988023059715E-3</v>
      </c>
      <c r="J940">
        <v>0.3</v>
      </c>
      <c r="K940">
        <v>0.03</v>
      </c>
      <c r="L940">
        <f>G940*I940*J940*K940</f>
        <v>3.946249002335777E-2</v>
      </c>
      <c r="M940" t="s">
        <v>68</v>
      </c>
      <c r="N940">
        <f t="shared" si="20"/>
        <v>3.946249002335777E-2</v>
      </c>
    </row>
    <row r="941" spans="1:14" x14ac:dyDescent="0.25">
      <c r="A941" t="s">
        <v>140</v>
      </c>
      <c r="B941" t="s">
        <v>63</v>
      </c>
      <c r="C941" t="s">
        <v>18</v>
      </c>
      <c r="D941" t="s">
        <v>146</v>
      </c>
      <c r="E941" t="s">
        <v>145</v>
      </c>
      <c r="F941" t="s">
        <v>141</v>
      </c>
      <c r="G941" s="3" t="s">
        <v>144</v>
      </c>
      <c r="H941" s="4">
        <v>0.89090909090909076</v>
      </c>
      <c r="I941">
        <v>5.9252988023059715E-3</v>
      </c>
      <c r="J941" s="3" t="s">
        <v>144</v>
      </c>
      <c r="K941" s="3" t="s">
        <v>144</v>
      </c>
      <c r="L941">
        <f>H941*I941</f>
        <v>5.2789025693271378E-3</v>
      </c>
      <c r="M941" t="s">
        <v>68</v>
      </c>
      <c r="N941">
        <f t="shared" si="20"/>
        <v>5.2789025693271378E-3</v>
      </c>
    </row>
    <row r="942" spans="1:14" x14ac:dyDescent="0.25">
      <c r="A942" t="s">
        <v>140</v>
      </c>
      <c r="B942" t="s">
        <v>63</v>
      </c>
      <c r="C942" t="s">
        <v>18</v>
      </c>
      <c r="D942" t="s">
        <v>128</v>
      </c>
      <c r="E942" t="s">
        <v>81</v>
      </c>
      <c r="F942" t="s">
        <v>82</v>
      </c>
      <c r="G942">
        <v>97</v>
      </c>
      <c r="H942" s="3" t="s">
        <v>144</v>
      </c>
      <c r="I942">
        <v>4.4822628544972879E-3</v>
      </c>
      <c r="J942">
        <v>0.3</v>
      </c>
      <c r="K942">
        <v>0.03</v>
      </c>
      <c r="L942">
        <f>G942*I942*J942*K942</f>
        <v>3.9130154719761324E-3</v>
      </c>
      <c r="M942" t="s">
        <v>68</v>
      </c>
      <c r="N942">
        <f t="shared" si="20"/>
        <v>3.9130154719761324E-3</v>
      </c>
    </row>
    <row r="943" spans="1:14" x14ac:dyDescent="0.25">
      <c r="A943" t="s">
        <v>140</v>
      </c>
      <c r="B943" t="s">
        <v>63</v>
      </c>
      <c r="C943" t="s">
        <v>18</v>
      </c>
      <c r="D943" t="s">
        <v>128</v>
      </c>
      <c r="E943" t="s">
        <v>81</v>
      </c>
      <c r="F943" t="s">
        <v>141</v>
      </c>
      <c r="G943" s="3" t="s">
        <v>144</v>
      </c>
      <c r="H943" s="4">
        <v>3</v>
      </c>
      <c r="I943">
        <v>4.4822628544972879E-3</v>
      </c>
      <c r="J943" s="3" t="s">
        <v>144</v>
      </c>
      <c r="K943" s="3" t="s">
        <v>144</v>
      </c>
      <c r="L943">
        <f>H943*I943</f>
        <v>1.3446788563491864E-2</v>
      </c>
      <c r="M943" t="s">
        <v>68</v>
      </c>
      <c r="N943">
        <f t="shared" si="20"/>
        <v>1.3446788563491864E-2</v>
      </c>
    </row>
    <row r="944" spans="1:14" x14ac:dyDescent="0.25">
      <c r="A944" t="s">
        <v>140</v>
      </c>
      <c r="B944" t="s">
        <v>63</v>
      </c>
      <c r="C944" t="s">
        <v>18</v>
      </c>
      <c r="D944" t="s">
        <v>128</v>
      </c>
      <c r="E944" t="s">
        <v>145</v>
      </c>
      <c r="F944" t="s">
        <v>82</v>
      </c>
      <c r="G944">
        <v>49</v>
      </c>
      <c r="H944" s="3" t="s">
        <v>144</v>
      </c>
      <c r="I944">
        <v>5.9252988023059715E-3</v>
      </c>
      <c r="J944">
        <v>0.3</v>
      </c>
      <c r="K944">
        <v>0.03</v>
      </c>
      <c r="L944">
        <f>G944*I944*J944*K944</f>
        <v>2.6130567718169332E-3</v>
      </c>
      <c r="M944" t="s">
        <v>68</v>
      </c>
      <c r="N944">
        <f t="shared" si="20"/>
        <v>2.6130567718169332E-3</v>
      </c>
    </row>
    <row r="945" spans="1:14" x14ac:dyDescent="0.25">
      <c r="A945" t="s">
        <v>140</v>
      </c>
      <c r="B945" t="s">
        <v>63</v>
      </c>
      <c r="C945" t="s">
        <v>18</v>
      </c>
      <c r="D945" t="s">
        <v>128</v>
      </c>
      <c r="E945" t="s">
        <v>145</v>
      </c>
      <c r="F945" t="s">
        <v>141</v>
      </c>
      <c r="G945" s="3" t="s">
        <v>144</v>
      </c>
      <c r="H945" s="4">
        <v>2.0499999999999998</v>
      </c>
      <c r="I945">
        <v>5.9252988023059715E-3</v>
      </c>
      <c r="J945" s="3" t="s">
        <v>144</v>
      </c>
      <c r="K945" s="3" t="s">
        <v>144</v>
      </c>
      <c r="L945">
        <f>H945*I945</f>
        <v>1.214686254472724E-2</v>
      </c>
      <c r="M945" t="s">
        <v>68</v>
      </c>
      <c r="N945">
        <f t="shared" si="20"/>
        <v>1.214686254472724E-2</v>
      </c>
    </row>
    <row r="946" spans="1:14" x14ac:dyDescent="0.25">
      <c r="A946" t="s">
        <v>140</v>
      </c>
      <c r="B946" t="s">
        <v>63</v>
      </c>
      <c r="C946" t="s">
        <v>18</v>
      </c>
      <c r="D946" t="s">
        <v>147</v>
      </c>
      <c r="E946" t="s">
        <v>81</v>
      </c>
      <c r="F946" t="s">
        <v>141</v>
      </c>
      <c r="G946" s="3" t="s">
        <v>144</v>
      </c>
      <c r="H946" s="4">
        <v>78.25090909090909</v>
      </c>
      <c r="I946">
        <v>4.4822628544972879E-3</v>
      </c>
      <c r="J946" s="3" t="s">
        <v>144</v>
      </c>
      <c r="K946" s="3" t="s">
        <v>144</v>
      </c>
      <c r="L946">
        <f>H946*I946</f>
        <v>0.35074114314882593</v>
      </c>
      <c r="M946" t="s">
        <v>68</v>
      </c>
      <c r="N946">
        <f t="shared" si="20"/>
        <v>0.35074114314882593</v>
      </c>
    </row>
    <row r="947" spans="1:14" x14ac:dyDescent="0.25">
      <c r="A947" t="s">
        <v>140</v>
      </c>
      <c r="B947" t="s">
        <v>63</v>
      </c>
      <c r="C947" t="s">
        <v>18</v>
      </c>
      <c r="D947" t="s">
        <v>147</v>
      </c>
      <c r="E947" t="s">
        <v>145</v>
      </c>
      <c r="F947" t="s">
        <v>141</v>
      </c>
      <c r="G947" s="3" t="s">
        <v>144</v>
      </c>
      <c r="H947" s="4">
        <v>187.98181818181817</v>
      </c>
      <c r="I947">
        <v>5.9252988023059715E-3</v>
      </c>
      <c r="J947" s="3" t="s">
        <v>144</v>
      </c>
      <c r="K947" s="3" t="s">
        <v>144</v>
      </c>
      <c r="L947">
        <f>H947*I947</f>
        <v>1.1138484421280261</v>
      </c>
      <c r="M947" t="s">
        <v>68</v>
      </c>
      <c r="N947">
        <f t="shared" si="20"/>
        <v>1.1138484421280261</v>
      </c>
    </row>
    <row r="948" spans="1:14" x14ac:dyDescent="0.25">
      <c r="A948" t="s">
        <v>140</v>
      </c>
      <c r="B948" t="s">
        <v>63</v>
      </c>
      <c r="C948" t="s">
        <v>18</v>
      </c>
      <c r="D948" t="s">
        <v>148</v>
      </c>
      <c r="E948" t="s">
        <v>81</v>
      </c>
      <c r="F948" t="s">
        <v>82</v>
      </c>
      <c r="G948">
        <v>3450</v>
      </c>
      <c r="H948" s="3" t="s">
        <v>144</v>
      </c>
      <c r="I948">
        <v>4.4822628544972879E-3</v>
      </c>
      <c r="J948">
        <v>0.3</v>
      </c>
      <c r="K948">
        <v>0.03</v>
      </c>
      <c r="L948">
        <f>G948*I948*J948*K948</f>
        <v>0.13917426163214078</v>
      </c>
      <c r="M948" t="s">
        <v>68</v>
      </c>
      <c r="N948">
        <f t="shared" si="20"/>
        <v>0.13917426163214078</v>
      </c>
    </row>
    <row r="949" spans="1:14" x14ac:dyDescent="0.25">
      <c r="A949" t="s">
        <v>140</v>
      </c>
      <c r="B949" t="s">
        <v>63</v>
      </c>
      <c r="C949" t="s">
        <v>18</v>
      </c>
      <c r="D949" t="s">
        <v>148</v>
      </c>
      <c r="E949" t="s">
        <v>145</v>
      </c>
      <c r="F949" t="s">
        <v>82</v>
      </c>
      <c r="G949">
        <v>15482</v>
      </c>
      <c r="H949" s="3" t="s">
        <v>144</v>
      </c>
      <c r="I949">
        <v>5.9252988023059715E-3</v>
      </c>
      <c r="J949">
        <v>0.3</v>
      </c>
      <c r="K949">
        <v>0.03</v>
      </c>
      <c r="L949">
        <f>G949*I949*J949*K949</f>
        <v>0.82561928451570954</v>
      </c>
      <c r="M949" t="s">
        <v>68</v>
      </c>
      <c r="N949">
        <f t="shared" si="20"/>
        <v>0.82561928451570954</v>
      </c>
    </row>
    <row r="950" spans="1:14" x14ac:dyDescent="0.25">
      <c r="A950" t="s">
        <v>140</v>
      </c>
      <c r="B950" t="s">
        <v>63</v>
      </c>
      <c r="C950" t="s">
        <v>18</v>
      </c>
      <c r="D950" t="s">
        <v>149</v>
      </c>
      <c r="E950" t="s">
        <v>81</v>
      </c>
      <c r="F950" t="s">
        <v>141</v>
      </c>
      <c r="G950" s="3" t="s">
        <v>144</v>
      </c>
      <c r="H950" s="4">
        <v>52.573018181818185</v>
      </c>
      <c r="I950">
        <v>4.4822628544972879E-3</v>
      </c>
      <c r="J950" s="3" t="s">
        <v>144</v>
      </c>
      <c r="K950" s="3" t="s">
        <v>144</v>
      </c>
      <c r="L950">
        <f>H950*I950</f>
        <v>0.23564608654517419</v>
      </c>
      <c r="M950" t="s">
        <v>68</v>
      </c>
      <c r="N950">
        <f t="shared" si="20"/>
        <v>0.23564608654517419</v>
      </c>
    </row>
    <row r="951" spans="1:14" x14ac:dyDescent="0.25">
      <c r="A951" t="s">
        <v>140</v>
      </c>
      <c r="B951" t="s">
        <v>63</v>
      </c>
      <c r="C951" t="s">
        <v>18</v>
      </c>
      <c r="D951" t="s">
        <v>149</v>
      </c>
      <c r="E951" t="s">
        <v>145</v>
      </c>
      <c r="F951" t="s">
        <v>141</v>
      </c>
      <c r="G951" s="3" t="s">
        <v>144</v>
      </c>
      <c r="H951" s="4">
        <v>138.0272727272727</v>
      </c>
      <c r="I951">
        <v>5.9252988023059715E-3</v>
      </c>
      <c r="J951" s="3" t="s">
        <v>144</v>
      </c>
      <c r="K951" s="3" t="s">
        <v>144</v>
      </c>
      <c r="L951">
        <f>H951*I951</f>
        <v>0.81785283377646867</v>
      </c>
      <c r="M951" t="s">
        <v>68</v>
      </c>
      <c r="N951">
        <f t="shared" si="20"/>
        <v>0.81785283377646867</v>
      </c>
    </row>
    <row r="952" spans="1:14" x14ac:dyDescent="0.25">
      <c r="A952" t="s">
        <v>140</v>
      </c>
      <c r="B952" t="s">
        <v>63</v>
      </c>
      <c r="C952" t="s">
        <v>18</v>
      </c>
      <c r="D952" t="s">
        <v>150</v>
      </c>
      <c r="E952" t="s">
        <v>81</v>
      </c>
      <c r="F952" t="s">
        <v>82</v>
      </c>
      <c r="G952">
        <v>2181</v>
      </c>
      <c r="H952" s="3" t="s">
        <v>144</v>
      </c>
      <c r="I952">
        <v>4.4822628544972879E-3</v>
      </c>
      <c r="J952">
        <v>0.3</v>
      </c>
      <c r="K952">
        <v>0.03</v>
      </c>
      <c r="L952">
        <f>G952*I952*J952*K952</f>
        <v>8.7982337570927258E-2</v>
      </c>
      <c r="M952" t="s">
        <v>68</v>
      </c>
      <c r="N952">
        <f t="shared" si="20"/>
        <v>8.7982337570927258E-2</v>
      </c>
    </row>
    <row r="953" spans="1:14" x14ac:dyDescent="0.25">
      <c r="A953" t="s">
        <v>140</v>
      </c>
      <c r="B953" t="s">
        <v>63</v>
      </c>
      <c r="C953" t="s">
        <v>18</v>
      </c>
      <c r="D953" t="s">
        <v>150</v>
      </c>
      <c r="E953" t="s">
        <v>145</v>
      </c>
      <c r="F953" t="s">
        <v>82</v>
      </c>
      <c r="G953">
        <v>11805</v>
      </c>
      <c r="H953" s="3" t="s">
        <v>144</v>
      </c>
      <c r="I953">
        <v>5.9252988023059715E-3</v>
      </c>
      <c r="J953">
        <v>0.3</v>
      </c>
      <c r="K953">
        <v>0.03</v>
      </c>
      <c r="L953">
        <f>G953*I953*J953*K953</f>
        <v>0.62953337125099795</v>
      </c>
      <c r="M953" t="s">
        <v>68</v>
      </c>
      <c r="N953">
        <f t="shared" si="20"/>
        <v>0.62953337125099795</v>
      </c>
    </row>
    <row r="954" spans="1:14" x14ac:dyDescent="0.25">
      <c r="A954" t="s">
        <v>140</v>
      </c>
      <c r="B954" t="s">
        <v>63</v>
      </c>
      <c r="C954" t="s">
        <v>18</v>
      </c>
      <c r="D954" t="s">
        <v>119</v>
      </c>
      <c r="E954" t="s">
        <v>81</v>
      </c>
      <c r="F954" t="s">
        <v>82</v>
      </c>
      <c r="G954">
        <v>7352.84</v>
      </c>
      <c r="H954" s="3" t="s">
        <v>144</v>
      </c>
      <c r="I954">
        <v>4.4822628544972879E-3</v>
      </c>
      <c r="J954">
        <v>0.3</v>
      </c>
      <c r="K954">
        <v>0.03</v>
      </c>
      <c r="L954">
        <f>G954*I954*J954*K954</f>
        <v>0.29661625446355655</v>
      </c>
      <c r="M954" t="s">
        <v>68</v>
      </c>
      <c r="N954">
        <f t="shared" si="20"/>
        <v>0.29661625446355655</v>
      </c>
    </row>
    <row r="955" spans="1:14" x14ac:dyDescent="0.25">
      <c r="A955" t="s">
        <v>140</v>
      </c>
      <c r="B955" t="s">
        <v>63</v>
      </c>
      <c r="C955" t="s">
        <v>18</v>
      </c>
      <c r="D955" t="s">
        <v>119</v>
      </c>
      <c r="E955" t="s">
        <v>81</v>
      </c>
      <c r="F955" t="s">
        <v>141</v>
      </c>
      <c r="G955" s="3" t="s">
        <v>144</v>
      </c>
      <c r="H955" s="4">
        <v>79.319999999999993</v>
      </c>
      <c r="I955">
        <v>4.4822628544972879E-3</v>
      </c>
      <c r="J955" s="3" t="s">
        <v>144</v>
      </c>
      <c r="K955" s="3" t="s">
        <v>144</v>
      </c>
      <c r="L955">
        <f>H955*I955</f>
        <v>0.35553308961872487</v>
      </c>
      <c r="M955" t="s">
        <v>68</v>
      </c>
      <c r="N955">
        <f t="shared" si="20"/>
        <v>0.35553308961872487</v>
      </c>
    </row>
    <row r="956" spans="1:14" x14ac:dyDescent="0.25">
      <c r="A956" t="s">
        <v>140</v>
      </c>
      <c r="B956" t="s">
        <v>63</v>
      </c>
      <c r="C956" t="s">
        <v>18</v>
      </c>
      <c r="D956" t="s">
        <v>119</v>
      </c>
      <c r="E956" t="s">
        <v>145</v>
      </c>
      <c r="F956" t="s">
        <v>82</v>
      </c>
      <c r="G956">
        <v>11306.91</v>
      </c>
      <c r="H956" s="3" t="s">
        <v>144</v>
      </c>
      <c r="I956">
        <v>5.9252988023059715E-3</v>
      </c>
      <c r="J956">
        <v>0.3</v>
      </c>
      <c r="K956">
        <v>0.03</v>
      </c>
      <c r="L956">
        <f>G956*I956*J956*K956</f>
        <v>0.60297138252703253</v>
      </c>
      <c r="M956" t="s">
        <v>68</v>
      </c>
      <c r="N956">
        <f t="shared" si="20"/>
        <v>0.60297138252703253</v>
      </c>
    </row>
    <row r="957" spans="1:14" x14ac:dyDescent="0.25">
      <c r="A957" t="s">
        <v>140</v>
      </c>
      <c r="B957" t="s">
        <v>63</v>
      </c>
      <c r="C957" t="s">
        <v>18</v>
      </c>
      <c r="D957" t="s">
        <v>119</v>
      </c>
      <c r="E957" t="s">
        <v>145</v>
      </c>
      <c r="F957" t="s">
        <v>141</v>
      </c>
      <c r="G957" s="3" t="s">
        <v>144</v>
      </c>
      <c r="H957" s="4">
        <v>99.84</v>
      </c>
      <c r="I957">
        <v>5.9252988023059715E-3</v>
      </c>
      <c r="J957" s="3" t="s">
        <v>144</v>
      </c>
      <c r="K957" s="3" t="s">
        <v>144</v>
      </c>
      <c r="L957">
        <f>H957*I957</f>
        <v>0.59158183242222817</v>
      </c>
      <c r="M957" t="s">
        <v>68</v>
      </c>
      <c r="N957">
        <f t="shared" si="20"/>
        <v>0.59158183242222817</v>
      </c>
    </row>
    <row r="958" spans="1:14" x14ac:dyDescent="0.25">
      <c r="A958" t="s">
        <v>140</v>
      </c>
      <c r="B958" t="s">
        <v>63</v>
      </c>
      <c r="C958" t="s">
        <v>18</v>
      </c>
      <c r="D958" t="s">
        <v>151</v>
      </c>
      <c r="E958" t="s">
        <v>81</v>
      </c>
      <c r="F958" t="s">
        <v>82</v>
      </c>
      <c r="G958">
        <v>3419</v>
      </c>
      <c r="H958" s="3" t="s">
        <v>144</v>
      </c>
      <c r="I958">
        <v>4.4822628544972879E-3</v>
      </c>
      <c r="J958">
        <v>0.3</v>
      </c>
      <c r="K958">
        <v>0.03</v>
      </c>
      <c r="L958">
        <f>G958*I958*J958*K958</f>
        <v>0.13792371029573602</v>
      </c>
      <c r="M958" t="s">
        <v>68</v>
      </c>
      <c r="N958">
        <f t="shared" si="20"/>
        <v>0.13792371029573602</v>
      </c>
    </row>
    <row r="959" spans="1:14" x14ac:dyDescent="0.25">
      <c r="A959" t="s">
        <v>140</v>
      </c>
      <c r="B959" t="s">
        <v>63</v>
      </c>
      <c r="C959" t="s">
        <v>18</v>
      </c>
      <c r="D959" t="s">
        <v>151</v>
      </c>
      <c r="E959" t="s">
        <v>145</v>
      </c>
      <c r="F959" t="s">
        <v>82</v>
      </c>
      <c r="G959">
        <v>1309</v>
      </c>
      <c r="H959" s="3" t="s">
        <v>144</v>
      </c>
      <c r="I959">
        <v>5.9252988023059715E-3</v>
      </c>
      <c r="J959">
        <v>0.3</v>
      </c>
      <c r="K959">
        <v>0.03</v>
      </c>
      <c r="L959">
        <f>G959*I959*J959*K959</f>
        <v>6.9805945189966648E-2</v>
      </c>
      <c r="M959" t="s">
        <v>68</v>
      </c>
      <c r="N959">
        <f t="shared" si="20"/>
        <v>6.9805945189966648E-2</v>
      </c>
    </row>
    <row r="960" spans="1:14" x14ac:dyDescent="0.25">
      <c r="A960" t="s">
        <v>140</v>
      </c>
      <c r="B960" t="s">
        <v>63</v>
      </c>
      <c r="C960" t="s">
        <v>18</v>
      </c>
      <c r="D960" t="s">
        <v>85</v>
      </c>
      <c r="E960" t="s">
        <v>81</v>
      </c>
      <c r="F960" t="s">
        <v>82</v>
      </c>
      <c r="G960">
        <v>1158</v>
      </c>
      <c r="H960" s="3" t="s">
        <v>144</v>
      </c>
      <c r="I960">
        <v>4.4822628544972879E-3</v>
      </c>
      <c r="J960">
        <v>0.3</v>
      </c>
      <c r="K960">
        <v>0.03</v>
      </c>
      <c r="L960">
        <f>G960*I960*J960*K960</f>
        <v>4.6714143469570736E-2</v>
      </c>
      <c r="M960" t="s">
        <v>68</v>
      </c>
      <c r="N960">
        <f t="shared" si="20"/>
        <v>4.6714143469570736E-2</v>
      </c>
    </row>
    <row r="961" spans="1:14" x14ac:dyDescent="0.25">
      <c r="A961" t="s">
        <v>140</v>
      </c>
      <c r="B961" t="s">
        <v>63</v>
      </c>
      <c r="C961" t="s">
        <v>18</v>
      </c>
      <c r="D961" t="s">
        <v>136</v>
      </c>
      <c r="E961" t="s">
        <v>81</v>
      </c>
      <c r="F961" t="s">
        <v>141</v>
      </c>
      <c r="G961" s="3" t="s">
        <v>144</v>
      </c>
      <c r="H961" s="4">
        <v>62.723865332753363</v>
      </c>
      <c r="I961">
        <v>4.4822628544972879E-3</v>
      </c>
      <c r="J961" s="3" t="s">
        <v>144</v>
      </c>
      <c r="K961" s="3" t="s">
        <v>144</v>
      </c>
      <c r="L961">
        <f>H961*I961</f>
        <v>0.28114485167149056</v>
      </c>
      <c r="M961" t="s">
        <v>68</v>
      </c>
      <c r="N961">
        <f t="shared" si="20"/>
        <v>0.28114485167149056</v>
      </c>
    </row>
    <row r="962" spans="1:14" x14ac:dyDescent="0.25">
      <c r="A962" t="s">
        <v>140</v>
      </c>
      <c r="B962" t="s">
        <v>63</v>
      </c>
      <c r="C962" t="s">
        <v>18</v>
      </c>
      <c r="D962" t="s">
        <v>85</v>
      </c>
      <c r="E962" t="s">
        <v>145</v>
      </c>
      <c r="F962" t="s">
        <v>82</v>
      </c>
      <c r="G962">
        <v>758</v>
      </c>
      <c r="H962" s="3" t="s">
        <v>144</v>
      </c>
      <c r="I962">
        <v>5.9252988023059715E-3</v>
      </c>
      <c r="J962">
        <v>0.3</v>
      </c>
      <c r="K962">
        <v>0.03</v>
      </c>
      <c r="L962">
        <f>G962*I962*J962*K962</f>
        <v>4.0422388429331338E-2</v>
      </c>
      <c r="M962" t="s">
        <v>68</v>
      </c>
      <c r="N962">
        <f t="shared" ref="N962:N1025" si="21">IF(M962="N",L962,0)</f>
        <v>4.0422388429331338E-2</v>
      </c>
    </row>
    <row r="963" spans="1:14" x14ac:dyDescent="0.25">
      <c r="A963" t="s">
        <v>140</v>
      </c>
      <c r="B963" t="s">
        <v>63</v>
      </c>
      <c r="C963" t="s">
        <v>18</v>
      </c>
      <c r="D963" t="s">
        <v>136</v>
      </c>
      <c r="E963" t="s">
        <v>145</v>
      </c>
      <c r="F963" t="s">
        <v>141</v>
      </c>
      <c r="G963" s="3" t="s">
        <v>144</v>
      </c>
      <c r="H963" s="4">
        <v>20.092040017398865</v>
      </c>
      <c r="I963">
        <v>5.9252988023059715E-3</v>
      </c>
      <c r="J963" s="3" t="s">
        <v>144</v>
      </c>
      <c r="K963" s="3" t="s">
        <v>144</v>
      </c>
      <c r="L963">
        <f>H963*I963</f>
        <v>0.11905134065097715</v>
      </c>
      <c r="M963" t="s">
        <v>68</v>
      </c>
      <c r="N963">
        <f t="shared" si="21"/>
        <v>0.11905134065097715</v>
      </c>
    </row>
    <row r="964" spans="1:14" x14ac:dyDescent="0.25">
      <c r="A964" t="s">
        <v>140</v>
      </c>
      <c r="B964" t="s">
        <v>63</v>
      </c>
      <c r="C964" t="s">
        <v>18</v>
      </c>
      <c r="D964" t="s">
        <v>104</v>
      </c>
      <c r="E964" t="s">
        <v>81</v>
      </c>
      <c r="F964" t="s">
        <v>82</v>
      </c>
      <c r="G964">
        <v>159</v>
      </c>
      <c r="H964" s="3" t="s">
        <v>144</v>
      </c>
      <c r="I964">
        <v>4.4822628544972879E-3</v>
      </c>
      <c r="J964">
        <v>0.3</v>
      </c>
      <c r="K964">
        <v>0.03</v>
      </c>
      <c r="L964">
        <f>G964*I964*J964*K964</f>
        <v>6.4141181447856183E-3</v>
      </c>
      <c r="M964" t="s">
        <v>68</v>
      </c>
      <c r="N964">
        <f t="shared" si="21"/>
        <v>6.4141181447856183E-3</v>
      </c>
    </row>
    <row r="965" spans="1:14" x14ac:dyDescent="0.25">
      <c r="A965" t="s">
        <v>140</v>
      </c>
      <c r="B965" t="s">
        <v>63</v>
      </c>
      <c r="C965" t="s">
        <v>18</v>
      </c>
      <c r="D965" t="s">
        <v>104</v>
      </c>
      <c r="E965" t="s">
        <v>81</v>
      </c>
      <c r="F965" t="s">
        <v>141</v>
      </c>
      <c r="G965" s="3" t="s">
        <v>144</v>
      </c>
      <c r="H965" s="4">
        <v>5.8909090909090907</v>
      </c>
      <c r="I965">
        <v>4.4822628544972879E-3</v>
      </c>
      <c r="J965" s="3" t="s">
        <v>144</v>
      </c>
      <c r="K965" s="3" t="s">
        <v>144</v>
      </c>
      <c r="L965">
        <f>H965*I965</f>
        <v>2.6404602997402205E-2</v>
      </c>
      <c r="M965" t="s">
        <v>68</v>
      </c>
      <c r="N965">
        <f t="shared" si="21"/>
        <v>2.6404602997402205E-2</v>
      </c>
    </row>
    <row r="966" spans="1:14" x14ac:dyDescent="0.25">
      <c r="A966" t="s">
        <v>140</v>
      </c>
      <c r="B966" t="s">
        <v>63</v>
      </c>
      <c r="C966" t="s">
        <v>18</v>
      </c>
      <c r="D966" t="s">
        <v>104</v>
      </c>
      <c r="E966" t="s">
        <v>145</v>
      </c>
      <c r="F966" t="s">
        <v>82</v>
      </c>
      <c r="G966">
        <v>435</v>
      </c>
      <c r="H966" s="3" t="s">
        <v>144</v>
      </c>
      <c r="I966">
        <v>5.9252988023059715E-3</v>
      </c>
      <c r="J966">
        <v>0.3</v>
      </c>
      <c r="K966">
        <v>0.03</v>
      </c>
      <c r="L966">
        <f>G966*I966*J966*K966</f>
        <v>2.3197544811027877E-2</v>
      </c>
      <c r="M966" t="s">
        <v>68</v>
      </c>
      <c r="N966">
        <f t="shared" si="21"/>
        <v>2.3197544811027877E-2</v>
      </c>
    </row>
    <row r="967" spans="1:14" x14ac:dyDescent="0.25">
      <c r="A967" t="s">
        <v>140</v>
      </c>
      <c r="B967" t="s">
        <v>63</v>
      </c>
      <c r="C967" t="s">
        <v>18</v>
      </c>
      <c r="D967" t="s">
        <v>104</v>
      </c>
      <c r="E967" t="s">
        <v>145</v>
      </c>
      <c r="F967" t="s">
        <v>141</v>
      </c>
      <c r="G967" s="3" t="s">
        <v>144</v>
      </c>
      <c r="H967" s="4">
        <v>2.5454545454545454</v>
      </c>
      <c r="I967">
        <v>5.9252988023059715E-3</v>
      </c>
      <c r="J967" s="3" t="s">
        <v>144</v>
      </c>
      <c r="K967" s="3" t="s">
        <v>144</v>
      </c>
      <c r="L967">
        <f>H967*I967</f>
        <v>1.5082578769506109E-2</v>
      </c>
      <c r="M967" t="s">
        <v>68</v>
      </c>
      <c r="N967">
        <f t="shared" si="21"/>
        <v>1.5082578769506109E-2</v>
      </c>
    </row>
    <row r="968" spans="1:14" x14ac:dyDescent="0.25">
      <c r="A968" t="s">
        <v>140</v>
      </c>
      <c r="B968" t="s">
        <v>63</v>
      </c>
      <c r="C968" t="s">
        <v>18</v>
      </c>
      <c r="D968" t="s">
        <v>105</v>
      </c>
      <c r="E968" t="s">
        <v>81</v>
      </c>
      <c r="F968" t="s">
        <v>141</v>
      </c>
      <c r="G968" s="3" t="s">
        <v>144</v>
      </c>
      <c r="H968" s="4">
        <v>32.807418181818193</v>
      </c>
      <c r="I968">
        <v>4.4822628544972879E-3</v>
      </c>
      <c r="J968" s="3" t="s">
        <v>144</v>
      </c>
      <c r="K968" s="3" t="s">
        <v>144</v>
      </c>
      <c r="L968">
        <f>H968*I968</f>
        <v>0.14705147186832263</v>
      </c>
      <c r="M968" t="s">
        <v>68</v>
      </c>
      <c r="N968">
        <f t="shared" si="21"/>
        <v>0.14705147186832263</v>
      </c>
    </row>
    <row r="969" spans="1:14" x14ac:dyDescent="0.25">
      <c r="A969" t="s">
        <v>140</v>
      </c>
      <c r="B969" t="s">
        <v>63</v>
      </c>
      <c r="C969" t="s">
        <v>18</v>
      </c>
      <c r="D969" t="s">
        <v>105</v>
      </c>
      <c r="E969" t="s">
        <v>145</v>
      </c>
      <c r="F969" t="s">
        <v>141</v>
      </c>
      <c r="G969" s="3" t="s">
        <v>144</v>
      </c>
      <c r="H969" s="4">
        <v>19.536363636363635</v>
      </c>
      <c r="I969">
        <v>5.9252988023059715E-3</v>
      </c>
      <c r="J969" s="3" t="s">
        <v>144</v>
      </c>
      <c r="K969" s="3" t="s">
        <v>144</v>
      </c>
      <c r="L969">
        <f>H969*I969</f>
        <v>0.11575879205595939</v>
      </c>
      <c r="M969" t="s">
        <v>68</v>
      </c>
      <c r="N969">
        <f t="shared" si="21"/>
        <v>0.11575879205595939</v>
      </c>
    </row>
    <row r="970" spans="1:14" x14ac:dyDescent="0.25">
      <c r="A970" t="s">
        <v>140</v>
      </c>
      <c r="B970" t="s">
        <v>63</v>
      </c>
      <c r="C970" t="s">
        <v>18</v>
      </c>
      <c r="D970" t="s">
        <v>106</v>
      </c>
      <c r="E970" t="s">
        <v>81</v>
      </c>
      <c r="F970" t="s">
        <v>82</v>
      </c>
      <c r="G970">
        <v>127</v>
      </c>
      <c r="H970" s="3" t="s">
        <v>144</v>
      </c>
      <c r="I970">
        <v>4.4822628544972879E-3</v>
      </c>
      <c r="J970">
        <v>0.3</v>
      </c>
      <c r="K970">
        <v>0.03</v>
      </c>
      <c r="L970">
        <f>G970*I970*J970*K970</f>
        <v>5.1232264426903998E-3</v>
      </c>
      <c r="M970" t="s">
        <v>68</v>
      </c>
      <c r="N970">
        <f t="shared" si="21"/>
        <v>5.1232264426903998E-3</v>
      </c>
    </row>
    <row r="971" spans="1:14" x14ac:dyDescent="0.25">
      <c r="A971" t="s">
        <v>140</v>
      </c>
      <c r="B971" t="s">
        <v>63</v>
      </c>
      <c r="C971" t="s">
        <v>18</v>
      </c>
      <c r="D971" t="s">
        <v>106</v>
      </c>
      <c r="E971" t="s">
        <v>81</v>
      </c>
      <c r="F971" t="s">
        <v>141</v>
      </c>
      <c r="G971" s="3" t="s">
        <v>144</v>
      </c>
      <c r="H971" s="4">
        <v>3.9272727272727272</v>
      </c>
      <c r="I971">
        <v>4.4822628544972879E-3</v>
      </c>
      <c r="J971" s="3" t="s">
        <v>144</v>
      </c>
      <c r="K971" s="3" t="s">
        <v>144</v>
      </c>
      <c r="L971">
        <f>H971*I971</f>
        <v>1.7603068664934805E-2</v>
      </c>
      <c r="M971" t="s">
        <v>68</v>
      </c>
      <c r="N971">
        <f t="shared" si="21"/>
        <v>1.7603068664934805E-2</v>
      </c>
    </row>
    <row r="972" spans="1:14" x14ac:dyDescent="0.25">
      <c r="A972" t="s">
        <v>140</v>
      </c>
      <c r="B972" t="s">
        <v>63</v>
      </c>
      <c r="C972" t="s">
        <v>18</v>
      </c>
      <c r="D972" t="s">
        <v>106</v>
      </c>
      <c r="E972" t="s">
        <v>145</v>
      </c>
      <c r="F972" t="s">
        <v>82</v>
      </c>
      <c r="G972">
        <v>301</v>
      </c>
      <c r="H972" s="3" t="s">
        <v>144</v>
      </c>
      <c r="I972">
        <v>5.9252988023059715E-3</v>
      </c>
      <c r="J972">
        <v>0.3</v>
      </c>
      <c r="K972">
        <v>0.03</v>
      </c>
      <c r="L972">
        <f>G972*I972*J972*K972</f>
        <v>1.6051634455446877E-2</v>
      </c>
      <c r="M972" t="s">
        <v>68</v>
      </c>
      <c r="N972">
        <f t="shared" si="21"/>
        <v>1.6051634455446877E-2</v>
      </c>
    </row>
    <row r="973" spans="1:14" x14ac:dyDescent="0.25">
      <c r="A973" t="s">
        <v>140</v>
      </c>
      <c r="B973" t="s">
        <v>63</v>
      </c>
      <c r="C973" t="s">
        <v>18</v>
      </c>
      <c r="D973" t="s">
        <v>106</v>
      </c>
      <c r="E973" t="s">
        <v>145</v>
      </c>
      <c r="F973" t="s">
        <v>141</v>
      </c>
      <c r="G973" s="3" t="s">
        <v>144</v>
      </c>
      <c r="H973" s="4">
        <v>5.3818181818181818</v>
      </c>
      <c r="I973">
        <v>5.9252988023059715E-3</v>
      </c>
      <c r="J973" s="3" t="s">
        <v>144</v>
      </c>
      <c r="K973" s="3" t="s">
        <v>144</v>
      </c>
      <c r="L973">
        <f>H973*I973</f>
        <v>3.1888880826955776E-2</v>
      </c>
      <c r="M973" t="s">
        <v>68</v>
      </c>
      <c r="N973">
        <f t="shared" si="21"/>
        <v>3.1888880826955776E-2</v>
      </c>
    </row>
    <row r="974" spans="1:14" x14ac:dyDescent="0.25">
      <c r="A974" t="s">
        <v>140</v>
      </c>
      <c r="B974" t="s">
        <v>63</v>
      </c>
      <c r="C974" t="s">
        <v>18</v>
      </c>
      <c r="D974" t="s">
        <v>152</v>
      </c>
      <c r="E974" t="s">
        <v>81</v>
      </c>
      <c r="F974" t="s">
        <v>82</v>
      </c>
      <c r="G974">
        <v>238.215</v>
      </c>
      <c r="H974" s="3" t="s">
        <v>144</v>
      </c>
      <c r="I974">
        <v>4.4822628544972879E-3</v>
      </c>
      <c r="J974">
        <v>0.3</v>
      </c>
      <c r="K974">
        <v>0.03</v>
      </c>
      <c r="L974">
        <f>G974*I974*J974*K974</f>
        <v>9.6096802129566426E-3</v>
      </c>
      <c r="M974" t="s">
        <v>68</v>
      </c>
      <c r="N974">
        <f t="shared" si="21"/>
        <v>9.6096802129566426E-3</v>
      </c>
    </row>
    <row r="975" spans="1:14" x14ac:dyDescent="0.25">
      <c r="A975" t="s">
        <v>140</v>
      </c>
      <c r="B975" t="s">
        <v>63</v>
      </c>
      <c r="C975" t="s">
        <v>18</v>
      </c>
      <c r="D975" t="s">
        <v>152</v>
      </c>
      <c r="E975" t="s">
        <v>81</v>
      </c>
      <c r="F975" t="s">
        <v>141</v>
      </c>
      <c r="G975" s="3" t="s">
        <v>144</v>
      </c>
      <c r="H975" s="4">
        <v>7.88</v>
      </c>
      <c r="I975">
        <v>4.4822628544972879E-3</v>
      </c>
      <c r="J975" s="3" t="s">
        <v>144</v>
      </c>
      <c r="K975" s="3" t="s">
        <v>144</v>
      </c>
      <c r="L975">
        <f>H975*I975</f>
        <v>3.5320231293438628E-2</v>
      </c>
      <c r="M975" t="s">
        <v>68</v>
      </c>
      <c r="N975">
        <f t="shared" si="21"/>
        <v>3.5320231293438628E-2</v>
      </c>
    </row>
    <row r="976" spans="1:14" x14ac:dyDescent="0.25">
      <c r="A976" t="s">
        <v>140</v>
      </c>
      <c r="B976" t="s">
        <v>63</v>
      </c>
      <c r="C976" t="s">
        <v>18</v>
      </c>
      <c r="D976" t="s">
        <v>152</v>
      </c>
      <c r="E976" t="s">
        <v>145</v>
      </c>
      <c r="F976" t="s">
        <v>82</v>
      </c>
      <c r="G976">
        <v>572.83500000000004</v>
      </c>
      <c r="H976" s="3" t="s">
        <v>144</v>
      </c>
      <c r="I976">
        <v>5.9252988023059715E-3</v>
      </c>
      <c r="J976">
        <v>0.3</v>
      </c>
      <c r="K976">
        <v>0.03</v>
      </c>
      <c r="L976">
        <f>G976*I976*J976*K976</f>
        <v>3.0547966854770472E-2</v>
      </c>
      <c r="M976" t="s">
        <v>68</v>
      </c>
      <c r="N976">
        <f t="shared" si="21"/>
        <v>3.0547966854770472E-2</v>
      </c>
    </row>
    <row r="977" spans="1:14" x14ac:dyDescent="0.25">
      <c r="A977" t="s">
        <v>140</v>
      </c>
      <c r="B977" t="s">
        <v>63</v>
      </c>
      <c r="C977" t="s">
        <v>18</v>
      </c>
      <c r="D977" t="s">
        <v>152</v>
      </c>
      <c r="E977" t="s">
        <v>145</v>
      </c>
      <c r="F977" t="s">
        <v>141</v>
      </c>
      <c r="G977" s="3" t="s">
        <v>144</v>
      </c>
      <c r="H977" s="4">
        <v>12.154999999999999</v>
      </c>
      <c r="I977">
        <v>5.9252988023059715E-3</v>
      </c>
      <c r="J977" s="3" t="s">
        <v>144</v>
      </c>
      <c r="K977" s="3" t="s">
        <v>144</v>
      </c>
      <c r="L977">
        <f>H977*I977</f>
        <v>7.2022006942029079E-2</v>
      </c>
      <c r="M977" t="s">
        <v>68</v>
      </c>
      <c r="N977">
        <f t="shared" si="21"/>
        <v>7.2022006942029079E-2</v>
      </c>
    </row>
    <row r="978" spans="1:14" x14ac:dyDescent="0.25">
      <c r="A978" t="s">
        <v>140</v>
      </c>
      <c r="B978" t="s">
        <v>63</v>
      </c>
      <c r="C978" t="s">
        <v>18</v>
      </c>
      <c r="D978" t="s">
        <v>87</v>
      </c>
      <c r="E978" t="s">
        <v>81</v>
      </c>
      <c r="F978" t="s">
        <v>141</v>
      </c>
      <c r="G978" s="3" t="s">
        <v>144</v>
      </c>
      <c r="H978" s="4">
        <v>6.7732136294661327</v>
      </c>
      <c r="I978">
        <v>4.4822628544972879E-3</v>
      </c>
      <c r="J978" s="3" t="s">
        <v>144</v>
      </c>
      <c r="K978" s="3" t="s">
        <v>144</v>
      </c>
      <c r="L978">
        <f>H978*I978</f>
        <v>3.0359323856930805E-2</v>
      </c>
      <c r="M978" t="s">
        <v>68</v>
      </c>
      <c r="N978">
        <f t="shared" si="21"/>
        <v>3.0359323856930805E-2</v>
      </c>
    </row>
    <row r="979" spans="1:14" x14ac:dyDescent="0.25">
      <c r="A979" t="s">
        <v>140</v>
      </c>
      <c r="B979" t="s">
        <v>63</v>
      </c>
      <c r="C979" t="s">
        <v>18</v>
      </c>
      <c r="D979" t="s">
        <v>87</v>
      </c>
      <c r="E979" t="s">
        <v>145</v>
      </c>
      <c r="F979" t="s">
        <v>141</v>
      </c>
      <c r="G979" s="3" t="s">
        <v>144</v>
      </c>
      <c r="H979" s="4">
        <v>8.5060284177127876</v>
      </c>
      <c r="I979">
        <v>5.9252988023059715E-3</v>
      </c>
      <c r="J979" s="3" t="s">
        <v>144</v>
      </c>
      <c r="K979" s="3" t="s">
        <v>144</v>
      </c>
      <c r="L979">
        <f>H979*I979</f>
        <v>5.0400759995854139E-2</v>
      </c>
      <c r="M979" t="s">
        <v>68</v>
      </c>
      <c r="N979">
        <f t="shared" si="21"/>
        <v>5.0400759995854139E-2</v>
      </c>
    </row>
    <row r="980" spans="1:14" x14ac:dyDescent="0.25">
      <c r="A980" t="s">
        <v>140</v>
      </c>
      <c r="B980" t="s">
        <v>63</v>
      </c>
      <c r="C980" t="s">
        <v>18</v>
      </c>
      <c r="D980" t="s">
        <v>122</v>
      </c>
      <c r="E980" t="s">
        <v>81</v>
      </c>
      <c r="F980" t="s">
        <v>141</v>
      </c>
      <c r="G980" s="3" t="s">
        <v>144</v>
      </c>
      <c r="H980" s="4">
        <v>8.6945454545454552</v>
      </c>
      <c r="I980">
        <v>4.4822628544972879E-3</v>
      </c>
      <c r="J980" s="3" t="s">
        <v>144</v>
      </c>
      <c r="K980" s="3" t="s">
        <v>144</v>
      </c>
      <c r="L980">
        <f>H980*I980</f>
        <v>3.8971238127647329E-2</v>
      </c>
      <c r="M980" t="s">
        <v>68</v>
      </c>
      <c r="N980">
        <f t="shared" si="21"/>
        <v>3.8971238127647329E-2</v>
      </c>
    </row>
    <row r="981" spans="1:14" x14ac:dyDescent="0.25">
      <c r="A981" t="s">
        <v>140</v>
      </c>
      <c r="B981" t="s">
        <v>63</v>
      </c>
      <c r="C981" t="s">
        <v>18</v>
      </c>
      <c r="D981" t="s">
        <v>122</v>
      </c>
      <c r="E981" t="s">
        <v>145</v>
      </c>
      <c r="F981" t="s">
        <v>141</v>
      </c>
      <c r="G981" s="3" t="s">
        <v>144</v>
      </c>
      <c r="H981" s="4">
        <v>7.254545454545454</v>
      </c>
      <c r="I981">
        <v>5.9252988023059715E-3</v>
      </c>
      <c r="J981" s="3" t="s">
        <v>144</v>
      </c>
      <c r="K981" s="3" t="s">
        <v>144</v>
      </c>
      <c r="L981">
        <f>H981*I981</f>
        <v>4.2985349493092406E-2</v>
      </c>
      <c r="M981" t="s">
        <v>68</v>
      </c>
      <c r="N981">
        <f t="shared" si="21"/>
        <v>4.2985349493092406E-2</v>
      </c>
    </row>
    <row r="982" spans="1:14" x14ac:dyDescent="0.25">
      <c r="A982" t="s">
        <v>140</v>
      </c>
      <c r="B982" t="s">
        <v>63</v>
      </c>
      <c r="C982" t="s">
        <v>18</v>
      </c>
      <c r="D982" t="s">
        <v>74</v>
      </c>
      <c r="E982" t="s">
        <v>81</v>
      </c>
      <c r="F982" t="s">
        <v>82</v>
      </c>
      <c r="G982">
        <v>149</v>
      </c>
      <c r="H982" s="3" t="s">
        <v>144</v>
      </c>
      <c r="I982">
        <v>4.4822628544972879E-3</v>
      </c>
      <c r="J982">
        <v>0.3</v>
      </c>
      <c r="K982">
        <v>0.03</v>
      </c>
      <c r="L982">
        <f>G982*I982*J982*K982</f>
        <v>6.0107144878808628E-3</v>
      </c>
      <c r="M982" t="s">
        <v>68</v>
      </c>
      <c r="N982">
        <f t="shared" si="21"/>
        <v>6.0107144878808628E-3</v>
      </c>
    </row>
    <row r="983" spans="1:14" x14ac:dyDescent="0.25">
      <c r="A983" t="s">
        <v>140</v>
      </c>
      <c r="B983" t="s">
        <v>63</v>
      </c>
      <c r="C983" t="s">
        <v>18</v>
      </c>
      <c r="D983" t="s">
        <v>74</v>
      </c>
      <c r="E983" t="s">
        <v>81</v>
      </c>
      <c r="F983" t="s">
        <v>141</v>
      </c>
      <c r="G983" s="3" t="s">
        <v>144</v>
      </c>
      <c r="H983" s="4">
        <v>5.95</v>
      </c>
      <c r="I983">
        <v>4.4822628544972879E-3</v>
      </c>
      <c r="J983" s="3" t="s">
        <v>144</v>
      </c>
      <c r="K983" s="3" t="s">
        <v>144</v>
      </c>
      <c r="L983">
        <f>H983*I983</f>
        <v>2.6669463984258863E-2</v>
      </c>
      <c r="M983" t="s">
        <v>68</v>
      </c>
      <c r="N983">
        <f t="shared" si="21"/>
        <v>2.6669463984258863E-2</v>
      </c>
    </row>
    <row r="984" spans="1:14" x14ac:dyDescent="0.25">
      <c r="A984" t="s">
        <v>140</v>
      </c>
      <c r="B984" t="s">
        <v>63</v>
      </c>
      <c r="C984" t="s">
        <v>18</v>
      </c>
      <c r="D984" t="s">
        <v>74</v>
      </c>
      <c r="E984" t="s">
        <v>145</v>
      </c>
      <c r="F984" t="s">
        <v>82</v>
      </c>
      <c r="G984">
        <v>83</v>
      </c>
      <c r="H984" s="3" t="s">
        <v>144</v>
      </c>
      <c r="I984">
        <v>5.9252988023059715E-3</v>
      </c>
      <c r="J984">
        <v>0.3</v>
      </c>
      <c r="K984">
        <v>0.03</v>
      </c>
      <c r="L984">
        <f>G984*I984*J984*K984</f>
        <v>4.4261982053225603E-3</v>
      </c>
      <c r="M984" t="s">
        <v>68</v>
      </c>
      <c r="N984">
        <f t="shared" si="21"/>
        <v>4.4261982053225603E-3</v>
      </c>
    </row>
    <row r="985" spans="1:14" x14ac:dyDescent="0.25">
      <c r="A985" t="s">
        <v>140</v>
      </c>
      <c r="B985" t="s">
        <v>63</v>
      </c>
      <c r="C985" t="s">
        <v>18</v>
      </c>
      <c r="D985" t="s">
        <v>74</v>
      </c>
      <c r="E985" t="s">
        <v>145</v>
      </c>
      <c r="F985" t="s">
        <v>141</v>
      </c>
      <c r="G985" s="3" t="s">
        <v>144</v>
      </c>
      <c r="H985" s="4">
        <v>3.55</v>
      </c>
      <c r="I985">
        <v>5.9252988023059715E-3</v>
      </c>
      <c r="J985" s="3" t="s">
        <v>144</v>
      </c>
      <c r="K985" s="3" t="s">
        <v>144</v>
      </c>
      <c r="L985">
        <f>H985*I985</f>
        <v>2.1034810748186198E-2</v>
      </c>
      <c r="M985" t="s">
        <v>68</v>
      </c>
      <c r="N985">
        <f t="shared" si="21"/>
        <v>2.1034810748186198E-2</v>
      </c>
    </row>
    <row r="986" spans="1:14" x14ac:dyDescent="0.25">
      <c r="A986" t="s">
        <v>140</v>
      </c>
      <c r="B986" t="s">
        <v>63</v>
      </c>
      <c r="C986" t="s">
        <v>18</v>
      </c>
      <c r="D986" t="s">
        <v>153</v>
      </c>
      <c r="E986" t="s">
        <v>81</v>
      </c>
      <c r="F986" t="s">
        <v>82</v>
      </c>
      <c r="G986">
        <v>3608</v>
      </c>
      <c r="H986" s="3" t="s">
        <v>144</v>
      </c>
      <c r="I986">
        <v>4.4822628544972879E-3</v>
      </c>
      <c r="J986">
        <v>0.3</v>
      </c>
      <c r="K986">
        <v>0.03</v>
      </c>
      <c r="L986">
        <f>G986*I986*J986*K986</f>
        <v>0.14554803941123592</v>
      </c>
      <c r="M986" t="s">
        <v>68</v>
      </c>
      <c r="N986">
        <f t="shared" si="21"/>
        <v>0.14554803941123592</v>
      </c>
    </row>
    <row r="987" spans="1:14" x14ac:dyDescent="0.25">
      <c r="A987" t="s">
        <v>140</v>
      </c>
      <c r="B987" t="s">
        <v>63</v>
      </c>
      <c r="C987" t="s">
        <v>18</v>
      </c>
      <c r="D987" t="s">
        <v>154</v>
      </c>
      <c r="E987" t="s">
        <v>81</v>
      </c>
      <c r="F987" t="s">
        <v>141</v>
      </c>
      <c r="G987" s="3" t="s">
        <v>144</v>
      </c>
      <c r="H987" s="4">
        <v>10.109090909090909</v>
      </c>
      <c r="I987">
        <v>4.4822628544972879E-3</v>
      </c>
      <c r="J987" s="3" t="s">
        <v>144</v>
      </c>
      <c r="K987" s="3" t="s">
        <v>144</v>
      </c>
      <c r="L987">
        <f>H987*I987</f>
        <v>4.5311602674554405E-2</v>
      </c>
      <c r="M987" t="s">
        <v>68</v>
      </c>
      <c r="N987">
        <f t="shared" si="21"/>
        <v>4.5311602674554405E-2</v>
      </c>
    </row>
    <row r="988" spans="1:14" x14ac:dyDescent="0.25">
      <c r="A988" t="s">
        <v>140</v>
      </c>
      <c r="B988" t="s">
        <v>63</v>
      </c>
      <c r="C988" t="s">
        <v>18</v>
      </c>
      <c r="D988" t="s">
        <v>153</v>
      </c>
      <c r="E988" t="s">
        <v>145</v>
      </c>
      <c r="F988" t="s">
        <v>82</v>
      </c>
      <c r="G988">
        <v>2626</v>
      </c>
      <c r="H988" s="3" t="s">
        <v>144</v>
      </c>
      <c r="I988">
        <v>5.9252988023059715E-3</v>
      </c>
      <c r="J988">
        <v>0.3</v>
      </c>
      <c r="K988">
        <v>0.03</v>
      </c>
      <c r="L988">
        <f>G988*I988*J988*K988</f>
        <v>0.14003851189369931</v>
      </c>
      <c r="M988" t="s">
        <v>68</v>
      </c>
      <c r="N988">
        <f t="shared" si="21"/>
        <v>0.14003851189369931</v>
      </c>
    </row>
    <row r="989" spans="1:14" x14ac:dyDescent="0.25">
      <c r="A989" t="s">
        <v>140</v>
      </c>
      <c r="B989" t="s">
        <v>63</v>
      </c>
      <c r="C989" t="s">
        <v>18</v>
      </c>
      <c r="D989" t="s">
        <v>154</v>
      </c>
      <c r="E989" t="s">
        <v>145</v>
      </c>
      <c r="F989" t="s">
        <v>141</v>
      </c>
      <c r="G989" s="3" t="s">
        <v>144</v>
      </c>
      <c r="H989" s="4">
        <v>3.3454545454545452</v>
      </c>
      <c r="I989">
        <v>5.9252988023059715E-3</v>
      </c>
      <c r="J989" s="3" t="s">
        <v>144</v>
      </c>
      <c r="K989" s="3" t="s">
        <v>144</v>
      </c>
      <c r="L989">
        <f>H989*I989</f>
        <v>1.9822817811350885E-2</v>
      </c>
      <c r="M989" t="s">
        <v>68</v>
      </c>
      <c r="N989">
        <f t="shared" si="21"/>
        <v>1.9822817811350885E-2</v>
      </c>
    </row>
    <row r="990" spans="1:14" x14ac:dyDescent="0.25">
      <c r="A990" t="s">
        <v>140</v>
      </c>
      <c r="B990" t="s">
        <v>63</v>
      </c>
      <c r="C990" t="s">
        <v>18</v>
      </c>
      <c r="D990" t="s">
        <v>88</v>
      </c>
      <c r="E990" t="s">
        <v>81</v>
      </c>
      <c r="F990" t="s">
        <v>82</v>
      </c>
      <c r="G990">
        <v>31481</v>
      </c>
      <c r="H990" s="3" t="s">
        <v>144</v>
      </c>
      <c r="I990">
        <v>4.4822628544972879E-3</v>
      </c>
      <c r="J990">
        <v>0.3</v>
      </c>
      <c r="K990">
        <v>0.03</v>
      </c>
      <c r="L990">
        <f>G990*I990*J990*K990</f>
        <v>1.2699550523018621</v>
      </c>
      <c r="M990" t="s">
        <v>68</v>
      </c>
      <c r="N990">
        <f t="shared" si="21"/>
        <v>1.2699550523018621</v>
      </c>
    </row>
    <row r="991" spans="1:14" x14ac:dyDescent="0.25">
      <c r="A991" t="s">
        <v>140</v>
      </c>
      <c r="B991" t="s">
        <v>63</v>
      </c>
      <c r="C991" t="s">
        <v>18</v>
      </c>
      <c r="D991" t="s">
        <v>155</v>
      </c>
      <c r="E991" t="s">
        <v>81</v>
      </c>
      <c r="F991" t="s">
        <v>141</v>
      </c>
      <c r="G991" s="3" t="s">
        <v>144</v>
      </c>
      <c r="H991" s="4">
        <v>5.6327411198073456</v>
      </c>
      <c r="I991">
        <v>4.4822628544972879E-3</v>
      </c>
      <c r="J991" s="3" t="s">
        <v>144</v>
      </c>
      <c r="K991" s="3" t="s">
        <v>144</v>
      </c>
      <c r="L991">
        <f>H991*I991</f>
        <v>2.5247426290311924E-2</v>
      </c>
      <c r="M991" t="s">
        <v>68</v>
      </c>
      <c r="N991">
        <f t="shared" si="21"/>
        <v>2.5247426290311924E-2</v>
      </c>
    </row>
    <row r="992" spans="1:14" x14ac:dyDescent="0.25">
      <c r="A992" t="s">
        <v>140</v>
      </c>
      <c r="B992" t="s">
        <v>63</v>
      </c>
      <c r="C992" t="s">
        <v>18</v>
      </c>
      <c r="D992" t="s">
        <v>88</v>
      </c>
      <c r="E992" t="s">
        <v>145</v>
      </c>
      <c r="F992" t="s">
        <v>82</v>
      </c>
      <c r="G992">
        <v>767</v>
      </c>
      <c r="H992" s="3" t="s">
        <v>144</v>
      </c>
      <c r="I992">
        <v>5.9252988023059715E-3</v>
      </c>
      <c r="J992">
        <v>0.3</v>
      </c>
      <c r="K992">
        <v>0.03</v>
      </c>
      <c r="L992">
        <f>G992*I992*J992*K992</f>
        <v>4.0902337632318118E-2</v>
      </c>
      <c r="M992" t="s">
        <v>68</v>
      </c>
      <c r="N992">
        <f t="shared" si="21"/>
        <v>4.0902337632318118E-2</v>
      </c>
    </row>
    <row r="993" spans="1:14" x14ac:dyDescent="0.25">
      <c r="A993" t="s">
        <v>140</v>
      </c>
      <c r="B993" t="s">
        <v>63</v>
      </c>
      <c r="C993" t="s">
        <v>18</v>
      </c>
      <c r="D993" t="s">
        <v>155</v>
      </c>
      <c r="E993" t="s">
        <v>145</v>
      </c>
      <c r="F993" t="s">
        <v>141</v>
      </c>
      <c r="G993" s="3" t="s">
        <v>144</v>
      </c>
      <c r="H993" s="4">
        <v>2.3120860927152314</v>
      </c>
      <c r="I993">
        <v>5.9252988023059715E-3</v>
      </c>
      <c r="J993" s="3" t="s">
        <v>144</v>
      </c>
      <c r="K993" s="3" t="s">
        <v>144</v>
      </c>
      <c r="L993">
        <f>H993*I993</f>
        <v>1.3699800955993853E-2</v>
      </c>
      <c r="M993" t="s">
        <v>68</v>
      </c>
      <c r="N993">
        <f t="shared" si="21"/>
        <v>1.3699800955993853E-2</v>
      </c>
    </row>
    <row r="994" spans="1:14" x14ac:dyDescent="0.25">
      <c r="A994" t="s">
        <v>140</v>
      </c>
      <c r="B994" t="s">
        <v>63</v>
      </c>
      <c r="C994" t="s">
        <v>18</v>
      </c>
      <c r="D994" t="s">
        <v>107</v>
      </c>
      <c r="E994" t="s">
        <v>81</v>
      </c>
      <c r="F994" t="s">
        <v>82</v>
      </c>
      <c r="G994">
        <v>2550</v>
      </c>
      <c r="H994" s="3" t="s">
        <v>144</v>
      </c>
      <c r="I994">
        <v>4.4822628544972879E-3</v>
      </c>
      <c r="J994">
        <v>0.3</v>
      </c>
      <c r="K994">
        <v>0.03</v>
      </c>
      <c r="L994">
        <f>G994*I994*J994*K994</f>
        <v>0.10286793251071276</v>
      </c>
      <c r="M994" t="s">
        <v>68</v>
      </c>
      <c r="N994">
        <f t="shared" si="21"/>
        <v>0.10286793251071276</v>
      </c>
    </row>
    <row r="995" spans="1:14" x14ac:dyDescent="0.25">
      <c r="A995" t="s">
        <v>140</v>
      </c>
      <c r="B995" t="s">
        <v>63</v>
      </c>
      <c r="C995" t="s">
        <v>18</v>
      </c>
      <c r="D995" t="s">
        <v>156</v>
      </c>
      <c r="E995" t="s">
        <v>81</v>
      </c>
      <c r="F995" t="s">
        <v>141</v>
      </c>
      <c r="G995" s="3" t="s">
        <v>144</v>
      </c>
      <c r="H995" s="4">
        <v>27.978181818181817</v>
      </c>
      <c r="I995">
        <v>4.4822628544972879E-3</v>
      </c>
      <c r="J995" s="3" t="s">
        <v>144</v>
      </c>
      <c r="K995" s="3" t="s">
        <v>144</v>
      </c>
      <c r="L995">
        <f>H995*I995</f>
        <v>0.12540556510000775</v>
      </c>
      <c r="M995" t="s">
        <v>68</v>
      </c>
      <c r="N995">
        <f t="shared" si="21"/>
        <v>0.12540556510000775</v>
      </c>
    </row>
    <row r="996" spans="1:14" x14ac:dyDescent="0.25">
      <c r="A996" t="s">
        <v>140</v>
      </c>
      <c r="B996" t="s">
        <v>63</v>
      </c>
      <c r="C996" t="s">
        <v>18</v>
      </c>
      <c r="D996" t="s">
        <v>107</v>
      </c>
      <c r="E996" t="s">
        <v>145</v>
      </c>
      <c r="F996" t="s">
        <v>82</v>
      </c>
      <c r="G996">
        <v>3795</v>
      </c>
      <c r="H996" s="3" t="s">
        <v>144</v>
      </c>
      <c r="I996">
        <v>5.9252988023059715E-3</v>
      </c>
      <c r="J996">
        <v>0.3</v>
      </c>
      <c r="K996">
        <v>0.03</v>
      </c>
      <c r="L996">
        <f>G996*I996*J996*K996</f>
        <v>0.20237858059276045</v>
      </c>
      <c r="M996" t="s">
        <v>68</v>
      </c>
      <c r="N996">
        <f t="shared" si="21"/>
        <v>0.20237858059276045</v>
      </c>
    </row>
    <row r="997" spans="1:14" x14ac:dyDescent="0.25">
      <c r="A997" t="s">
        <v>140</v>
      </c>
      <c r="B997" t="s">
        <v>63</v>
      </c>
      <c r="C997" t="s">
        <v>18</v>
      </c>
      <c r="D997" t="s">
        <v>156</v>
      </c>
      <c r="E997" t="s">
        <v>145</v>
      </c>
      <c r="F997" t="s">
        <v>141</v>
      </c>
      <c r="G997" s="3" t="s">
        <v>144</v>
      </c>
      <c r="H997" s="4">
        <v>22.298181818181817</v>
      </c>
      <c r="I997">
        <v>5.9252988023059715E-3</v>
      </c>
      <c r="J997" s="3" t="s">
        <v>144</v>
      </c>
      <c r="K997" s="3" t="s">
        <v>144</v>
      </c>
      <c r="L997">
        <f>H997*I997</f>
        <v>0.1321233900208735</v>
      </c>
      <c r="M997" t="s">
        <v>68</v>
      </c>
      <c r="N997">
        <f t="shared" si="21"/>
        <v>0.1321233900208735</v>
      </c>
    </row>
    <row r="998" spans="1:14" x14ac:dyDescent="0.25">
      <c r="A998" t="s">
        <v>140</v>
      </c>
      <c r="B998" t="s">
        <v>63</v>
      </c>
      <c r="C998" t="s">
        <v>18</v>
      </c>
      <c r="D998" t="s">
        <v>100</v>
      </c>
      <c r="E998" t="s">
        <v>81</v>
      </c>
      <c r="F998" t="s">
        <v>82</v>
      </c>
      <c r="G998">
        <v>1449</v>
      </c>
      <c r="H998" s="3" t="s">
        <v>144</v>
      </c>
      <c r="I998">
        <v>4.4822628544972879E-3</v>
      </c>
      <c r="J998">
        <v>0.3</v>
      </c>
      <c r="K998">
        <v>0.03</v>
      </c>
      <c r="L998">
        <f>G998*I998*J998*K998</f>
        <v>5.8453189885499128E-2</v>
      </c>
      <c r="M998" t="s">
        <v>68</v>
      </c>
      <c r="N998">
        <f t="shared" si="21"/>
        <v>5.8453189885499128E-2</v>
      </c>
    </row>
    <row r="999" spans="1:14" x14ac:dyDescent="0.25">
      <c r="A999" t="s">
        <v>140</v>
      </c>
      <c r="B999" t="s">
        <v>63</v>
      </c>
      <c r="C999" t="s">
        <v>18</v>
      </c>
      <c r="D999" t="s">
        <v>157</v>
      </c>
      <c r="E999" t="s">
        <v>81</v>
      </c>
      <c r="F999" t="s">
        <v>141</v>
      </c>
      <c r="G999" s="3" t="s">
        <v>144</v>
      </c>
      <c r="H999" s="4">
        <v>5.2167272727272733</v>
      </c>
      <c r="I999">
        <v>4.4822628544972879E-3</v>
      </c>
      <c r="J999" s="3" t="s">
        <v>144</v>
      </c>
      <c r="K999" s="3" t="s">
        <v>144</v>
      </c>
      <c r="L999">
        <f>H999*I999</f>
        <v>2.3382742876588401E-2</v>
      </c>
      <c r="M999" t="s">
        <v>68</v>
      </c>
      <c r="N999">
        <f t="shared" si="21"/>
        <v>2.3382742876588401E-2</v>
      </c>
    </row>
    <row r="1000" spans="1:14" x14ac:dyDescent="0.25">
      <c r="A1000" t="s">
        <v>140</v>
      </c>
      <c r="B1000" t="s">
        <v>63</v>
      </c>
      <c r="C1000" t="s">
        <v>18</v>
      </c>
      <c r="D1000" t="s">
        <v>100</v>
      </c>
      <c r="E1000" t="s">
        <v>145</v>
      </c>
      <c r="F1000" t="s">
        <v>82</v>
      </c>
      <c r="G1000">
        <v>1975</v>
      </c>
      <c r="H1000" s="3" t="s">
        <v>144</v>
      </c>
      <c r="I1000">
        <v>5.9252988023059715E-3</v>
      </c>
      <c r="J1000">
        <v>0.3</v>
      </c>
      <c r="K1000">
        <v>0.03</v>
      </c>
      <c r="L1000">
        <f>G1000*I1000*J1000*K1000</f>
        <v>0.10532218621098863</v>
      </c>
      <c r="M1000" t="s">
        <v>68</v>
      </c>
      <c r="N1000">
        <f t="shared" si="21"/>
        <v>0.10532218621098863</v>
      </c>
    </row>
    <row r="1001" spans="1:14" x14ac:dyDescent="0.25">
      <c r="A1001" t="s">
        <v>140</v>
      </c>
      <c r="B1001" t="s">
        <v>63</v>
      </c>
      <c r="C1001" t="s">
        <v>18</v>
      </c>
      <c r="D1001" t="s">
        <v>157</v>
      </c>
      <c r="E1001" t="s">
        <v>145</v>
      </c>
      <c r="F1001" t="s">
        <v>141</v>
      </c>
      <c r="G1001" s="3" t="s">
        <v>144</v>
      </c>
      <c r="H1001" s="4">
        <v>1.9090909090909092</v>
      </c>
      <c r="I1001">
        <v>5.9252988023059715E-3</v>
      </c>
      <c r="J1001" s="3" t="s">
        <v>144</v>
      </c>
      <c r="K1001" s="3" t="s">
        <v>144</v>
      </c>
      <c r="L1001">
        <f>H1001*I1001</f>
        <v>1.1311934077129583E-2</v>
      </c>
      <c r="M1001" t="s">
        <v>68</v>
      </c>
      <c r="N1001">
        <f t="shared" si="21"/>
        <v>1.1311934077129583E-2</v>
      </c>
    </row>
    <row r="1002" spans="1:14" x14ac:dyDescent="0.25">
      <c r="A1002" t="s">
        <v>140</v>
      </c>
      <c r="B1002" t="s">
        <v>63</v>
      </c>
      <c r="C1002" t="s">
        <v>18</v>
      </c>
      <c r="D1002" t="s">
        <v>89</v>
      </c>
      <c r="E1002" t="s">
        <v>81</v>
      </c>
      <c r="F1002" t="s">
        <v>141</v>
      </c>
      <c r="G1002" s="3" t="s">
        <v>144</v>
      </c>
      <c r="H1002" s="4">
        <v>0.79492987012987015</v>
      </c>
      <c r="I1002">
        <v>4.4822628544972879E-3</v>
      </c>
      <c r="J1002" s="3" t="s">
        <v>144</v>
      </c>
      <c r="K1002" s="3" t="s">
        <v>144</v>
      </c>
      <c r="L1002">
        <f>H1002*I1002</f>
        <v>3.5630846288134703E-3</v>
      </c>
      <c r="M1002" t="s">
        <v>68</v>
      </c>
      <c r="N1002">
        <f t="shared" si="21"/>
        <v>3.5630846288134703E-3</v>
      </c>
    </row>
    <row r="1003" spans="1:14" x14ac:dyDescent="0.25">
      <c r="A1003" t="s">
        <v>140</v>
      </c>
      <c r="B1003" t="s">
        <v>63</v>
      </c>
      <c r="C1003" t="s">
        <v>18</v>
      </c>
      <c r="D1003" t="s">
        <v>89</v>
      </c>
      <c r="E1003" t="s">
        <v>145</v>
      </c>
      <c r="F1003" t="s">
        <v>141</v>
      </c>
      <c r="G1003" s="3" t="s">
        <v>144</v>
      </c>
      <c r="H1003" s="4">
        <v>0.51818181818181819</v>
      </c>
      <c r="I1003">
        <v>5.9252988023059715E-3</v>
      </c>
      <c r="J1003" s="3" t="s">
        <v>144</v>
      </c>
      <c r="K1003" s="3" t="s">
        <v>144</v>
      </c>
      <c r="L1003">
        <f>H1003*I1003</f>
        <v>3.0703821066494579E-3</v>
      </c>
      <c r="M1003" t="s">
        <v>68</v>
      </c>
      <c r="N1003">
        <f t="shared" si="21"/>
        <v>3.0703821066494579E-3</v>
      </c>
    </row>
    <row r="1004" spans="1:14" x14ac:dyDescent="0.25">
      <c r="A1004" t="s">
        <v>140</v>
      </c>
      <c r="B1004" t="s">
        <v>63</v>
      </c>
      <c r="C1004" t="s">
        <v>18</v>
      </c>
      <c r="D1004" t="s">
        <v>71</v>
      </c>
      <c r="E1004" t="s">
        <v>81</v>
      </c>
      <c r="F1004" t="s">
        <v>141</v>
      </c>
      <c r="G1004" s="3" t="s">
        <v>144</v>
      </c>
      <c r="H1004" s="4">
        <v>0.5216727272727274</v>
      </c>
      <c r="I1004">
        <v>4.4822628544972879E-3</v>
      </c>
      <c r="J1004" s="3" t="s">
        <v>144</v>
      </c>
      <c r="K1004" s="3" t="s">
        <v>144</v>
      </c>
      <c r="L1004">
        <f>H1004*I1004</f>
        <v>2.3382742876588403E-3</v>
      </c>
      <c r="M1004" t="s">
        <v>68</v>
      </c>
      <c r="N1004">
        <f t="shared" si="21"/>
        <v>2.3382742876588403E-3</v>
      </c>
    </row>
    <row r="1005" spans="1:14" x14ac:dyDescent="0.25">
      <c r="A1005" t="s">
        <v>140</v>
      </c>
      <c r="B1005" t="s">
        <v>63</v>
      </c>
      <c r="C1005" t="s">
        <v>18</v>
      </c>
      <c r="D1005" t="s">
        <v>71</v>
      </c>
      <c r="E1005" t="s">
        <v>145</v>
      </c>
      <c r="F1005" t="s">
        <v>141</v>
      </c>
      <c r="G1005" s="3" t="s">
        <v>144</v>
      </c>
      <c r="H1005" s="4">
        <v>0.57272727272727264</v>
      </c>
      <c r="I1005">
        <v>5.9252988023059715E-3</v>
      </c>
      <c r="J1005" s="3" t="s">
        <v>144</v>
      </c>
      <c r="K1005" s="3" t="s">
        <v>144</v>
      </c>
      <c r="L1005">
        <f>H1005*I1005</f>
        <v>3.3935802231388739E-3</v>
      </c>
      <c r="M1005" t="s">
        <v>68</v>
      </c>
      <c r="N1005">
        <f t="shared" si="21"/>
        <v>3.3935802231388739E-3</v>
      </c>
    </row>
    <row r="1006" spans="1:14" x14ac:dyDescent="0.25">
      <c r="A1006" t="s">
        <v>140</v>
      </c>
      <c r="B1006" t="s">
        <v>63</v>
      </c>
      <c r="C1006" t="s">
        <v>18</v>
      </c>
      <c r="D1006" t="s">
        <v>64</v>
      </c>
      <c r="E1006" t="s">
        <v>81</v>
      </c>
      <c r="F1006" t="s">
        <v>82</v>
      </c>
      <c r="G1006">
        <v>1069</v>
      </c>
      <c r="H1006" s="3" t="s">
        <v>144</v>
      </c>
      <c r="I1006">
        <v>4.4822628544972879E-3</v>
      </c>
      <c r="J1006">
        <v>0.3</v>
      </c>
      <c r="K1006">
        <v>0.03</v>
      </c>
      <c r="L1006">
        <f>G1006*I1006*J1006*K1006</f>
        <v>4.3123850923118399E-2</v>
      </c>
      <c r="M1006" t="s">
        <v>68</v>
      </c>
      <c r="N1006">
        <f t="shared" si="21"/>
        <v>4.3123850923118399E-2</v>
      </c>
    </row>
    <row r="1007" spans="1:14" x14ac:dyDescent="0.25">
      <c r="A1007" t="s">
        <v>140</v>
      </c>
      <c r="B1007" t="s">
        <v>63</v>
      </c>
      <c r="C1007" t="s">
        <v>18</v>
      </c>
      <c r="D1007" t="s">
        <v>64</v>
      </c>
      <c r="E1007" t="s">
        <v>81</v>
      </c>
      <c r="F1007" t="s">
        <v>141</v>
      </c>
      <c r="G1007" s="3" t="s">
        <v>144</v>
      </c>
      <c r="H1007" s="4">
        <v>18.90909090909091</v>
      </c>
      <c r="I1007">
        <v>4.4822628544972879E-3</v>
      </c>
      <c r="J1007" s="3" t="s">
        <v>144</v>
      </c>
      <c r="K1007" s="3" t="s">
        <v>144</v>
      </c>
      <c r="L1007">
        <f>H1007*I1007</f>
        <v>8.4755515794130543E-2</v>
      </c>
      <c r="M1007" t="s">
        <v>68</v>
      </c>
      <c r="N1007">
        <f t="shared" si="21"/>
        <v>8.4755515794130543E-2</v>
      </c>
    </row>
    <row r="1008" spans="1:14" x14ac:dyDescent="0.25">
      <c r="A1008" t="s">
        <v>140</v>
      </c>
      <c r="B1008" t="s">
        <v>63</v>
      </c>
      <c r="C1008" t="s">
        <v>18</v>
      </c>
      <c r="D1008" t="s">
        <v>64</v>
      </c>
      <c r="E1008" t="s">
        <v>145</v>
      </c>
      <c r="F1008" t="s">
        <v>82</v>
      </c>
      <c r="G1008">
        <v>1069</v>
      </c>
      <c r="H1008" s="3" t="s">
        <v>144</v>
      </c>
      <c r="I1008">
        <v>5.9252988023059715E-3</v>
      </c>
      <c r="J1008">
        <v>0.3</v>
      </c>
      <c r="K1008">
        <v>0.03</v>
      </c>
      <c r="L1008">
        <f>G1008*I1008*J1008*K1008</f>
        <v>5.7007299776985744E-2</v>
      </c>
      <c r="M1008" t="s">
        <v>68</v>
      </c>
      <c r="N1008">
        <f t="shared" si="21"/>
        <v>5.7007299776985744E-2</v>
      </c>
    </row>
    <row r="1009" spans="1:14" x14ac:dyDescent="0.25">
      <c r="A1009" t="s">
        <v>140</v>
      </c>
      <c r="B1009" t="s">
        <v>63</v>
      </c>
      <c r="C1009" t="s">
        <v>18</v>
      </c>
      <c r="D1009" t="s">
        <v>64</v>
      </c>
      <c r="E1009" t="s">
        <v>145</v>
      </c>
      <c r="F1009" t="s">
        <v>141</v>
      </c>
      <c r="G1009" s="3" t="s">
        <v>144</v>
      </c>
      <c r="H1009" s="4">
        <v>4.3636363636363633</v>
      </c>
      <c r="I1009">
        <v>5.9252988023059715E-3</v>
      </c>
      <c r="J1009" s="3" t="s">
        <v>144</v>
      </c>
      <c r="K1009" s="3" t="s">
        <v>144</v>
      </c>
      <c r="L1009">
        <f t="shared" ref="L1009:L1020" si="22">H1009*I1009</f>
        <v>2.5855849319153329E-2</v>
      </c>
      <c r="M1009" t="s">
        <v>68</v>
      </c>
      <c r="N1009">
        <f t="shared" si="21"/>
        <v>2.5855849319153329E-2</v>
      </c>
    </row>
    <row r="1010" spans="1:14" x14ac:dyDescent="0.25">
      <c r="A1010" t="s">
        <v>140</v>
      </c>
      <c r="B1010" t="s">
        <v>63</v>
      </c>
      <c r="C1010" t="s">
        <v>18</v>
      </c>
      <c r="D1010" t="s">
        <v>158</v>
      </c>
      <c r="E1010" t="s">
        <v>81</v>
      </c>
      <c r="F1010" t="s">
        <v>141</v>
      </c>
      <c r="G1010" s="3" t="s">
        <v>144</v>
      </c>
      <c r="H1010" s="4">
        <v>0.5216727272727274</v>
      </c>
      <c r="I1010">
        <v>4.4822628544972879E-3</v>
      </c>
      <c r="J1010" s="3" t="s">
        <v>144</v>
      </c>
      <c r="K1010" s="3" t="s">
        <v>144</v>
      </c>
      <c r="L1010">
        <f t="shared" si="22"/>
        <v>2.3382742876588403E-3</v>
      </c>
      <c r="M1010" t="s">
        <v>68</v>
      </c>
      <c r="N1010">
        <f t="shared" si="21"/>
        <v>2.3382742876588403E-3</v>
      </c>
    </row>
    <row r="1011" spans="1:14" x14ac:dyDescent="0.25">
      <c r="A1011" t="s">
        <v>140</v>
      </c>
      <c r="B1011" t="s">
        <v>63</v>
      </c>
      <c r="C1011" t="s">
        <v>18</v>
      </c>
      <c r="D1011" t="s">
        <v>158</v>
      </c>
      <c r="E1011" t="s">
        <v>145</v>
      </c>
      <c r="F1011" t="s">
        <v>141</v>
      </c>
      <c r="G1011" s="3" t="s">
        <v>144</v>
      </c>
      <c r="H1011" s="4">
        <v>0.44545454545454538</v>
      </c>
      <c r="I1011">
        <v>5.9252988023059715E-3</v>
      </c>
      <c r="J1011" s="3" t="s">
        <v>144</v>
      </c>
      <c r="K1011" s="3" t="s">
        <v>144</v>
      </c>
      <c r="L1011">
        <f t="shared" si="22"/>
        <v>2.6394512846635689E-3</v>
      </c>
      <c r="M1011" t="s">
        <v>68</v>
      </c>
      <c r="N1011">
        <f t="shared" si="21"/>
        <v>2.6394512846635689E-3</v>
      </c>
    </row>
    <row r="1012" spans="1:14" x14ac:dyDescent="0.25">
      <c r="A1012" t="s">
        <v>140</v>
      </c>
      <c r="B1012" t="s">
        <v>63</v>
      </c>
      <c r="C1012" t="s">
        <v>18</v>
      </c>
      <c r="D1012" t="s">
        <v>159</v>
      </c>
      <c r="E1012" t="s">
        <v>145</v>
      </c>
      <c r="F1012" t="s">
        <v>141</v>
      </c>
      <c r="G1012" s="3" t="s">
        <v>144</v>
      </c>
      <c r="H1012" s="4">
        <v>1.4000000000000001</v>
      </c>
      <c r="I1012">
        <v>5.9252988023059715E-3</v>
      </c>
      <c r="J1012" s="3" t="s">
        <v>144</v>
      </c>
      <c r="K1012" s="3" t="s">
        <v>144</v>
      </c>
      <c r="L1012">
        <f t="shared" si="22"/>
        <v>8.2954183232283613E-3</v>
      </c>
      <c r="M1012" t="s">
        <v>68</v>
      </c>
      <c r="N1012">
        <f t="shared" si="21"/>
        <v>8.2954183232283613E-3</v>
      </c>
    </row>
    <row r="1013" spans="1:14" x14ac:dyDescent="0.25">
      <c r="A1013" t="s">
        <v>140</v>
      </c>
      <c r="B1013" t="s">
        <v>63</v>
      </c>
      <c r="C1013" t="s">
        <v>18</v>
      </c>
      <c r="D1013" t="s">
        <v>70</v>
      </c>
      <c r="E1013" t="s">
        <v>81</v>
      </c>
      <c r="F1013" t="s">
        <v>141</v>
      </c>
      <c r="G1013" s="3" t="s">
        <v>144</v>
      </c>
      <c r="H1013" s="4">
        <v>5.2167272727272733</v>
      </c>
      <c r="I1013">
        <v>4.4822628544972879E-3</v>
      </c>
      <c r="J1013" s="3" t="s">
        <v>144</v>
      </c>
      <c r="K1013" s="3" t="s">
        <v>144</v>
      </c>
      <c r="L1013">
        <f t="shared" si="22"/>
        <v>2.3382742876588401E-2</v>
      </c>
      <c r="M1013" t="s">
        <v>68</v>
      </c>
      <c r="N1013">
        <f t="shared" si="21"/>
        <v>2.3382742876588401E-2</v>
      </c>
    </row>
    <row r="1014" spans="1:14" x14ac:dyDescent="0.25">
      <c r="A1014" t="s">
        <v>140</v>
      </c>
      <c r="B1014" t="s">
        <v>63</v>
      </c>
      <c r="C1014" t="s">
        <v>18</v>
      </c>
      <c r="D1014" t="s">
        <v>70</v>
      </c>
      <c r="E1014" t="s">
        <v>145</v>
      </c>
      <c r="F1014" t="s">
        <v>141</v>
      </c>
      <c r="G1014" s="3" t="s">
        <v>144</v>
      </c>
      <c r="H1014" s="4">
        <v>0.63636363636363635</v>
      </c>
      <c r="I1014">
        <v>5.9252988023059715E-3</v>
      </c>
      <c r="J1014" s="3" t="s">
        <v>144</v>
      </c>
      <c r="K1014" s="3" t="s">
        <v>144</v>
      </c>
      <c r="L1014">
        <f t="shared" si="22"/>
        <v>3.7706446923765273E-3</v>
      </c>
      <c r="M1014" t="s">
        <v>68</v>
      </c>
      <c r="N1014">
        <f t="shared" si="21"/>
        <v>3.7706446923765273E-3</v>
      </c>
    </row>
    <row r="1015" spans="1:14" x14ac:dyDescent="0.25">
      <c r="A1015" t="s">
        <v>140</v>
      </c>
      <c r="B1015" t="s">
        <v>63</v>
      </c>
      <c r="C1015" t="s">
        <v>18</v>
      </c>
      <c r="D1015" t="s">
        <v>160</v>
      </c>
      <c r="E1015" t="s">
        <v>81</v>
      </c>
      <c r="F1015" t="s">
        <v>141</v>
      </c>
      <c r="G1015" s="3" t="s">
        <v>144</v>
      </c>
      <c r="H1015" s="4">
        <v>0.69556363636363638</v>
      </c>
      <c r="I1015">
        <v>4.4822628544972879E-3</v>
      </c>
      <c r="J1015" s="3" t="s">
        <v>144</v>
      </c>
      <c r="K1015" s="3" t="s">
        <v>144</v>
      </c>
      <c r="L1015">
        <f t="shared" si="22"/>
        <v>3.1176990502117864E-3</v>
      </c>
      <c r="M1015" t="s">
        <v>68</v>
      </c>
      <c r="N1015">
        <f t="shared" si="21"/>
        <v>3.1176990502117864E-3</v>
      </c>
    </row>
    <row r="1016" spans="1:14" x14ac:dyDescent="0.25">
      <c r="A1016" t="s">
        <v>140</v>
      </c>
      <c r="B1016" t="s">
        <v>63</v>
      </c>
      <c r="C1016" t="s">
        <v>18</v>
      </c>
      <c r="D1016" t="s">
        <v>160</v>
      </c>
      <c r="E1016" t="s">
        <v>145</v>
      </c>
      <c r="F1016" t="s">
        <v>141</v>
      </c>
      <c r="G1016" s="3" t="s">
        <v>144</v>
      </c>
      <c r="H1016" s="4">
        <v>0.44545454545454538</v>
      </c>
      <c r="I1016">
        <v>5.9252988023059715E-3</v>
      </c>
      <c r="J1016" s="3" t="s">
        <v>144</v>
      </c>
      <c r="K1016" s="3" t="s">
        <v>144</v>
      </c>
      <c r="L1016">
        <f t="shared" si="22"/>
        <v>2.6394512846635689E-3</v>
      </c>
      <c r="M1016" t="s">
        <v>68</v>
      </c>
      <c r="N1016">
        <f t="shared" si="21"/>
        <v>2.6394512846635689E-3</v>
      </c>
    </row>
    <row r="1017" spans="1:14" x14ac:dyDescent="0.25">
      <c r="A1017" t="s">
        <v>140</v>
      </c>
      <c r="B1017" t="s">
        <v>63</v>
      </c>
      <c r="C1017" t="s">
        <v>18</v>
      </c>
      <c r="D1017" t="s">
        <v>161</v>
      </c>
      <c r="E1017" t="s">
        <v>81</v>
      </c>
      <c r="F1017" t="s">
        <v>141</v>
      </c>
      <c r="G1017" s="3" t="s">
        <v>144</v>
      </c>
      <c r="H1017" s="4">
        <v>0.50902611570247935</v>
      </c>
      <c r="I1017">
        <v>4.4822628544972879E-3</v>
      </c>
      <c r="J1017" s="3" t="s">
        <v>144</v>
      </c>
      <c r="K1017" s="3" t="s">
        <v>144</v>
      </c>
      <c r="L1017">
        <f t="shared" si="22"/>
        <v>2.2815888503822618E-3</v>
      </c>
      <c r="M1017" t="s">
        <v>68</v>
      </c>
      <c r="N1017">
        <f t="shared" si="21"/>
        <v>2.2815888503822618E-3</v>
      </c>
    </row>
    <row r="1018" spans="1:14" x14ac:dyDescent="0.25">
      <c r="A1018" t="s">
        <v>140</v>
      </c>
      <c r="B1018" t="s">
        <v>63</v>
      </c>
      <c r="C1018" t="s">
        <v>18</v>
      </c>
      <c r="D1018" t="s">
        <v>161</v>
      </c>
      <c r="E1018" t="s">
        <v>145</v>
      </c>
      <c r="F1018" t="s">
        <v>141</v>
      </c>
      <c r="G1018" s="3" t="s">
        <v>144</v>
      </c>
      <c r="H1018" s="4">
        <v>0.43735537190082652</v>
      </c>
      <c r="I1018">
        <v>5.9252988023059715E-3</v>
      </c>
      <c r="J1018" s="3" t="s">
        <v>144</v>
      </c>
      <c r="K1018" s="3" t="s">
        <v>144</v>
      </c>
      <c r="L1018">
        <f t="shared" si="22"/>
        <v>2.5914612613060499E-3</v>
      </c>
      <c r="M1018" t="s">
        <v>68</v>
      </c>
      <c r="N1018">
        <f t="shared" si="21"/>
        <v>2.5914612613060499E-3</v>
      </c>
    </row>
    <row r="1019" spans="1:14" x14ac:dyDescent="0.25">
      <c r="A1019" t="s">
        <v>140</v>
      </c>
      <c r="B1019" t="s">
        <v>63</v>
      </c>
      <c r="C1019" t="s">
        <v>18</v>
      </c>
      <c r="D1019" t="s">
        <v>92</v>
      </c>
      <c r="E1019" t="s">
        <v>81</v>
      </c>
      <c r="F1019" t="s">
        <v>141</v>
      </c>
      <c r="G1019" s="3" t="s">
        <v>144</v>
      </c>
      <c r="H1019" s="4">
        <v>1.4545454545454544</v>
      </c>
      <c r="I1019">
        <v>4.4822628544972879E-3</v>
      </c>
      <c r="J1019" s="3" t="s">
        <v>144</v>
      </c>
      <c r="K1019" s="3" t="s">
        <v>144</v>
      </c>
      <c r="L1019">
        <f t="shared" si="22"/>
        <v>6.5196550610869637E-3</v>
      </c>
      <c r="M1019" t="s">
        <v>68</v>
      </c>
      <c r="N1019">
        <f t="shared" si="21"/>
        <v>6.5196550610869637E-3</v>
      </c>
    </row>
    <row r="1020" spans="1:14" x14ac:dyDescent="0.25">
      <c r="A1020" t="s">
        <v>140</v>
      </c>
      <c r="B1020" t="s">
        <v>63</v>
      </c>
      <c r="C1020" t="s">
        <v>18</v>
      </c>
      <c r="D1020" t="s">
        <v>92</v>
      </c>
      <c r="E1020" t="s">
        <v>145</v>
      </c>
      <c r="F1020" t="s">
        <v>141</v>
      </c>
      <c r="G1020" s="3" t="s">
        <v>144</v>
      </c>
      <c r="H1020" s="4">
        <v>3.6363636363636367</v>
      </c>
      <c r="I1020">
        <v>5.9252988023059715E-3</v>
      </c>
      <c r="J1020" s="3" t="s">
        <v>144</v>
      </c>
      <c r="K1020" s="3" t="s">
        <v>144</v>
      </c>
      <c r="L1020">
        <f t="shared" si="22"/>
        <v>2.1546541099294443E-2</v>
      </c>
      <c r="M1020" t="s">
        <v>68</v>
      </c>
      <c r="N1020">
        <f t="shared" si="21"/>
        <v>2.1546541099294443E-2</v>
      </c>
    </row>
    <row r="1021" spans="1:14" x14ac:dyDescent="0.25">
      <c r="A1021" t="s">
        <v>140</v>
      </c>
      <c r="B1021" t="s">
        <v>63</v>
      </c>
      <c r="C1021" t="s">
        <v>18</v>
      </c>
      <c r="D1021" t="s">
        <v>72</v>
      </c>
      <c r="E1021" t="s">
        <v>81</v>
      </c>
      <c r="F1021" t="s">
        <v>82</v>
      </c>
      <c r="G1021">
        <v>1470</v>
      </c>
      <c r="H1021" s="3" t="s">
        <v>144</v>
      </c>
      <c r="I1021">
        <v>4.4822628544972879E-3</v>
      </c>
      <c r="J1021">
        <v>0.3</v>
      </c>
      <c r="K1021">
        <v>0.03</v>
      </c>
      <c r="L1021">
        <f>G1021*I1021*J1021*K1021</f>
        <v>5.9300337564999112E-2</v>
      </c>
      <c r="M1021" t="s">
        <v>68</v>
      </c>
      <c r="N1021">
        <f t="shared" si="21"/>
        <v>5.9300337564999112E-2</v>
      </c>
    </row>
    <row r="1022" spans="1:14" x14ac:dyDescent="0.25">
      <c r="A1022" t="s">
        <v>140</v>
      </c>
      <c r="B1022" t="s">
        <v>63</v>
      </c>
      <c r="C1022" t="s">
        <v>18</v>
      </c>
      <c r="D1022" t="s">
        <v>72</v>
      </c>
      <c r="E1022" t="s">
        <v>81</v>
      </c>
      <c r="F1022" t="s">
        <v>141</v>
      </c>
      <c r="G1022" s="3" t="s">
        <v>144</v>
      </c>
      <c r="H1022" s="4">
        <v>16.727272727272727</v>
      </c>
      <c r="I1022">
        <v>4.4822628544972879E-3</v>
      </c>
      <c r="J1022" s="3" t="s">
        <v>144</v>
      </c>
      <c r="K1022" s="3" t="s">
        <v>144</v>
      </c>
      <c r="L1022">
        <f>H1022*I1022</f>
        <v>7.4976033202500084E-2</v>
      </c>
      <c r="M1022" t="s">
        <v>68</v>
      </c>
      <c r="N1022">
        <f t="shared" si="21"/>
        <v>7.4976033202500084E-2</v>
      </c>
    </row>
    <row r="1023" spans="1:14" x14ac:dyDescent="0.25">
      <c r="A1023" t="s">
        <v>140</v>
      </c>
      <c r="B1023" t="s">
        <v>63</v>
      </c>
      <c r="C1023" t="s">
        <v>18</v>
      </c>
      <c r="D1023" t="s">
        <v>72</v>
      </c>
      <c r="E1023" t="s">
        <v>145</v>
      </c>
      <c r="F1023" t="s">
        <v>82</v>
      </c>
      <c r="G1023">
        <v>1074</v>
      </c>
      <c r="H1023" s="3" t="s">
        <v>144</v>
      </c>
      <c r="I1023">
        <v>5.9252988023059715E-3</v>
      </c>
      <c r="J1023">
        <v>0.3</v>
      </c>
      <c r="K1023">
        <v>0.03</v>
      </c>
      <c r="L1023">
        <f>G1023*I1023*J1023*K1023</f>
        <v>5.7273938223089509E-2</v>
      </c>
      <c r="M1023" t="s">
        <v>68</v>
      </c>
      <c r="N1023">
        <f t="shared" si="21"/>
        <v>5.7273938223089509E-2</v>
      </c>
    </row>
    <row r="1024" spans="1:14" x14ac:dyDescent="0.25">
      <c r="A1024" t="s">
        <v>140</v>
      </c>
      <c r="B1024" t="s">
        <v>63</v>
      </c>
      <c r="C1024" t="s">
        <v>18</v>
      </c>
      <c r="D1024" t="s">
        <v>72</v>
      </c>
      <c r="E1024" t="s">
        <v>145</v>
      </c>
      <c r="F1024" t="s">
        <v>141</v>
      </c>
      <c r="G1024" s="3" t="s">
        <v>144</v>
      </c>
      <c r="H1024" s="4">
        <v>5.0909090909090908</v>
      </c>
      <c r="I1024">
        <v>5.9252988023059715E-3</v>
      </c>
      <c r="J1024" s="3" t="s">
        <v>144</v>
      </c>
      <c r="K1024" s="3" t="s">
        <v>144</v>
      </c>
      <c r="L1024">
        <f>H1024*I1024</f>
        <v>3.0165157539012218E-2</v>
      </c>
      <c r="M1024" t="s">
        <v>68</v>
      </c>
      <c r="N1024">
        <f t="shared" si="21"/>
        <v>3.0165157539012218E-2</v>
      </c>
    </row>
    <row r="1025" spans="1:14" x14ac:dyDescent="0.25">
      <c r="A1025" t="s">
        <v>140</v>
      </c>
      <c r="B1025" t="s">
        <v>63</v>
      </c>
      <c r="C1025" t="s">
        <v>18</v>
      </c>
      <c r="D1025" t="s">
        <v>69</v>
      </c>
      <c r="E1025" t="s">
        <v>81</v>
      </c>
      <c r="F1025" t="s">
        <v>82</v>
      </c>
      <c r="G1025">
        <v>2016</v>
      </c>
      <c r="H1025" s="3" t="s">
        <v>144</v>
      </c>
      <c r="I1025">
        <v>4.4822628544972879E-3</v>
      </c>
      <c r="J1025">
        <v>0.3</v>
      </c>
      <c r="K1025">
        <v>0.03</v>
      </c>
      <c r="L1025">
        <f>G1025*I1025*J1025*K1025</f>
        <v>8.1326177231998795E-2</v>
      </c>
      <c r="M1025" t="s">
        <v>68</v>
      </c>
      <c r="N1025">
        <f t="shared" si="21"/>
        <v>8.1326177231998795E-2</v>
      </c>
    </row>
    <row r="1026" spans="1:14" x14ac:dyDescent="0.25">
      <c r="A1026" t="s">
        <v>140</v>
      </c>
      <c r="B1026" t="s">
        <v>63</v>
      </c>
      <c r="C1026" t="s">
        <v>18</v>
      </c>
      <c r="D1026" t="s">
        <v>69</v>
      </c>
      <c r="E1026" t="s">
        <v>145</v>
      </c>
      <c r="F1026" t="s">
        <v>82</v>
      </c>
      <c r="G1026">
        <v>139</v>
      </c>
      <c r="H1026" s="3" t="s">
        <v>144</v>
      </c>
      <c r="I1026">
        <v>5.9252988023059715E-3</v>
      </c>
      <c r="J1026">
        <v>0.3</v>
      </c>
      <c r="K1026">
        <v>0.03</v>
      </c>
      <c r="L1026">
        <f>G1026*I1026*J1026*K1026</f>
        <v>7.4125488016847695E-3</v>
      </c>
      <c r="M1026" t="s">
        <v>68</v>
      </c>
      <c r="N1026">
        <f t="shared" ref="N1026:N1089" si="23">IF(M1026="N",L1026,0)</f>
        <v>7.4125488016847695E-3</v>
      </c>
    </row>
    <row r="1027" spans="1:14" x14ac:dyDescent="0.25">
      <c r="A1027" t="s">
        <v>140</v>
      </c>
      <c r="B1027" t="s">
        <v>63</v>
      </c>
      <c r="C1027" t="s">
        <v>18</v>
      </c>
      <c r="D1027" t="s">
        <v>162</v>
      </c>
      <c r="E1027" t="s">
        <v>81</v>
      </c>
      <c r="F1027" t="s">
        <v>141</v>
      </c>
      <c r="G1027" s="3" t="s">
        <v>144</v>
      </c>
      <c r="H1027" s="4">
        <v>12.363636363636363</v>
      </c>
      <c r="I1027">
        <v>4.4822628544972879E-3</v>
      </c>
      <c r="J1027" s="3" t="s">
        <v>144</v>
      </c>
      <c r="K1027" s="3" t="s">
        <v>144</v>
      </c>
      <c r="L1027">
        <f>H1027*I1027</f>
        <v>5.5417068019239193E-2</v>
      </c>
      <c r="M1027" t="s">
        <v>68</v>
      </c>
      <c r="N1027">
        <f t="shared" si="23"/>
        <v>5.5417068019239193E-2</v>
      </c>
    </row>
    <row r="1028" spans="1:14" x14ac:dyDescent="0.25">
      <c r="A1028" t="s">
        <v>140</v>
      </c>
      <c r="B1028" t="s">
        <v>63</v>
      </c>
      <c r="C1028" t="s">
        <v>18</v>
      </c>
      <c r="D1028" t="s">
        <v>162</v>
      </c>
      <c r="E1028" t="s">
        <v>145</v>
      </c>
      <c r="F1028" t="s">
        <v>141</v>
      </c>
      <c r="G1028" s="3" t="s">
        <v>144</v>
      </c>
      <c r="H1028" s="4">
        <v>1.4545454545454544</v>
      </c>
      <c r="I1028">
        <v>5.9252988023059715E-3</v>
      </c>
      <c r="J1028" s="3" t="s">
        <v>144</v>
      </c>
      <c r="K1028" s="3" t="s">
        <v>144</v>
      </c>
      <c r="L1028">
        <f>H1028*I1028</f>
        <v>8.6186164397177752E-3</v>
      </c>
      <c r="M1028" t="s">
        <v>68</v>
      </c>
      <c r="N1028">
        <f t="shared" si="23"/>
        <v>8.6186164397177752E-3</v>
      </c>
    </row>
    <row r="1029" spans="1:14" x14ac:dyDescent="0.25">
      <c r="A1029" t="s">
        <v>140</v>
      </c>
      <c r="B1029" t="s">
        <v>63</v>
      </c>
      <c r="C1029" t="s">
        <v>18</v>
      </c>
      <c r="D1029" t="s">
        <v>108</v>
      </c>
      <c r="E1029" t="s">
        <v>81</v>
      </c>
      <c r="F1029" t="s">
        <v>82</v>
      </c>
      <c r="G1029">
        <v>2576</v>
      </c>
      <c r="H1029" s="3" t="s">
        <v>144</v>
      </c>
      <c r="I1029">
        <v>4.4822628544972879E-3</v>
      </c>
      <c r="J1029">
        <v>0.3</v>
      </c>
      <c r="K1029">
        <v>0.03</v>
      </c>
      <c r="L1029">
        <f>G1029*I1029*J1029*K1029</f>
        <v>0.10391678201866512</v>
      </c>
      <c r="M1029" t="s">
        <v>68</v>
      </c>
      <c r="N1029">
        <f t="shared" si="23"/>
        <v>0.10391678201866512</v>
      </c>
    </row>
    <row r="1030" spans="1:14" x14ac:dyDescent="0.25">
      <c r="A1030" t="s">
        <v>140</v>
      </c>
      <c r="B1030" t="s">
        <v>63</v>
      </c>
      <c r="C1030" t="s">
        <v>18</v>
      </c>
      <c r="D1030" t="s">
        <v>108</v>
      </c>
      <c r="E1030" t="s">
        <v>81</v>
      </c>
      <c r="F1030" t="s">
        <v>141</v>
      </c>
      <c r="G1030" s="3" t="s">
        <v>144</v>
      </c>
      <c r="H1030" s="4">
        <v>23.418181818181818</v>
      </c>
      <c r="I1030">
        <v>4.4822628544972879E-3</v>
      </c>
      <c r="J1030" s="3" t="s">
        <v>144</v>
      </c>
      <c r="K1030" s="3" t="s">
        <v>144</v>
      </c>
      <c r="L1030">
        <f>H1030*I1030</f>
        <v>0.10496644648350012</v>
      </c>
      <c r="M1030" t="s">
        <v>68</v>
      </c>
      <c r="N1030">
        <f t="shared" si="23"/>
        <v>0.10496644648350012</v>
      </c>
    </row>
    <row r="1031" spans="1:14" x14ac:dyDescent="0.25">
      <c r="A1031" t="s">
        <v>140</v>
      </c>
      <c r="B1031" t="s">
        <v>63</v>
      </c>
      <c r="C1031" t="s">
        <v>18</v>
      </c>
      <c r="D1031" t="s">
        <v>108</v>
      </c>
      <c r="E1031" t="s">
        <v>145</v>
      </c>
      <c r="F1031" t="s">
        <v>82</v>
      </c>
      <c r="G1031">
        <v>949</v>
      </c>
      <c r="H1031" s="3" t="s">
        <v>144</v>
      </c>
      <c r="I1031">
        <v>5.9252988023059715E-3</v>
      </c>
      <c r="J1031">
        <v>0.3</v>
      </c>
      <c r="K1031">
        <v>0.03</v>
      </c>
      <c r="L1031">
        <f>G1031*I1031*J1031*K1031</f>
        <v>5.0607977070495302E-2</v>
      </c>
      <c r="M1031" t="s">
        <v>68</v>
      </c>
      <c r="N1031">
        <f t="shared" si="23"/>
        <v>5.0607977070495302E-2</v>
      </c>
    </row>
    <row r="1032" spans="1:14" x14ac:dyDescent="0.25">
      <c r="A1032" t="s">
        <v>140</v>
      </c>
      <c r="B1032" t="s">
        <v>63</v>
      </c>
      <c r="C1032" t="s">
        <v>18</v>
      </c>
      <c r="D1032" t="s">
        <v>108</v>
      </c>
      <c r="E1032" t="s">
        <v>145</v>
      </c>
      <c r="F1032" t="s">
        <v>141</v>
      </c>
      <c r="G1032" s="3" t="s">
        <v>144</v>
      </c>
      <c r="H1032" s="4">
        <v>8.6545454545454543</v>
      </c>
      <c r="I1032">
        <v>5.9252988023059715E-3</v>
      </c>
      <c r="J1032" s="3" t="s">
        <v>144</v>
      </c>
      <c r="K1032" s="3" t="s">
        <v>144</v>
      </c>
      <c r="L1032">
        <f>H1032*I1032</f>
        <v>5.1280767816320773E-2</v>
      </c>
      <c r="M1032" t="s">
        <v>68</v>
      </c>
      <c r="N1032">
        <f t="shared" si="23"/>
        <v>5.1280767816320773E-2</v>
      </c>
    </row>
    <row r="1033" spans="1:14" x14ac:dyDescent="0.25">
      <c r="A1033" t="s">
        <v>140</v>
      </c>
      <c r="B1033" t="s">
        <v>63</v>
      </c>
      <c r="C1033" t="s">
        <v>18</v>
      </c>
      <c r="D1033" t="s">
        <v>109</v>
      </c>
      <c r="E1033" t="s">
        <v>81</v>
      </c>
      <c r="F1033" t="s">
        <v>141</v>
      </c>
      <c r="G1033" s="3" t="s">
        <v>144</v>
      </c>
      <c r="H1033" s="4">
        <v>11.927272727272726</v>
      </c>
      <c r="I1033">
        <v>4.4822628544972879E-3</v>
      </c>
      <c r="J1033" s="3" t="s">
        <v>144</v>
      </c>
      <c r="K1033" s="3" t="s">
        <v>144</v>
      </c>
      <c r="L1033">
        <f>H1033*I1033</f>
        <v>5.3461171500913097E-2</v>
      </c>
      <c r="M1033" t="s">
        <v>68</v>
      </c>
      <c r="N1033">
        <f t="shared" si="23"/>
        <v>5.3461171500913097E-2</v>
      </c>
    </row>
    <row r="1034" spans="1:14" x14ac:dyDescent="0.25">
      <c r="A1034" t="s">
        <v>140</v>
      </c>
      <c r="B1034" t="s">
        <v>63</v>
      </c>
      <c r="C1034" t="s">
        <v>18</v>
      </c>
      <c r="D1034" t="s">
        <v>109</v>
      </c>
      <c r="E1034" t="s">
        <v>145</v>
      </c>
      <c r="F1034" t="s">
        <v>141</v>
      </c>
      <c r="G1034" s="3" t="s">
        <v>144</v>
      </c>
      <c r="H1034" s="4">
        <v>14.036363636363637</v>
      </c>
      <c r="I1034">
        <v>5.9252988023059715E-3</v>
      </c>
      <c r="J1034" s="3" t="s">
        <v>144</v>
      </c>
      <c r="K1034" s="3" t="s">
        <v>144</v>
      </c>
      <c r="L1034">
        <f>H1034*I1034</f>
        <v>8.3169648643276556E-2</v>
      </c>
      <c r="M1034" t="s">
        <v>68</v>
      </c>
      <c r="N1034">
        <f t="shared" si="23"/>
        <v>8.3169648643276556E-2</v>
      </c>
    </row>
    <row r="1035" spans="1:14" x14ac:dyDescent="0.25">
      <c r="A1035" t="s">
        <v>140</v>
      </c>
      <c r="B1035" t="s">
        <v>63</v>
      </c>
      <c r="C1035" t="s">
        <v>18</v>
      </c>
      <c r="D1035" t="s">
        <v>163</v>
      </c>
      <c r="E1035" t="s">
        <v>81</v>
      </c>
      <c r="F1035" t="s">
        <v>82</v>
      </c>
      <c r="G1035">
        <v>916</v>
      </c>
      <c r="H1035" s="3" t="s">
        <v>144</v>
      </c>
      <c r="I1035">
        <v>4.4822628544972879E-3</v>
      </c>
      <c r="J1035">
        <v>0.3</v>
      </c>
      <c r="K1035">
        <v>0.03</v>
      </c>
      <c r="L1035">
        <f>G1035*I1035*J1035*K1035</f>
        <v>3.6951774972475641E-2</v>
      </c>
      <c r="M1035" t="s">
        <v>68</v>
      </c>
      <c r="N1035">
        <f t="shared" si="23"/>
        <v>3.6951774972475641E-2</v>
      </c>
    </row>
    <row r="1036" spans="1:14" x14ac:dyDescent="0.25">
      <c r="A1036" t="s">
        <v>140</v>
      </c>
      <c r="B1036" t="s">
        <v>63</v>
      </c>
      <c r="C1036" t="s">
        <v>18</v>
      </c>
      <c r="D1036" t="s">
        <v>163</v>
      </c>
      <c r="E1036" t="s">
        <v>145</v>
      </c>
      <c r="F1036" t="s">
        <v>82</v>
      </c>
      <c r="G1036">
        <v>1294</v>
      </c>
      <c r="H1036" s="3" t="s">
        <v>144</v>
      </c>
      <c r="I1036">
        <v>5.9252988023059715E-3</v>
      </c>
      <c r="J1036">
        <v>0.3</v>
      </c>
      <c r="K1036">
        <v>0.03</v>
      </c>
      <c r="L1036">
        <f>G1036*I1036*J1036*K1036</f>
        <v>6.900602985165534E-2</v>
      </c>
      <c r="M1036" t="s">
        <v>68</v>
      </c>
      <c r="N1036">
        <f t="shared" si="23"/>
        <v>6.900602985165534E-2</v>
      </c>
    </row>
    <row r="1037" spans="1:14" x14ac:dyDescent="0.25">
      <c r="A1037" t="s">
        <v>140</v>
      </c>
      <c r="B1037" t="s">
        <v>63</v>
      </c>
      <c r="C1037" t="s">
        <v>18</v>
      </c>
      <c r="D1037" t="s">
        <v>164</v>
      </c>
      <c r="E1037" t="s">
        <v>81</v>
      </c>
      <c r="F1037" t="s">
        <v>82</v>
      </c>
      <c r="G1037">
        <v>467</v>
      </c>
      <c r="H1037" s="3" t="s">
        <v>144</v>
      </c>
      <c r="I1037">
        <v>4.4822628544972879E-3</v>
      </c>
      <c r="J1037">
        <v>0.3</v>
      </c>
      <c r="K1037">
        <v>0.03</v>
      </c>
      <c r="L1037">
        <f>G1037*I1037*J1037*K1037</f>
        <v>1.8838950777452099E-2</v>
      </c>
      <c r="M1037" t="s">
        <v>68</v>
      </c>
      <c r="N1037">
        <f t="shared" si="23"/>
        <v>1.8838950777452099E-2</v>
      </c>
    </row>
    <row r="1038" spans="1:14" x14ac:dyDescent="0.25">
      <c r="A1038" t="s">
        <v>140</v>
      </c>
      <c r="B1038" t="s">
        <v>63</v>
      </c>
      <c r="C1038" t="s">
        <v>18</v>
      </c>
      <c r="D1038" t="s">
        <v>164</v>
      </c>
      <c r="E1038" t="s">
        <v>81</v>
      </c>
      <c r="F1038" t="s">
        <v>141</v>
      </c>
      <c r="G1038" s="3" t="s">
        <v>144</v>
      </c>
      <c r="H1038" s="4">
        <v>3.64</v>
      </c>
      <c r="I1038">
        <v>4.4822628544972879E-3</v>
      </c>
      <c r="J1038" s="3" t="s">
        <v>144</v>
      </c>
      <c r="K1038" s="3" t="s">
        <v>144</v>
      </c>
      <c r="L1038">
        <f>H1038*I1038</f>
        <v>1.631543679037013E-2</v>
      </c>
      <c r="M1038" t="s">
        <v>68</v>
      </c>
      <c r="N1038">
        <f t="shared" si="23"/>
        <v>1.631543679037013E-2</v>
      </c>
    </row>
    <row r="1039" spans="1:14" x14ac:dyDescent="0.25">
      <c r="A1039" t="s">
        <v>140</v>
      </c>
      <c r="B1039" t="s">
        <v>63</v>
      </c>
      <c r="C1039" t="s">
        <v>18</v>
      </c>
      <c r="D1039" t="s">
        <v>164</v>
      </c>
      <c r="E1039" t="s">
        <v>145</v>
      </c>
      <c r="F1039" t="s">
        <v>82</v>
      </c>
      <c r="G1039">
        <v>844.5</v>
      </c>
      <c r="H1039" s="3" t="s">
        <v>144</v>
      </c>
      <c r="I1039">
        <v>5.9252988023059715E-3</v>
      </c>
      <c r="J1039">
        <v>0.3</v>
      </c>
      <c r="K1039">
        <v>0.03</v>
      </c>
      <c r="L1039">
        <f>G1039*I1039*J1039*K1039</f>
        <v>4.503523354692654E-2</v>
      </c>
      <c r="M1039" t="s">
        <v>68</v>
      </c>
      <c r="N1039">
        <f t="shared" si="23"/>
        <v>4.503523354692654E-2</v>
      </c>
    </row>
    <row r="1040" spans="1:14" x14ac:dyDescent="0.25">
      <c r="A1040" t="s">
        <v>140</v>
      </c>
      <c r="B1040" t="s">
        <v>63</v>
      </c>
      <c r="C1040" t="s">
        <v>18</v>
      </c>
      <c r="D1040" t="s">
        <v>164</v>
      </c>
      <c r="E1040" t="s">
        <v>145</v>
      </c>
      <c r="F1040" t="s">
        <v>141</v>
      </c>
      <c r="G1040" s="3" t="s">
        <v>144</v>
      </c>
      <c r="H1040" s="4">
        <v>11.2</v>
      </c>
      <c r="I1040">
        <v>5.9252988023059715E-3</v>
      </c>
      <c r="J1040" s="3" t="s">
        <v>144</v>
      </c>
      <c r="K1040" s="3" t="s">
        <v>144</v>
      </c>
      <c r="L1040">
        <f>H1040*I1040</f>
        <v>6.6363346585826877E-2</v>
      </c>
      <c r="M1040" t="s">
        <v>68</v>
      </c>
      <c r="N1040">
        <f t="shared" si="23"/>
        <v>6.6363346585826877E-2</v>
      </c>
    </row>
    <row r="1041" spans="1:14" x14ac:dyDescent="0.25">
      <c r="A1041" t="s">
        <v>140</v>
      </c>
      <c r="B1041" t="s">
        <v>63</v>
      </c>
      <c r="C1041" t="s">
        <v>18</v>
      </c>
      <c r="D1041" t="s">
        <v>116</v>
      </c>
      <c r="E1041" t="s">
        <v>81</v>
      </c>
      <c r="F1041" t="s">
        <v>82</v>
      </c>
      <c r="G1041">
        <v>5206.8</v>
      </c>
      <c r="H1041" s="3" t="s">
        <v>144</v>
      </c>
      <c r="I1041">
        <v>4.4822628544972879E-3</v>
      </c>
      <c r="J1041">
        <v>0.3</v>
      </c>
      <c r="K1041">
        <v>0.03</v>
      </c>
      <c r="L1041">
        <f>G1041*I1041*J1041*K1041</f>
        <v>0.21004421607716831</v>
      </c>
      <c r="M1041" t="s">
        <v>68</v>
      </c>
      <c r="N1041">
        <f t="shared" si="23"/>
        <v>0.21004421607716831</v>
      </c>
    </row>
    <row r="1042" spans="1:14" x14ac:dyDescent="0.25">
      <c r="A1042" t="s">
        <v>140</v>
      </c>
      <c r="B1042" t="s">
        <v>63</v>
      </c>
      <c r="C1042" t="s">
        <v>18</v>
      </c>
      <c r="D1042" t="s">
        <v>116</v>
      </c>
      <c r="E1042" t="s">
        <v>145</v>
      </c>
      <c r="F1042" t="s">
        <v>82</v>
      </c>
      <c r="G1042">
        <v>1760.3</v>
      </c>
      <c r="H1042" s="3" t="s">
        <v>144</v>
      </c>
      <c r="I1042">
        <v>5.9252988023059715E-3</v>
      </c>
      <c r="J1042">
        <v>0.3</v>
      </c>
      <c r="K1042">
        <v>0.03</v>
      </c>
      <c r="L1042">
        <f>G1042*I1042*J1042*K1042</f>
        <v>9.3872731335292808E-2</v>
      </c>
      <c r="M1042" t="s">
        <v>68</v>
      </c>
      <c r="N1042">
        <f t="shared" si="23"/>
        <v>9.3872731335292808E-2</v>
      </c>
    </row>
    <row r="1043" spans="1:14" x14ac:dyDescent="0.25">
      <c r="A1043" t="s">
        <v>140</v>
      </c>
      <c r="B1043" t="s">
        <v>63</v>
      </c>
      <c r="C1043" t="s">
        <v>18</v>
      </c>
      <c r="D1043" t="s">
        <v>165</v>
      </c>
      <c r="E1043" t="s">
        <v>81</v>
      </c>
      <c r="F1043" t="s">
        <v>141</v>
      </c>
      <c r="G1043" s="3" t="s">
        <v>144</v>
      </c>
      <c r="H1043" s="4">
        <v>3.03</v>
      </c>
      <c r="I1043">
        <v>4.4822628544972879E-3</v>
      </c>
      <c r="J1043" s="3" t="s">
        <v>144</v>
      </c>
      <c r="K1043" s="3" t="s">
        <v>144</v>
      </c>
      <c r="L1043">
        <f>H1043*I1043</f>
        <v>1.3581256449126781E-2</v>
      </c>
      <c r="M1043" t="s">
        <v>68</v>
      </c>
      <c r="N1043">
        <f t="shared" si="23"/>
        <v>1.3581256449126781E-2</v>
      </c>
    </row>
    <row r="1044" spans="1:14" x14ac:dyDescent="0.25">
      <c r="A1044" t="s">
        <v>140</v>
      </c>
      <c r="B1044" t="s">
        <v>63</v>
      </c>
      <c r="C1044" t="s">
        <v>18</v>
      </c>
      <c r="D1044" t="s">
        <v>165</v>
      </c>
      <c r="E1044" t="s">
        <v>145</v>
      </c>
      <c r="F1044" t="s">
        <v>141</v>
      </c>
      <c r="G1044" s="3" t="s">
        <v>144</v>
      </c>
      <c r="H1044" s="4">
        <v>13.81</v>
      </c>
      <c r="I1044">
        <v>5.9252988023059715E-3</v>
      </c>
      <c r="J1044" s="3" t="s">
        <v>144</v>
      </c>
      <c r="K1044" s="3" t="s">
        <v>144</v>
      </c>
      <c r="L1044">
        <f>H1044*I1044</f>
        <v>8.1828376459845475E-2</v>
      </c>
      <c r="M1044" t="s">
        <v>68</v>
      </c>
      <c r="N1044">
        <f t="shared" si="23"/>
        <v>8.1828376459845475E-2</v>
      </c>
    </row>
    <row r="1045" spans="1:14" x14ac:dyDescent="0.25">
      <c r="A1045" t="s">
        <v>140</v>
      </c>
      <c r="B1045" t="s">
        <v>63</v>
      </c>
      <c r="C1045" t="s">
        <v>18</v>
      </c>
      <c r="D1045" t="s">
        <v>113</v>
      </c>
      <c r="E1045" t="s">
        <v>81</v>
      </c>
      <c r="F1045" t="s">
        <v>82</v>
      </c>
      <c r="G1045">
        <v>118</v>
      </c>
      <c r="H1045" s="3" t="s">
        <v>144</v>
      </c>
      <c r="I1045">
        <v>4.4822628544972879E-3</v>
      </c>
      <c r="J1045">
        <v>0.3</v>
      </c>
      <c r="K1045">
        <v>0.03</v>
      </c>
      <c r="L1045">
        <f>G1045*I1045*J1045*K1045</f>
        <v>4.7601631514761194E-3</v>
      </c>
      <c r="M1045" t="s">
        <v>68</v>
      </c>
      <c r="N1045">
        <f t="shared" si="23"/>
        <v>4.7601631514761194E-3</v>
      </c>
    </row>
    <row r="1046" spans="1:14" x14ac:dyDescent="0.25">
      <c r="A1046" t="s">
        <v>140</v>
      </c>
      <c r="B1046" t="s">
        <v>63</v>
      </c>
      <c r="C1046" t="s">
        <v>18</v>
      </c>
      <c r="D1046" t="s">
        <v>113</v>
      </c>
      <c r="E1046" t="s">
        <v>81</v>
      </c>
      <c r="F1046" t="s">
        <v>141</v>
      </c>
      <c r="G1046" s="3" t="s">
        <v>144</v>
      </c>
      <c r="H1046" s="4">
        <v>0.72727272727272718</v>
      </c>
      <c r="I1046">
        <v>4.4822628544972879E-3</v>
      </c>
      <c r="J1046" s="3" t="s">
        <v>144</v>
      </c>
      <c r="K1046" s="3" t="s">
        <v>144</v>
      </c>
      <c r="L1046">
        <f>H1046*I1046</f>
        <v>3.2598275305434818E-3</v>
      </c>
      <c r="M1046" t="s">
        <v>68</v>
      </c>
      <c r="N1046">
        <f t="shared" si="23"/>
        <v>3.2598275305434818E-3</v>
      </c>
    </row>
    <row r="1047" spans="1:14" x14ac:dyDescent="0.25">
      <c r="A1047" t="s">
        <v>140</v>
      </c>
      <c r="B1047" t="s">
        <v>63</v>
      </c>
      <c r="C1047" t="s">
        <v>18</v>
      </c>
      <c r="D1047" t="s">
        <v>113</v>
      </c>
      <c r="E1047" t="s">
        <v>145</v>
      </c>
      <c r="F1047" t="s">
        <v>82</v>
      </c>
      <c r="G1047">
        <v>41</v>
      </c>
      <c r="H1047" s="3" t="s">
        <v>144</v>
      </c>
      <c r="I1047">
        <v>5.9252988023059715E-3</v>
      </c>
      <c r="J1047">
        <v>0.3</v>
      </c>
      <c r="K1047">
        <v>0.03</v>
      </c>
      <c r="L1047">
        <f>G1047*I1047*J1047*K1047</f>
        <v>2.1864352580509036E-3</v>
      </c>
      <c r="M1047" t="s">
        <v>68</v>
      </c>
      <c r="N1047">
        <f t="shared" si="23"/>
        <v>2.1864352580509036E-3</v>
      </c>
    </row>
    <row r="1048" spans="1:14" x14ac:dyDescent="0.25">
      <c r="A1048" t="s">
        <v>140</v>
      </c>
      <c r="B1048" t="s">
        <v>63</v>
      </c>
      <c r="C1048" t="s">
        <v>18</v>
      </c>
      <c r="D1048" t="s">
        <v>93</v>
      </c>
      <c r="E1048" t="s">
        <v>81</v>
      </c>
      <c r="F1048" t="s">
        <v>141</v>
      </c>
      <c r="G1048" s="3" t="s">
        <v>144</v>
      </c>
      <c r="H1048" s="4">
        <v>8.1619814707585405</v>
      </c>
      <c r="I1048">
        <v>4.4822628544972879E-3</v>
      </c>
      <c r="J1048" s="3" t="s">
        <v>144</v>
      </c>
      <c r="K1048" s="3" t="s">
        <v>144</v>
      </c>
      <c r="L1048">
        <f>H1048*I1048</f>
        <v>3.6584146365476147E-2</v>
      </c>
      <c r="M1048" t="s">
        <v>68</v>
      </c>
      <c r="N1048">
        <f t="shared" si="23"/>
        <v>3.6584146365476147E-2</v>
      </c>
    </row>
    <row r="1049" spans="1:14" x14ac:dyDescent="0.25">
      <c r="A1049" t="s">
        <v>140</v>
      </c>
      <c r="B1049" t="s">
        <v>63</v>
      </c>
      <c r="C1049" t="s">
        <v>18</v>
      </c>
      <c r="D1049" t="s">
        <v>93</v>
      </c>
      <c r="E1049" t="s">
        <v>145</v>
      </c>
      <c r="F1049" t="s">
        <v>141</v>
      </c>
      <c r="G1049" s="3" t="s">
        <v>144</v>
      </c>
      <c r="H1049" s="4">
        <v>2.0995946728430805</v>
      </c>
      <c r="I1049">
        <v>5.9252988023059715E-3</v>
      </c>
      <c r="J1049" s="3" t="s">
        <v>144</v>
      </c>
      <c r="K1049" s="3" t="s">
        <v>144</v>
      </c>
      <c r="L1049">
        <f>H1049*I1049</f>
        <v>1.2440725800325103E-2</v>
      </c>
      <c r="M1049" t="s">
        <v>68</v>
      </c>
      <c r="N1049">
        <f t="shared" si="23"/>
        <v>1.2440725800325103E-2</v>
      </c>
    </row>
    <row r="1050" spans="1:14" x14ac:dyDescent="0.25">
      <c r="A1050" t="s">
        <v>140</v>
      </c>
      <c r="B1050" t="s">
        <v>63</v>
      </c>
      <c r="C1050" t="s">
        <v>18</v>
      </c>
      <c r="D1050" t="s">
        <v>94</v>
      </c>
      <c r="E1050" t="s">
        <v>81</v>
      </c>
      <c r="F1050" t="s">
        <v>141</v>
      </c>
      <c r="G1050" s="3" t="s">
        <v>144</v>
      </c>
      <c r="H1050" s="4">
        <v>14.844797366255143</v>
      </c>
      <c r="I1050">
        <v>4.4822628544972879E-3</v>
      </c>
      <c r="J1050" s="3" t="s">
        <v>144</v>
      </c>
      <c r="K1050" s="3" t="s">
        <v>144</v>
      </c>
      <c r="L1050">
        <f>H1050*I1050</f>
        <v>6.6538283817304603E-2</v>
      </c>
      <c r="M1050" t="s">
        <v>68</v>
      </c>
      <c r="N1050">
        <f t="shared" si="23"/>
        <v>6.6538283817304603E-2</v>
      </c>
    </row>
    <row r="1051" spans="1:14" x14ac:dyDescent="0.25">
      <c r="A1051" t="s">
        <v>140</v>
      </c>
      <c r="B1051" t="s">
        <v>63</v>
      </c>
      <c r="C1051" t="s">
        <v>18</v>
      </c>
      <c r="D1051" t="s">
        <v>94</v>
      </c>
      <c r="E1051" t="s">
        <v>145</v>
      </c>
      <c r="F1051" t="s">
        <v>141</v>
      </c>
      <c r="G1051" s="3" t="s">
        <v>144</v>
      </c>
      <c r="H1051" s="4">
        <v>12.942222222222222</v>
      </c>
      <c r="I1051">
        <v>5.9252988023059715E-3</v>
      </c>
      <c r="J1051" s="3" t="s">
        <v>144</v>
      </c>
      <c r="K1051" s="3" t="s">
        <v>144</v>
      </c>
      <c r="L1051">
        <f>H1051*I1051</f>
        <v>7.6686533832511061E-2</v>
      </c>
      <c r="M1051" t="s">
        <v>68</v>
      </c>
      <c r="N1051">
        <f t="shared" si="23"/>
        <v>7.6686533832511061E-2</v>
      </c>
    </row>
    <row r="1052" spans="1:14" x14ac:dyDescent="0.25">
      <c r="A1052" t="s">
        <v>140</v>
      </c>
      <c r="B1052" t="s">
        <v>63</v>
      </c>
      <c r="C1052" t="s">
        <v>18</v>
      </c>
      <c r="D1052" t="s">
        <v>115</v>
      </c>
      <c r="E1052" t="s">
        <v>81</v>
      </c>
      <c r="F1052" t="s">
        <v>82</v>
      </c>
      <c r="G1052">
        <v>97</v>
      </c>
      <c r="H1052" s="3" t="s">
        <v>144</v>
      </c>
      <c r="I1052">
        <v>4.4822628544972879E-3</v>
      </c>
      <c r="J1052">
        <v>0.3</v>
      </c>
      <c r="K1052">
        <v>0.03</v>
      </c>
      <c r="L1052">
        <f>G1052*I1052*J1052*K1052</f>
        <v>3.9130154719761324E-3</v>
      </c>
      <c r="M1052" t="s">
        <v>68</v>
      </c>
      <c r="N1052">
        <f t="shared" si="23"/>
        <v>3.9130154719761324E-3</v>
      </c>
    </row>
    <row r="1053" spans="1:14" x14ac:dyDescent="0.25">
      <c r="A1053" t="s">
        <v>140</v>
      </c>
      <c r="B1053" t="s">
        <v>63</v>
      </c>
      <c r="C1053" t="s">
        <v>18</v>
      </c>
      <c r="D1053" t="s">
        <v>115</v>
      </c>
      <c r="E1053" t="s">
        <v>81</v>
      </c>
      <c r="F1053" t="s">
        <v>141</v>
      </c>
      <c r="G1053" s="3" t="s">
        <v>144</v>
      </c>
      <c r="H1053" s="4">
        <v>9.7799999999999994</v>
      </c>
      <c r="I1053">
        <v>4.4822628544972879E-3</v>
      </c>
      <c r="J1053" s="3" t="s">
        <v>144</v>
      </c>
      <c r="K1053" s="3" t="s">
        <v>144</v>
      </c>
      <c r="L1053">
        <f>H1053*I1053</f>
        <v>4.3836530716983471E-2</v>
      </c>
      <c r="M1053" t="s">
        <v>68</v>
      </c>
      <c r="N1053">
        <f t="shared" si="23"/>
        <v>4.3836530716983471E-2</v>
      </c>
    </row>
    <row r="1054" spans="1:14" x14ac:dyDescent="0.25">
      <c r="A1054" t="s">
        <v>140</v>
      </c>
      <c r="B1054" t="s">
        <v>63</v>
      </c>
      <c r="C1054" t="s">
        <v>18</v>
      </c>
      <c r="D1054" t="s">
        <v>115</v>
      </c>
      <c r="E1054" t="s">
        <v>145</v>
      </c>
      <c r="F1054" t="s">
        <v>82</v>
      </c>
      <c r="G1054">
        <v>286</v>
      </c>
      <c r="H1054" s="3" t="s">
        <v>144</v>
      </c>
      <c r="I1054">
        <v>5.9252988023059715E-3</v>
      </c>
      <c r="J1054">
        <v>0.3</v>
      </c>
      <c r="K1054">
        <v>0.03</v>
      </c>
      <c r="L1054">
        <f>G1054*I1054*J1054*K1054</f>
        <v>1.5251719117135571E-2</v>
      </c>
      <c r="M1054" t="s">
        <v>68</v>
      </c>
      <c r="N1054">
        <f t="shared" si="23"/>
        <v>1.5251719117135571E-2</v>
      </c>
    </row>
    <row r="1055" spans="1:14" x14ac:dyDescent="0.25">
      <c r="A1055" t="s">
        <v>140</v>
      </c>
      <c r="B1055" t="s">
        <v>63</v>
      </c>
      <c r="C1055" t="s">
        <v>18</v>
      </c>
      <c r="D1055" t="s">
        <v>115</v>
      </c>
      <c r="E1055" t="s">
        <v>145</v>
      </c>
      <c r="F1055" t="s">
        <v>141</v>
      </c>
      <c r="G1055" s="3" t="s">
        <v>144</v>
      </c>
      <c r="H1055" s="4">
        <v>17.25</v>
      </c>
      <c r="I1055">
        <v>5.9252988023059715E-3</v>
      </c>
      <c r="J1055" s="3" t="s">
        <v>144</v>
      </c>
      <c r="K1055" s="3" t="s">
        <v>144</v>
      </c>
      <c r="L1055">
        <f>H1055*I1055</f>
        <v>0.102211404339778</v>
      </c>
      <c r="M1055" t="s">
        <v>68</v>
      </c>
      <c r="N1055">
        <f t="shared" si="23"/>
        <v>0.102211404339778</v>
      </c>
    </row>
    <row r="1056" spans="1:14" x14ac:dyDescent="0.25">
      <c r="A1056" t="s">
        <v>140</v>
      </c>
      <c r="B1056" t="s">
        <v>63</v>
      </c>
      <c r="C1056" t="s">
        <v>18</v>
      </c>
      <c r="D1056" t="s">
        <v>75</v>
      </c>
      <c r="E1056" t="s">
        <v>81</v>
      </c>
      <c r="F1056" t="s">
        <v>82</v>
      </c>
      <c r="G1056">
        <v>141.5</v>
      </c>
      <c r="H1056" s="3" t="s">
        <v>144</v>
      </c>
      <c r="I1056">
        <v>4.4822628544972879E-3</v>
      </c>
      <c r="J1056">
        <v>0.3</v>
      </c>
      <c r="K1056">
        <v>0.03</v>
      </c>
      <c r="L1056">
        <f>G1056*I1056*J1056*K1056</f>
        <v>5.7081617452022955E-3</v>
      </c>
      <c r="M1056" t="s">
        <v>67</v>
      </c>
      <c r="N1056">
        <f t="shared" si="23"/>
        <v>0</v>
      </c>
    </row>
    <row r="1057" spans="1:14" x14ac:dyDescent="0.25">
      <c r="A1057" t="s">
        <v>140</v>
      </c>
      <c r="B1057" t="s">
        <v>63</v>
      </c>
      <c r="C1057" t="s">
        <v>18</v>
      </c>
      <c r="D1057" t="s">
        <v>75</v>
      </c>
      <c r="E1057" t="s">
        <v>145</v>
      </c>
      <c r="F1057" t="s">
        <v>82</v>
      </c>
      <c r="G1057">
        <v>154.5</v>
      </c>
      <c r="H1057" s="3" t="s">
        <v>144</v>
      </c>
      <c r="I1057">
        <v>5.9252988023059715E-3</v>
      </c>
      <c r="J1057">
        <v>0.3</v>
      </c>
      <c r="K1057">
        <v>0.03</v>
      </c>
      <c r="L1057">
        <f>G1057*I1057*J1057*K1057</f>
        <v>8.2391279846064525E-3</v>
      </c>
      <c r="M1057" t="s">
        <v>67</v>
      </c>
      <c r="N1057">
        <f t="shared" si="23"/>
        <v>0</v>
      </c>
    </row>
    <row r="1058" spans="1:14" x14ac:dyDescent="0.25">
      <c r="A1058" t="s">
        <v>140</v>
      </c>
      <c r="B1058" t="s">
        <v>63</v>
      </c>
      <c r="C1058" t="s">
        <v>18</v>
      </c>
      <c r="D1058" t="s">
        <v>78</v>
      </c>
      <c r="E1058" t="s">
        <v>81</v>
      </c>
      <c r="F1058" t="s">
        <v>82</v>
      </c>
      <c r="G1058">
        <v>2286</v>
      </c>
      <c r="H1058" s="3" t="s">
        <v>144</v>
      </c>
      <c r="I1058">
        <v>4.4822628544972879E-3</v>
      </c>
      <c r="J1058">
        <v>0.3</v>
      </c>
      <c r="K1058">
        <v>0.03</v>
      </c>
      <c r="L1058">
        <f>G1058*I1058*J1058*K1058</f>
        <v>9.2218075968427196E-2</v>
      </c>
      <c r="M1058" t="s">
        <v>68</v>
      </c>
      <c r="N1058">
        <f t="shared" si="23"/>
        <v>9.2218075968427196E-2</v>
      </c>
    </row>
    <row r="1059" spans="1:14" x14ac:dyDescent="0.25">
      <c r="A1059" t="s">
        <v>140</v>
      </c>
      <c r="B1059" t="s">
        <v>63</v>
      </c>
      <c r="C1059" t="s">
        <v>18</v>
      </c>
      <c r="D1059" t="s">
        <v>78</v>
      </c>
      <c r="E1059" t="s">
        <v>145</v>
      </c>
      <c r="F1059" t="s">
        <v>82</v>
      </c>
      <c r="G1059">
        <v>2286</v>
      </c>
      <c r="H1059" s="3" t="s">
        <v>144</v>
      </c>
      <c r="I1059">
        <v>5.9252988023059715E-3</v>
      </c>
      <c r="J1059">
        <v>0.3</v>
      </c>
      <c r="K1059">
        <v>0.03</v>
      </c>
      <c r="L1059">
        <f>G1059*I1059*J1059*K1059</f>
        <v>0.12190709755864305</v>
      </c>
      <c r="M1059" t="s">
        <v>68</v>
      </c>
      <c r="N1059">
        <f t="shared" si="23"/>
        <v>0.12190709755864305</v>
      </c>
    </row>
    <row r="1060" spans="1:14" x14ac:dyDescent="0.25">
      <c r="A1060" t="s">
        <v>140</v>
      </c>
      <c r="B1060" t="s">
        <v>63</v>
      </c>
      <c r="C1060" t="s">
        <v>18</v>
      </c>
      <c r="D1060" t="s">
        <v>166</v>
      </c>
      <c r="E1060" t="s">
        <v>81</v>
      </c>
      <c r="F1060" t="s">
        <v>141</v>
      </c>
      <c r="G1060" s="3" t="s">
        <v>144</v>
      </c>
      <c r="H1060" s="4">
        <v>103.50397989107665</v>
      </c>
      <c r="I1060">
        <v>4.4822628544972879E-3</v>
      </c>
      <c r="J1060" s="3" t="s">
        <v>144</v>
      </c>
      <c r="K1060" s="3" t="s">
        <v>144</v>
      </c>
      <c r="L1060">
        <f>H1060*I1060</f>
        <v>0.46393204435840713</v>
      </c>
      <c r="M1060" t="s">
        <v>68</v>
      </c>
      <c r="N1060">
        <f t="shared" si="23"/>
        <v>0.46393204435840713</v>
      </c>
    </row>
    <row r="1061" spans="1:14" x14ac:dyDescent="0.25">
      <c r="A1061" t="s">
        <v>140</v>
      </c>
      <c r="B1061" t="s">
        <v>63</v>
      </c>
      <c r="C1061" t="s">
        <v>18</v>
      </c>
      <c r="D1061" t="s">
        <v>166</v>
      </c>
      <c r="E1061" t="s">
        <v>145</v>
      </c>
      <c r="F1061" t="s">
        <v>141</v>
      </c>
      <c r="G1061" s="3" t="s">
        <v>144</v>
      </c>
      <c r="H1061" s="4">
        <v>56.403854210305823</v>
      </c>
      <c r="I1061">
        <v>5.9252988023059715E-3</v>
      </c>
      <c r="J1061" s="3" t="s">
        <v>144</v>
      </c>
      <c r="K1061" s="3" t="s">
        <v>144</v>
      </c>
      <c r="L1061">
        <f>H1061*I1061</f>
        <v>0.33420968979776572</v>
      </c>
      <c r="M1061" t="s">
        <v>68</v>
      </c>
      <c r="N1061">
        <f t="shared" si="23"/>
        <v>0.33420968979776572</v>
      </c>
    </row>
    <row r="1062" spans="1:14" x14ac:dyDescent="0.25">
      <c r="A1062" t="s">
        <v>140</v>
      </c>
      <c r="B1062" t="s">
        <v>63</v>
      </c>
      <c r="C1062" t="s">
        <v>18</v>
      </c>
      <c r="D1062" t="s">
        <v>167</v>
      </c>
      <c r="E1062" t="s">
        <v>81</v>
      </c>
      <c r="F1062" t="s">
        <v>141</v>
      </c>
      <c r="G1062" s="3" t="s">
        <v>144</v>
      </c>
      <c r="H1062" s="4">
        <v>4.3</v>
      </c>
      <c r="I1062">
        <v>4.4822628544972879E-3</v>
      </c>
      <c r="J1062" s="3" t="s">
        <v>144</v>
      </c>
      <c r="K1062" s="3" t="s">
        <v>144</v>
      </c>
      <c r="L1062">
        <f>H1062*I1062</f>
        <v>1.9273730274338336E-2</v>
      </c>
      <c r="M1062" t="s">
        <v>68</v>
      </c>
      <c r="N1062">
        <f t="shared" si="23"/>
        <v>1.9273730274338336E-2</v>
      </c>
    </row>
    <row r="1063" spans="1:14" x14ac:dyDescent="0.25">
      <c r="A1063" t="s">
        <v>140</v>
      </c>
      <c r="B1063" t="s">
        <v>63</v>
      </c>
      <c r="C1063" t="s">
        <v>18</v>
      </c>
      <c r="D1063" t="s">
        <v>167</v>
      </c>
      <c r="E1063" t="s">
        <v>145</v>
      </c>
      <c r="F1063" t="s">
        <v>141</v>
      </c>
      <c r="G1063" s="3" t="s">
        <v>144</v>
      </c>
      <c r="H1063" s="4">
        <v>0.9</v>
      </c>
      <c r="I1063">
        <v>5.9252988023059715E-3</v>
      </c>
      <c r="J1063" s="3" t="s">
        <v>144</v>
      </c>
      <c r="K1063" s="3" t="s">
        <v>144</v>
      </c>
      <c r="L1063">
        <f>H1063*I1063</f>
        <v>5.3327689220753743E-3</v>
      </c>
      <c r="M1063" t="s">
        <v>68</v>
      </c>
      <c r="N1063">
        <f t="shared" si="23"/>
        <v>5.3327689220753743E-3</v>
      </c>
    </row>
    <row r="1064" spans="1:14" x14ac:dyDescent="0.25">
      <c r="A1064" t="s">
        <v>140</v>
      </c>
      <c r="B1064" t="s">
        <v>63</v>
      </c>
      <c r="C1064" t="s">
        <v>18</v>
      </c>
      <c r="D1064" t="s">
        <v>168</v>
      </c>
      <c r="E1064" t="s">
        <v>81</v>
      </c>
      <c r="F1064" t="s">
        <v>82</v>
      </c>
      <c r="G1064">
        <v>1481</v>
      </c>
      <c r="H1064" s="3" t="s">
        <v>144</v>
      </c>
      <c r="I1064">
        <v>4.4822628544972879E-3</v>
      </c>
      <c r="J1064">
        <v>0.3</v>
      </c>
      <c r="K1064">
        <v>0.03</v>
      </c>
      <c r="L1064">
        <f>G1064*I1064*J1064*K1064</f>
        <v>5.9744081587594346E-2</v>
      </c>
      <c r="M1064" t="s">
        <v>68</v>
      </c>
      <c r="N1064">
        <f t="shared" si="23"/>
        <v>5.9744081587594346E-2</v>
      </c>
    </row>
    <row r="1065" spans="1:14" x14ac:dyDescent="0.25">
      <c r="A1065" t="s">
        <v>140</v>
      </c>
      <c r="B1065" t="s">
        <v>63</v>
      </c>
      <c r="C1065" t="s">
        <v>18</v>
      </c>
      <c r="D1065" t="s">
        <v>168</v>
      </c>
      <c r="E1065" t="s">
        <v>145</v>
      </c>
      <c r="F1065" t="s">
        <v>82</v>
      </c>
      <c r="G1065">
        <v>1216.5</v>
      </c>
      <c r="H1065" s="3" t="s">
        <v>144</v>
      </c>
      <c r="I1065">
        <v>5.9252988023059715E-3</v>
      </c>
      <c r="J1065">
        <v>0.3</v>
      </c>
      <c r="K1065">
        <v>0.03</v>
      </c>
      <c r="L1065">
        <f>G1065*I1065*J1065*K1065</f>
        <v>6.4873133937046926E-2</v>
      </c>
      <c r="M1065" t="s">
        <v>68</v>
      </c>
      <c r="N1065">
        <f t="shared" si="23"/>
        <v>6.4873133937046926E-2</v>
      </c>
    </row>
    <row r="1066" spans="1:14" x14ac:dyDescent="0.25">
      <c r="A1066" t="s">
        <v>140</v>
      </c>
      <c r="B1066" t="s">
        <v>63</v>
      </c>
      <c r="C1066" t="s">
        <v>18</v>
      </c>
      <c r="D1066" t="s">
        <v>96</v>
      </c>
      <c r="E1066" t="s">
        <v>81</v>
      </c>
      <c r="F1066" t="s">
        <v>141</v>
      </c>
      <c r="G1066" s="3" t="s">
        <v>144</v>
      </c>
      <c r="H1066" s="4">
        <v>11.7463443059252</v>
      </c>
      <c r="I1066">
        <v>4.4822628544972879E-3</v>
      </c>
      <c r="J1066" s="3" t="s">
        <v>144</v>
      </c>
      <c r="K1066" s="3" t="s">
        <v>144</v>
      </c>
      <c r="L1066">
        <f>H1066*I1066</f>
        <v>5.2650202758584251E-2</v>
      </c>
      <c r="M1066" t="s">
        <v>68</v>
      </c>
      <c r="N1066">
        <f t="shared" si="23"/>
        <v>5.2650202758584251E-2</v>
      </c>
    </row>
    <row r="1067" spans="1:14" x14ac:dyDescent="0.25">
      <c r="A1067" t="s">
        <v>140</v>
      </c>
      <c r="B1067" t="s">
        <v>63</v>
      </c>
      <c r="C1067" t="s">
        <v>18</v>
      </c>
      <c r="D1067" t="s">
        <v>96</v>
      </c>
      <c r="E1067" t="s">
        <v>145</v>
      </c>
      <c r="F1067" t="s">
        <v>141</v>
      </c>
      <c r="G1067" s="3" t="s">
        <v>144</v>
      </c>
      <c r="H1067" s="4">
        <v>1.3433253957136855</v>
      </c>
      <c r="I1067">
        <v>5.9252988023059715E-3</v>
      </c>
      <c r="J1067" s="3" t="s">
        <v>144</v>
      </c>
      <c r="K1067" s="3" t="s">
        <v>144</v>
      </c>
      <c r="L1067">
        <f>H1067*I1067</f>
        <v>7.9596043583294966E-3</v>
      </c>
      <c r="M1067" t="s">
        <v>68</v>
      </c>
      <c r="N1067">
        <f t="shared" si="23"/>
        <v>7.9596043583294966E-3</v>
      </c>
    </row>
    <row r="1068" spans="1:14" x14ac:dyDescent="0.25">
      <c r="A1068" t="s">
        <v>140</v>
      </c>
      <c r="B1068" t="s">
        <v>63</v>
      </c>
      <c r="C1068" t="s">
        <v>18</v>
      </c>
      <c r="D1068" t="s">
        <v>124</v>
      </c>
      <c r="E1068" t="s">
        <v>81</v>
      </c>
      <c r="F1068" t="s">
        <v>141</v>
      </c>
      <c r="G1068" s="3" t="s">
        <v>144</v>
      </c>
      <c r="H1068" s="4">
        <v>0.13173553719008266</v>
      </c>
      <c r="I1068">
        <v>4.4822628544972879E-3</v>
      </c>
      <c r="J1068" s="3" t="s">
        <v>144</v>
      </c>
      <c r="K1068" s="3" t="s">
        <v>144</v>
      </c>
      <c r="L1068">
        <f>H1068*I1068</f>
        <v>5.9047330496435357E-4</v>
      </c>
      <c r="M1068" t="s">
        <v>68</v>
      </c>
      <c r="N1068">
        <f t="shared" si="23"/>
        <v>5.9047330496435357E-4</v>
      </c>
    </row>
    <row r="1069" spans="1:14" x14ac:dyDescent="0.25">
      <c r="A1069" t="s">
        <v>140</v>
      </c>
      <c r="B1069" t="s">
        <v>63</v>
      </c>
      <c r="C1069" t="s">
        <v>18</v>
      </c>
      <c r="D1069" t="s">
        <v>124</v>
      </c>
      <c r="E1069" t="s">
        <v>145</v>
      </c>
      <c r="F1069" t="s">
        <v>141</v>
      </c>
      <c r="G1069" s="3" t="s">
        <v>144</v>
      </c>
      <c r="H1069" s="4">
        <v>0.11570247933884298</v>
      </c>
      <c r="I1069">
        <v>5.9252988023059715E-3</v>
      </c>
      <c r="J1069" s="3" t="s">
        <v>144</v>
      </c>
      <c r="K1069" s="3" t="s">
        <v>144</v>
      </c>
      <c r="L1069">
        <f>H1069*I1069</f>
        <v>6.8557176225027771E-4</v>
      </c>
      <c r="M1069" t="s">
        <v>68</v>
      </c>
      <c r="N1069">
        <f t="shared" si="23"/>
        <v>6.8557176225027771E-4</v>
      </c>
    </row>
    <row r="1070" spans="1:14" x14ac:dyDescent="0.25">
      <c r="A1070" t="s">
        <v>140</v>
      </c>
      <c r="B1070" t="s">
        <v>63</v>
      </c>
      <c r="C1070" t="s">
        <v>18</v>
      </c>
      <c r="D1070" t="s">
        <v>101</v>
      </c>
      <c r="E1070" t="s">
        <v>81</v>
      </c>
      <c r="F1070" t="s">
        <v>82</v>
      </c>
      <c r="G1070">
        <v>332</v>
      </c>
      <c r="H1070" s="3" t="s">
        <v>144</v>
      </c>
      <c r="I1070">
        <v>4.4822628544972879E-3</v>
      </c>
      <c r="J1070">
        <v>0.3</v>
      </c>
      <c r="K1070">
        <v>0.03</v>
      </c>
      <c r="L1070">
        <f>G1070*I1070*J1070*K1070</f>
        <v>1.3393001409237897E-2</v>
      </c>
      <c r="M1070" t="s">
        <v>68</v>
      </c>
      <c r="N1070">
        <f t="shared" si="23"/>
        <v>1.3393001409237897E-2</v>
      </c>
    </row>
    <row r="1071" spans="1:14" x14ac:dyDescent="0.25">
      <c r="A1071" t="s">
        <v>140</v>
      </c>
      <c r="B1071" t="s">
        <v>63</v>
      </c>
      <c r="C1071" t="s">
        <v>18</v>
      </c>
      <c r="D1071" t="s">
        <v>101</v>
      </c>
      <c r="E1071" t="s">
        <v>81</v>
      </c>
      <c r="F1071" t="s">
        <v>141</v>
      </c>
      <c r="G1071" s="3" t="s">
        <v>144</v>
      </c>
      <c r="H1071" s="4">
        <v>29.259433492822971</v>
      </c>
      <c r="I1071">
        <v>4.4822628544972879E-3</v>
      </c>
      <c r="J1071" s="3" t="s">
        <v>144</v>
      </c>
      <c r="K1071" s="3" t="s">
        <v>144</v>
      </c>
      <c r="L1071">
        <f>H1071*I1071</f>
        <v>0.13114847188851425</v>
      </c>
      <c r="M1071" t="s">
        <v>68</v>
      </c>
      <c r="N1071">
        <f t="shared" si="23"/>
        <v>0.13114847188851425</v>
      </c>
    </row>
    <row r="1072" spans="1:14" x14ac:dyDescent="0.25">
      <c r="A1072" t="s">
        <v>140</v>
      </c>
      <c r="B1072" t="s">
        <v>63</v>
      </c>
      <c r="C1072" t="s">
        <v>18</v>
      </c>
      <c r="D1072" t="s">
        <v>101</v>
      </c>
      <c r="E1072" t="s">
        <v>145</v>
      </c>
      <c r="F1072" t="s">
        <v>82</v>
      </c>
      <c r="G1072">
        <v>226</v>
      </c>
      <c r="H1072" s="3" t="s">
        <v>144</v>
      </c>
      <c r="I1072">
        <v>5.9252988023059715E-3</v>
      </c>
      <c r="J1072">
        <v>0.3</v>
      </c>
      <c r="K1072">
        <v>0.03</v>
      </c>
      <c r="L1072">
        <f>G1072*I1072*J1072*K1072</f>
        <v>1.2052057763890343E-2</v>
      </c>
      <c r="M1072" t="s">
        <v>68</v>
      </c>
      <c r="N1072">
        <f t="shared" si="23"/>
        <v>1.2052057763890343E-2</v>
      </c>
    </row>
    <row r="1073" spans="1:14" x14ac:dyDescent="0.25">
      <c r="A1073" t="s">
        <v>140</v>
      </c>
      <c r="B1073" t="s">
        <v>63</v>
      </c>
      <c r="C1073" t="s">
        <v>18</v>
      </c>
      <c r="D1073" t="s">
        <v>101</v>
      </c>
      <c r="E1073" t="s">
        <v>145</v>
      </c>
      <c r="F1073" t="s">
        <v>141</v>
      </c>
      <c r="G1073" s="3" t="s">
        <v>144</v>
      </c>
      <c r="H1073" s="4">
        <v>10.491961722488039</v>
      </c>
      <c r="I1073">
        <v>5.9252988023059715E-3</v>
      </c>
      <c r="J1073" s="3" t="s">
        <v>144</v>
      </c>
      <c r="K1073" s="3" t="s">
        <v>144</v>
      </c>
      <c r="L1073">
        <f>H1073*I1073</f>
        <v>6.2168008228098474E-2</v>
      </c>
      <c r="M1073" t="s">
        <v>68</v>
      </c>
      <c r="N1073">
        <f t="shared" si="23"/>
        <v>6.2168008228098474E-2</v>
      </c>
    </row>
    <row r="1074" spans="1:14" x14ac:dyDescent="0.25">
      <c r="A1074" t="s">
        <v>140</v>
      </c>
      <c r="B1074" t="s">
        <v>63</v>
      </c>
      <c r="C1074" t="s">
        <v>18</v>
      </c>
      <c r="D1074" t="s">
        <v>114</v>
      </c>
      <c r="E1074" t="s">
        <v>81</v>
      </c>
      <c r="F1074" t="s">
        <v>82</v>
      </c>
      <c r="G1074">
        <v>798.7</v>
      </c>
      <c r="H1074" s="3" t="s">
        <v>144</v>
      </c>
      <c r="I1074">
        <v>4.4822628544972879E-3</v>
      </c>
      <c r="J1074">
        <v>0.3</v>
      </c>
      <c r="K1074">
        <v>0.03</v>
      </c>
      <c r="L1074">
        <f>G1074*I1074*J1074*K1074</f>
        <v>3.2219850076982852E-2</v>
      </c>
      <c r="M1074" t="s">
        <v>67</v>
      </c>
      <c r="N1074">
        <f t="shared" si="23"/>
        <v>0</v>
      </c>
    </row>
    <row r="1075" spans="1:14" x14ac:dyDescent="0.25">
      <c r="A1075" t="s">
        <v>140</v>
      </c>
      <c r="B1075" t="s">
        <v>63</v>
      </c>
      <c r="C1075" t="s">
        <v>18</v>
      </c>
      <c r="D1075" t="s">
        <v>114</v>
      </c>
      <c r="E1075" t="s">
        <v>81</v>
      </c>
      <c r="F1075" t="s">
        <v>141</v>
      </c>
      <c r="G1075" s="3" t="s">
        <v>144</v>
      </c>
      <c r="H1075" s="4">
        <v>16.309999999999999</v>
      </c>
      <c r="I1075">
        <v>4.4822628544972879E-3</v>
      </c>
      <c r="J1075" s="3" t="s">
        <v>144</v>
      </c>
      <c r="K1075" s="3" t="s">
        <v>144</v>
      </c>
      <c r="L1075">
        <f>H1075*I1075</f>
        <v>7.310570715685076E-2</v>
      </c>
      <c r="M1075" t="s">
        <v>67</v>
      </c>
      <c r="N1075">
        <f t="shared" si="23"/>
        <v>0</v>
      </c>
    </row>
    <row r="1076" spans="1:14" x14ac:dyDescent="0.25">
      <c r="A1076" t="s">
        <v>140</v>
      </c>
      <c r="B1076" t="s">
        <v>63</v>
      </c>
      <c r="C1076" t="s">
        <v>18</v>
      </c>
      <c r="D1076" t="s">
        <v>114</v>
      </c>
      <c r="E1076" t="s">
        <v>145</v>
      </c>
      <c r="F1076" t="s">
        <v>82</v>
      </c>
      <c r="G1076">
        <v>1216.8</v>
      </c>
      <c r="H1076" s="3" t="s">
        <v>144</v>
      </c>
      <c r="I1076">
        <v>5.9252988023059715E-3</v>
      </c>
      <c r="J1076">
        <v>0.3</v>
      </c>
      <c r="K1076">
        <v>0.03</v>
      </c>
      <c r="L1076">
        <f>G1076*I1076*J1076*K1076</f>
        <v>6.4889132243813138E-2</v>
      </c>
      <c r="M1076" t="s">
        <v>67</v>
      </c>
      <c r="N1076">
        <f t="shared" si="23"/>
        <v>0</v>
      </c>
    </row>
    <row r="1077" spans="1:14" x14ac:dyDescent="0.25">
      <c r="A1077" t="s">
        <v>140</v>
      </c>
      <c r="B1077" t="s">
        <v>63</v>
      </c>
      <c r="C1077" t="s">
        <v>18</v>
      </c>
      <c r="D1077" t="s">
        <v>114</v>
      </c>
      <c r="E1077" t="s">
        <v>145</v>
      </c>
      <c r="F1077" t="s">
        <v>141</v>
      </c>
      <c r="G1077" s="3" t="s">
        <v>144</v>
      </c>
      <c r="H1077" s="4">
        <v>21.87</v>
      </c>
      <c r="I1077">
        <v>5.9252988023059715E-3</v>
      </c>
      <c r="J1077" s="3" t="s">
        <v>144</v>
      </c>
      <c r="K1077" s="3" t="s">
        <v>144</v>
      </c>
      <c r="L1077">
        <f>H1077*I1077</f>
        <v>0.12958628480643161</v>
      </c>
      <c r="M1077" t="s">
        <v>67</v>
      </c>
      <c r="N1077">
        <f t="shared" si="23"/>
        <v>0</v>
      </c>
    </row>
    <row r="1078" spans="1:14" x14ac:dyDescent="0.25">
      <c r="A1078" t="s">
        <v>140</v>
      </c>
      <c r="B1078" t="s">
        <v>63</v>
      </c>
      <c r="C1078" t="s">
        <v>18</v>
      </c>
      <c r="D1078" t="s">
        <v>97</v>
      </c>
      <c r="E1078" t="s">
        <v>81</v>
      </c>
      <c r="F1078" t="s">
        <v>141</v>
      </c>
      <c r="G1078" s="3" t="s">
        <v>144</v>
      </c>
      <c r="H1078" s="4">
        <v>0.11592727272727274</v>
      </c>
      <c r="I1078">
        <v>4.4822628544972879E-3</v>
      </c>
      <c r="J1078" s="3" t="s">
        <v>144</v>
      </c>
      <c r="K1078" s="3" t="s">
        <v>144</v>
      </c>
      <c r="L1078">
        <f>H1078*I1078</f>
        <v>5.1961650836863113E-4</v>
      </c>
      <c r="M1078" t="s">
        <v>68</v>
      </c>
      <c r="N1078">
        <f t="shared" si="23"/>
        <v>5.1961650836863113E-4</v>
      </c>
    </row>
    <row r="1079" spans="1:14" x14ac:dyDescent="0.25">
      <c r="A1079" t="s">
        <v>140</v>
      </c>
      <c r="B1079" t="s">
        <v>63</v>
      </c>
      <c r="C1079" t="s">
        <v>18</v>
      </c>
      <c r="D1079" t="s">
        <v>97</v>
      </c>
      <c r="E1079" t="s">
        <v>145</v>
      </c>
      <c r="F1079" t="s">
        <v>141</v>
      </c>
      <c r="G1079" s="3" t="s">
        <v>144</v>
      </c>
      <c r="H1079" s="4">
        <v>6.3636363636363644E-2</v>
      </c>
      <c r="I1079">
        <v>5.9252988023059715E-3</v>
      </c>
      <c r="J1079" s="3" t="s">
        <v>144</v>
      </c>
      <c r="K1079" s="3" t="s">
        <v>144</v>
      </c>
      <c r="L1079">
        <f>H1079*I1079</f>
        <v>3.7706446923765278E-4</v>
      </c>
      <c r="M1079" t="s">
        <v>68</v>
      </c>
      <c r="N1079">
        <f t="shared" si="23"/>
        <v>3.7706446923765278E-4</v>
      </c>
    </row>
    <row r="1080" spans="1:14" x14ac:dyDescent="0.25">
      <c r="A1080" t="s">
        <v>140</v>
      </c>
      <c r="B1080" t="s">
        <v>63</v>
      </c>
      <c r="C1080" t="s">
        <v>10</v>
      </c>
      <c r="D1080" t="s">
        <v>143</v>
      </c>
      <c r="E1080" t="s">
        <v>81</v>
      </c>
      <c r="F1080" t="s">
        <v>82</v>
      </c>
      <c r="G1080">
        <v>14</v>
      </c>
      <c r="H1080" s="3" t="s">
        <v>144</v>
      </c>
      <c r="I1080">
        <v>1.3500286539497156E-2</v>
      </c>
      <c r="J1080">
        <v>0.3</v>
      </c>
      <c r="K1080">
        <v>0.03</v>
      </c>
      <c r="L1080">
        <f>G1080*I1080*J1080*K1080</f>
        <v>1.7010361039766415E-3</v>
      </c>
      <c r="M1080" t="s">
        <v>68</v>
      </c>
      <c r="N1080">
        <f t="shared" si="23"/>
        <v>1.7010361039766415E-3</v>
      </c>
    </row>
    <row r="1081" spans="1:14" x14ac:dyDescent="0.25">
      <c r="A1081" t="s">
        <v>140</v>
      </c>
      <c r="B1081" t="s">
        <v>63</v>
      </c>
      <c r="C1081" t="s">
        <v>10</v>
      </c>
      <c r="D1081" t="s">
        <v>143</v>
      </c>
      <c r="E1081" t="s">
        <v>81</v>
      </c>
      <c r="F1081" t="s">
        <v>141</v>
      </c>
      <c r="G1081" s="3" t="s">
        <v>144</v>
      </c>
      <c r="H1081" s="4">
        <v>2.5708577540106954</v>
      </c>
      <c r="I1081">
        <v>1.3500286539497156E-2</v>
      </c>
      <c r="J1081" s="3" t="s">
        <v>144</v>
      </c>
      <c r="K1081" s="3" t="s">
        <v>144</v>
      </c>
      <c r="L1081">
        <f>H1081*I1081</f>
        <v>3.4707316331432481E-2</v>
      </c>
      <c r="M1081" t="s">
        <v>68</v>
      </c>
      <c r="N1081">
        <f t="shared" si="23"/>
        <v>3.4707316331432481E-2</v>
      </c>
    </row>
    <row r="1082" spans="1:14" x14ac:dyDescent="0.25">
      <c r="A1082" t="s">
        <v>140</v>
      </c>
      <c r="B1082" t="s">
        <v>63</v>
      </c>
      <c r="C1082" t="s">
        <v>10</v>
      </c>
      <c r="D1082" t="s">
        <v>143</v>
      </c>
      <c r="E1082" t="s">
        <v>145</v>
      </c>
      <c r="F1082" t="s">
        <v>82</v>
      </c>
      <c r="G1082">
        <v>23</v>
      </c>
      <c r="H1082" s="3" t="s">
        <v>144</v>
      </c>
      <c r="I1082">
        <v>1.7846617715203503E-2</v>
      </c>
      <c r="J1082">
        <v>0.3</v>
      </c>
      <c r="K1082">
        <v>0.03</v>
      </c>
      <c r="L1082">
        <f>G1082*I1082*J1082*K1082</f>
        <v>3.6942498670471248E-3</v>
      </c>
      <c r="M1082" t="s">
        <v>68</v>
      </c>
      <c r="N1082">
        <f t="shared" si="23"/>
        <v>3.6942498670471248E-3</v>
      </c>
    </row>
    <row r="1083" spans="1:14" x14ac:dyDescent="0.25">
      <c r="A1083" t="s">
        <v>140</v>
      </c>
      <c r="B1083" t="s">
        <v>63</v>
      </c>
      <c r="C1083" t="s">
        <v>10</v>
      </c>
      <c r="D1083" t="s">
        <v>143</v>
      </c>
      <c r="E1083" t="s">
        <v>145</v>
      </c>
      <c r="F1083" t="s">
        <v>141</v>
      </c>
      <c r="G1083" s="3" t="s">
        <v>144</v>
      </c>
      <c r="H1083" s="4">
        <v>0.53529411764705881</v>
      </c>
      <c r="I1083">
        <v>1.7846617715203503E-2</v>
      </c>
      <c r="J1083" s="3" t="s">
        <v>144</v>
      </c>
      <c r="K1083" s="3" t="s">
        <v>144</v>
      </c>
      <c r="L1083">
        <f>H1083*I1083</f>
        <v>9.5531894828442283E-3</v>
      </c>
      <c r="M1083" t="s">
        <v>68</v>
      </c>
      <c r="N1083">
        <f t="shared" si="23"/>
        <v>9.5531894828442283E-3</v>
      </c>
    </row>
    <row r="1084" spans="1:14" x14ac:dyDescent="0.25">
      <c r="A1084" t="s">
        <v>140</v>
      </c>
      <c r="B1084" t="s">
        <v>63</v>
      </c>
      <c r="C1084" t="s">
        <v>10</v>
      </c>
      <c r="D1084" t="s">
        <v>76</v>
      </c>
      <c r="E1084" t="s">
        <v>81</v>
      </c>
      <c r="F1084" t="s">
        <v>82</v>
      </c>
      <c r="G1084">
        <v>1112</v>
      </c>
      <c r="H1084" s="3" t="s">
        <v>144</v>
      </c>
      <c r="I1084">
        <v>1.3500286539497156E-2</v>
      </c>
      <c r="J1084">
        <v>0.3</v>
      </c>
      <c r="K1084">
        <v>0.03</v>
      </c>
      <c r="L1084">
        <f>G1084*I1084*J1084*K1084</f>
        <v>0.1351108676872875</v>
      </c>
      <c r="M1084" t="s">
        <v>68</v>
      </c>
      <c r="N1084">
        <f t="shared" si="23"/>
        <v>0.1351108676872875</v>
      </c>
    </row>
    <row r="1085" spans="1:14" x14ac:dyDescent="0.25">
      <c r="A1085" t="s">
        <v>140</v>
      </c>
      <c r="B1085" t="s">
        <v>63</v>
      </c>
      <c r="C1085" t="s">
        <v>10</v>
      </c>
      <c r="D1085" t="s">
        <v>76</v>
      </c>
      <c r="E1085" t="s">
        <v>81</v>
      </c>
      <c r="F1085" t="s">
        <v>141</v>
      </c>
      <c r="G1085" s="3" t="s">
        <v>144</v>
      </c>
      <c r="H1085" s="4">
        <v>3.4128685699974954</v>
      </c>
      <c r="I1085">
        <v>1.3500286539497156E-2</v>
      </c>
      <c r="J1085" s="3" t="s">
        <v>144</v>
      </c>
      <c r="K1085" s="3" t="s">
        <v>144</v>
      </c>
      <c r="L1085">
        <f>H1085*I1085</f>
        <v>4.6074703616610091E-2</v>
      </c>
      <c r="M1085" t="s">
        <v>68</v>
      </c>
      <c r="N1085">
        <f t="shared" si="23"/>
        <v>4.6074703616610091E-2</v>
      </c>
    </row>
    <row r="1086" spans="1:14" x14ac:dyDescent="0.25">
      <c r="A1086" t="s">
        <v>140</v>
      </c>
      <c r="B1086" t="s">
        <v>63</v>
      </c>
      <c r="C1086" t="s">
        <v>10</v>
      </c>
      <c r="D1086" t="s">
        <v>76</v>
      </c>
      <c r="E1086" t="s">
        <v>145</v>
      </c>
      <c r="F1086" t="s">
        <v>82</v>
      </c>
      <c r="G1086">
        <v>1112</v>
      </c>
      <c r="H1086" s="3" t="s">
        <v>144</v>
      </c>
      <c r="I1086">
        <v>1.7846617715203503E-2</v>
      </c>
      <c r="J1086">
        <v>0.3</v>
      </c>
      <c r="K1086">
        <v>0.03</v>
      </c>
      <c r="L1086">
        <f>G1086*I1086*J1086*K1086</f>
        <v>0.17860895009375663</v>
      </c>
      <c r="M1086" t="s">
        <v>68</v>
      </c>
      <c r="N1086">
        <f t="shared" si="23"/>
        <v>0.17860895009375663</v>
      </c>
    </row>
    <row r="1087" spans="1:14" x14ac:dyDescent="0.25">
      <c r="A1087" t="s">
        <v>140</v>
      </c>
      <c r="B1087" t="s">
        <v>63</v>
      </c>
      <c r="C1087" t="s">
        <v>10</v>
      </c>
      <c r="D1087" t="s">
        <v>76</v>
      </c>
      <c r="E1087" t="s">
        <v>145</v>
      </c>
      <c r="F1087" t="s">
        <v>141</v>
      </c>
      <c r="G1087" s="3" t="s">
        <v>144</v>
      </c>
      <c r="H1087" s="4">
        <v>13.936977210117705</v>
      </c>
      <c r="I1087">
        <v>1.7846617715203503E-2</v>
      </c>
      <c r="J1087" s="3" t="s">
        <v>144</v>
      </c>
      <c r="K1087" s="3" t="s">
        <v>144</v>
      </c>
      <c r="L1087">
        <f>H1087*I1087</f>
        <v>0.24872790437447412</v>
      </c>
      <c r="M1087" t="s">
        <v>68</v>
      </c>
      <c r="N1087">
        <f t="shared" si="23"/>
        <v>0.24872790437447412</v>
      </c>
    </row>
    <row r="1088" spans="1:14" x14ac:dyDescent="0.25">
      <c r="A1088" t="s">
        <v>140</v>
      </c>
      <c r="B1088" t="s">
        <v>63</v>
      </c>
      <c r="C1088" t="s">
        <v>10</v>
      </c>
      <c r="D1088" t="s">
        <v>73</v>
      </c>
      <c r="E1088" t="s">
        <v>81</v>
      </c>
      <c r="F1088" t="s">
        <v>82</v>
      </c>
      <c r="G1088">
        <v>11190</v>
      </c>
      <c r="H1088" s="3" t="s">
        <v>144</v>
      </c>
      <c r="I1088">
        <v>1.3500286539497156E-2</v>
      </c>
      <c r="J1088">
        <v>0.3</v>
      </c>
      <c r="K1088">
        <v>0.03</v>
      </c>
      <c r="L1088">
        <f>G1088*I1088*J1088*K1088</f>
        <v>1.3596138573927583</v>
      </c>
      <c r="M1088" t="s">
        <v>67</v>
      </c>
      <c r="N1088">
        <f t="shared" si="23"/>
        <v>0</v>
      </c>
    </row>
    <row r="1089" spans="1:14" x14ac:dyDescent="0.25">
      <c r="A1089" t="s">
        <v>140</v>
      </c>
      <c r="B1089" t="s">
        <v>63</v>
      </c>
      <c r="C1089" t="s">
        <v>10</v>
      </c>
      <c r="D1089" t="s">
        <v>73</v>
      </c>
      <c r="E1089" t="s">
        <v>81</v>
      </c>
      <c r="F1089" t="s">
        <v>141</v>
      </c>
      <c r="G1089" s="3" t="s">
        <v>144</v>
      </c>
      <c r="H1089" s="4">
        <v>138.18181818181819</v>
      </c>
      <c r="I1089">
        <v>1.3500286539497156E-2</v>
      </c>
      <c r="J1089" s="3" t="s">
        <v>144</v>
      </c>
      <c r="K1089" s="3" t="s">
        <v>144</v>
      </c>
      <c r="L1089">
        <f>H1089*I1089</f>
        <v>1.8654941400032434</v>
      </c>
      <c r="M1089" t="s">
        <v>67</v>
      </c>
      <c r="N1089">
        <f t="shared" si="23"/>
        <v>0</v>
      </c>
    </row>
    <row r="1090" spans="1:14" x14ac:dyDescent="0.25">
      <c r="A1090" t="s">
        <v>140</v>
      </c>
      <c r="B1090" t="s">
        <v>63</v>
      </c>
      <c r="C1090" t="s">
        <v>10</v>
      </c>
      <c r="D1090" t="s">
        <v>73</v>
      </c>
      <c r="E1090" t="s">
        <v>145</v>
      </c>
      <c r="F1090" t="s">
        <v>82</v>
      </c>
      <c r="G1090">
        <v>13766</v>
      </c>
      <c r="H1090" s="3" t="s">
        <v>144</v>
      </c>
      <c r="I1090">
        <v>1.7846617715203503E-2</v>
      </c>
      <c r="J1090">
        <v>0.3</v>
      </c>
      <c r="K1090">
        <v>0.03</v>
      </c>
      <c r="L1090">
        <f>G1090*I1090*J1090*K1090</f>
        <v>2.2110888552074228</v>
      </c>
      <c r="M1090" t="s">
        <v>67</v>
      </c>
      <c r="N1090">
        <f t="shared" ref="N1090:N1153" si="24">IF(M1090="N",L1090,0)</f>
        <v>0</v>
      </c>
    </row>
    <row r="1091" spans="1:14" x14ac:dyDescent="0.25">
      <c r="A1091" t="s">
        <v>140</v>
      </c>
      <c r="B1091" t="s">
        <v>63</v>
      </c>
      <c r="C1091" t="s">
        <v>10</v>
      </c>
      <c r="D1091" t="s">
        <v>73</v>
      </c>
      <c r="E1091" t="s">
        <v>145</v>
      </c>
      <c r="F1091" t="s">
        <v>141</v>
      </c>
      <c r="G1091" s="3" t="s">
        <v>144</v>
      </c>
      <c r="H1091" s="4">
        <v>130.18181818181819</v>
      </c>
      <c r="I1091">
        <v>1.7846617715203503E-2</v>
      </c>
      <c r="J1091" s="3" t="s">
        <v>144</v>
      </c>
      <c r="K1091" s="3" t="s">
        <v>144</v>
      </c>
      <c r="L1091">
        <f>H1091*I1091</f>
        <v>2.323305142561038</v>
      </c>
      <c r="M1091" t="s">
        <v>67</v>
      </c>
      <c r="N1091">
        <f t="shared" si="24"/>
        <v>0</v>
      </c>
    </row>
    <row r="1092" spans="1:14" x14ac:dyDescent="0.25">
      <c r="A1092" t="s">
        <v>140</v>
      </c>
      <c r="B1092" t="s">
        <v>63</v>
      </c>
      <c r="C1092" t="s">
        <v>10</v>
      </c>
      <c r="D1092" t="s">
        <v>146</v>
      </c>
      <c r="E1092" t="s">
        <v>81</v>
      </c>
      <c r="F1092" t="s">
        <v>82</v>
      </c>
      <c r="G1092">
        <v>740</v>
      </c>
      <c r="H1092" s="3" t="s">
        <v>144</v>
      </c>
      <c r="I1092">
        <v>1.3500286539497156E-2</v>
      </c>
      <c r="J1092">
        <v>0.3</v>
      </c>
      <c r="K1092">
        <v>0.03</v>
      </c>
      <c r="L1092">
        <f>G1092*I1092*J1092*K1092</f>
        <v>8.9911908353051059E-2</v>
      </c>
      <c r="M1092" t="s">
        <v>68</v>
      </c>
      <c r="N1092">
        <f t="shared" si="24"/>
        <v>8.9911908353051059E-2</v>
      </c>
    </row>
    <row r="1093" spans="1:14" x14ac:dyDescent="0.25">
      <c r="A1093" t="s">
        <v>140</v>
      </c>
      <c r="B1093" t="s">
        <v>63</v>
      </c>
      <c r="C1093" t="s">
        <v>10</v>
      </c>
      <c r="D1093" t="s">
        <v>146</v>
      </c>
      <c r="E1093" t="s">
        <v>81</v>
      </c>
      <c r="F1093" t="s">
        <v>141</v>
      </c>
      <c r="G1093" s="3" t="s">
        <v>144</v>
      </c>
      <c r="H1093" s="4">
        <v>1.3331636363636363</v>
      </c>
      <c r="I1093">
        <v>1.3500286539497156E-2</v>
      </c>
      <c r="J1093" s="3" t="s">
        <v>144</v>
      </c>
      <c r="K1093" s="3" t="s">
        <v>144</v>
      </c>
      <c r="L1093">
        <f>H1093*I1093</f>
        <v>1.7998091094947079E-2</v>
      </c>
      <c r="M1093" t="s">
        <v>68</v>
      </c>
      <c r="N1093">
        <f t="shared" si="24"/>
        <v>1.7998091094947079E-2</v>
      </c>
    </row>
    <row r="1094" spans="1:14" x14ac:dyDescent="0.25">
      <c r="A1094" t="s">
        <v>140</v>
      </c>
      <c r="B1094" t="s">
        <v>63</v>
      </c>
      <c r="C1094" t="s">
        <v>10</v>
      </c>
      <c r="D1094" t="s">
        <v>146</v>
      </c>
      <c r="E1094" t="s">
        <v>145</v>
      </c>
      <c r="F1094" t="s">
        <v>82</v>
      </c>
      <c r="G1094">
        <v>740</v>
      </c>
      <c r="H1094" s="3" t="s">
        <v>144</v>
      </c>
      <c r="I1094">
        <v>1.7846617715203503E-2</v>
      </c>
      <c r="J1094">
        <v>0.3</v>
      </c>
      <c r="K1094">
        <v>0.03</v>
      </c>
      <c r="L1094">
        <f>G1094*I1094*J1094*K1094</f>
        <v>0.11885847398325532</v>
      </c>
      <c r="M1094" t="s">
        <v>68</v>
      </c>
      <c r="N1094">
        <f t="shared" si="24"/>
        <v>0.11885847398325532</v>
      </c>
    </row>
    <row r="1095" spans="1:14" x14ac:dyDescent="0.25">
      <c r="A1095" t="s">
        <v>140</v>
      </c>
      <c r="B1095" t="s">
        <v>63</v>
      </c>
      <c r="C1095" t="s">
        <v>10</v>
      </c>
      <c r="D1095" t="s">
        <v>146</v>
      </c>
      <c r="E1095" t="s">
        <v>145</v>
      </c>
      <c r="F1095" t="s">
        <v>141</v>
      </c>
      <c r="G1095" s="3" t="s">
        <v>144</v>
      </c>
      <c r="H1095" s="4">
        <v>0.89090909090909076</v>
      </c>
      <c r="I1095">
        <v>1.7846617715203503E-2</v>
      </c>
      <c r="J1095" s="3" t="s">
        <v>144</v>
      </c>
      <c r="K1095" s="3" t="s">
        <v>144</v>
      </c>
      <c r="L1095">
        <f>H1095*I1095</f>
        <v>1.5899713964454026E-2</v>
      </c>
      <c r="M1095" t="s">
        <v>68</v>
      </c>
      <c r="N1095">
        <f t="shared" si="24"/>
        <v>1.5899713964454026E-2</v>
      </c>
    </row>
    <row r="1096" spans="1:14" x14ac:dyDescent="0.25">
      <c r="A1096" t="s">
        <v>140</v>
      </c>
      <c r="B1096" t="s">
        <v>63</v>
      </c>
      <c r="C1096" t="s">
        <v>10</v>
      </c>
      <c r="D1096" t="s">
        <v>128</v>
      </c>
      <c r="E1096" t="s">
        <v>81</v>
      </c>
      <c r="F1096" t="s">
        <v>82</v>
      </c>
      <c r="G1096">
        <v>97</v>
      </c>
      <c r="H1096" s="3" t="s">
        <v>144</v>
      </c>
      <c r="I1096">
        <v>1.3500286539497156E-2</v>
      </c>
      <c r="J1096">
        <v>0.3</v>
      </c>
      <c r="K1096">
        <v>0.03</v>
      </c>
      <c r="L1096">
        <f>G1096*I1096*J1096*K1096</f>
        <v>1.1785750148981014E-2</v>
      </c>
      <c r="M1096" t="s">
        <v>68</v>
      </c>
      <c r="N1096">
        <f t="shared" si="24"/>
        <v>1.1785750148981014E-2</v>
      </c>
    </row>
    <row r="1097" spans="1:14" x14ac:dyDescent="0.25">
      <c r="A1097" t="s">
        <v>140</v>
      </c>
      <c r="B1097" t="s">
        <v>63</v>
      </c>
      <c r="C1097" t="s">
        <v>10</v>
      </c>
      <c r="D1097" t="s">
        <v>128</v>
      </c>
      <c r="E1097" t="s">
        <v>81</v>
      </c>
      <c r="F1097" t="s">
        <v>141</v>
      </c>
      <c r="G1097" s="3" t="s">
        <v>144</v>
      </c>
      <c r="H1097" s="4">
        <v>3</v>
      </c>
      <c r="I1097">
        <v>1.3500286539497156E-2</v>
      </c>
      <c r="J1097" s="3" t="s">
        <v>144</v>
      </c>
      <c r="K1097" s="3" t="s">
        <v>144</v>
      </c>
      <c r="L1097">
        <f>H1097*I1097</f>
        <v>4.0500859618491467E-2</v>
      </c>
      <c r="M1097" t="s">
        <v>68</v>
      </c>
      <c r="N1097">
        <f t="shared" si="24"/>
        <v>4.0500859618491467E-2</v>
      </c>
    </row>
    <row r="1098" spans="1:14" x14ac:dyDescent="0.25">
      <c r="A1098" t="s">
        <v>140</v>
      </c>
      <c r="B1098" t="s">
        <v>63</v>
      </c>
      <c r="C1098" t="s">
        <v>10</v>
      </c>
      <c r="D1098" t="s">
        <v>128</v>
      </c>
      <c r="E1098" t="s">
        <v>145</v>
      </c>
      <c r="F1098" t="s">
        <v>82</v>
      </c>
      <c r="G1098">
        <v>49</v>
      </c>
      <c r="H1098" s="3" t="s">
        <v>144</v>
      </c>
      <c r="I1098">
        <v>1.7846617715203503E-2</v>
      </c>
      <c r="J1098">
        <v>0.3</v>
      </c>
      <c r="K1098">
        <v>0.03</v>
      </c>
      <c r="L1098">
        <f>G1098*I1098*J1098*K1098</f>
        <v>7.8703584124047432E-3</v>
      </c>
      <c r="M1098" t="s">
        <v>68</v>
      </c>
      <c r="N1098">
        <f t="shared" si="24"/>
        <v>7.8703584124047432E-3</v>
      </c>
    </row>
    <row r="1099" spans="1:14" x14ac:dyDescent="0.25">
      <c r="A1099" t="s">
        <v>140</v>
      </c>
      <c r="B1099" t="s">
        <v>63</v>
      </c>
      <c r="C1099" t="s">
        <v>10</v>
      </c>
      <c r="D1099" t="s">
        <v>128</v>
      </c>
      <c r="E1099" t="s">
        <v>145</v>
      </c>
      <c r="F1099" t="s">
        <v>141</v>
      </c>
      <c r="G1099" s="3" t="s">
        <v>144</v>
      </c>
      <c r="H1099" s="4">
        <v>2.0499999999999998</v>
      </c>
      <c r="I1099">
        <v>1.7846617715203503E-2</v>
      </c>
      <c r="J1099" s="3" t="s">
        <v>144</v>
      </c>
      <c r="K1099" s="3" t="s">
        <v>144</v>
      </c>
      <c r="L1099">
        <f>H1099*I1099</f>
        <v>3.6585566316167176E-2</v>
      </c>
      <c r="M1099" t="s">
        <v>68</v>
      </c>
      <c r="N1099">
        <f t="shared" si="24"/>
        <v>3.6585566316167176E-2</v>
      </c>
    </row>
    <row r="1100" spans="1:14" x14ac:dyDescent="0.25">
      <c r="A1100" t="s">
        <v>140</v>
      </c>
      <c r="B1100" t="s">
        <v>63</v>
      </c>
      <c r="C1100" t="s">
        <v>10</v>
      </c>
      <c r="D1100" t="s">
        <v>147</v>
      </c>
      <c r="E1100" t="s">
        <v>81</v>
      </c>
      <c r="F1100" t="s">
        <v>141</v>
      </c>
      <c r="G1100" s="3" t="s">
        <v>144</v>
      </c>
      <c r="H1100" s="4">
        <v>78.25090909090909</v>
      </c>
      <c r="I1100">
        <v>1.3500286539497156E-2</v>
      </c>
      <c r="J1100" s="3" t="s">
        <v>144</v>
      </c>
      <c r="K1100" s="3" t="s">
        <v>144</v>
      </c>
      <c r="L1100">
        <f>H1100*I1100</f>
        <v>1.0564096947034156</v>
      </c>
      <c r="M1100" t="s">
        <v>68</v>
      </c>
      <c r="N1100">
        <f t="shared" si="24"/>
        <v>1.0564096947034156</v>
      </c>
    </row>
    <row r="1101" spans="1:14" x14ac:dyDescent="0.25">
      <c r="A1101" t="s">
        <v>140</v>
      </c>
      <c r="B1101" t="s">
        <v>63</v>
      </c>
      <c r="C1101" t="s">
        <v>10</v>
      </c>
      <c r="D1101" t="s">
        <v>147</v>
      </c>
      <c r="E1101" t="s">
        <v>145</v>
      </c>
      <c r="F1101" t="s">
        <v>141</v>
      </c>
      <c r="G1101" s="3" t="s">
        <v>144</v>
      </c>
      <c r="H1101" s="4">
        <v>187.98181818181817</v>
      </c>
      <c r="I1101">
        <v>1.7846617715203503E-2</v>
      </c>
      <c r="J1101" s="3" t="s">
        <v>144</v>
      </c>
      <c r="K1101" s="3" t="s">
        <v>144</v>
      </c>
      <c r="L1101">
        <f>H1101*I1101</f>
        <v>3.3548396464998</v>
      </c>
      <c r="M1101" t="s">
        <v>68</v>
      </c>
      <c r="N1101">
        <f t="shared" si="24"/>
        <v>3.3548396464998</v>
      </c>
    </row>
    <row r="1102" spans="1:14" x14ac:dyDescent="0.25">
      <c r="A1102" t="s">
        <v>140</v>
      </c>
      <c r="B1102" t="s">
        <v>63</v>
      </c>
      <c r="C1102" t="s">
        <v>10</v>
      </c>
      <c r="D1102" t="s">
        <v>148</v>
      </c>
      <c r="E1102" t="s">
        <v>81</v>
      </c>
      <c r="F1102" t="s">
        <v>82</v>
      </c>
      <c r="G1102">
        <v>3450</v>
      </c>
      <c r="H1102" s="3" t="s">
        <v>144</v>
      </c>
      <c r="I1102">
        <v>1.3500286539497156E-2</v>
      </c>
      <c r="J1102">
        <v>0.3</v>
      </c>
      <c r="K1102">
        <v>0.03</v>
      </c>
      <c r="L1102">
        <f>G1102*I1102*J1102*K1102</f>
        <v>0.41918389705138664</v>
      </c>
      <c r="M1102" t="s">
        <v>68</v>
      </c>
      <c r="N1102">
        <f t="shared" si="24"/>
        <v>0.41918389705138664</v>
      </c>
    </row>
    <row r="1103" spans="1:14" x14ac:dyDescent="0.25">
      <c r="A1103" t="s">
        <v>140</v>
      </c>
      <c r="B1103" t="s">
        <v>63</v>
      </c>
      <c r="C1103" t="s">
        <v>10</v>
      </c>
      <c r="D1103" t="s">
        <v>148</v>
      </c>
      <c r="E1103" t="s">
        <v>145</v>
      </c>
      <c r="F1103" t="s">
        <v>82</v>
      </c>
      <c r="G1103">
        <v>15482</v>
      </c>
      <c r="H1103" s="3" t="s">
        <v>144</v>
      </c>
      <c r="I1103">
        <v>1.7846617715203503E-2</v>
      </c>
      <c r="J1103">
        <v>0.3</v>
      </c>
      <c r="K1103">
        <v>0.03</v>
      </c>
      <c r="L1103">
        <f>G1103*I1103*J1103*K1103</f>
        <v>2.4867120192010255</v>
      </c>
      <c r="M1103" t="s">
        <v>68</v>
      </c>
      <c r="N1103">
        <f t="shared" si="24"/>
        <v>2.4867120192010255</v>
      </c>
    </row>
    <row r="1104" spans="1:14" x14ac:dyDescent="0.25">
      <c r="A1104" t="s">
        <v>140</v>
      </c>
      <c r="B1104" t="s">
        <v>63</v>
      </c>
      <c r="C1104" t="s">
        <v>10</v>
      </c>
      <c r="D1104" t="s">
        <v>149</v>
      </c>
      <c r="E1104" t="s">
        <v>81</v>
      </c>
      <c r="F1104" t="s">
        <v>141</v>
      </c>
      <c r="G1104" s="3" t="s">
        <v>144</v>
      </c>
      <c r="H1104" s="4">
        <v>52.573018181818185</v>
      </c>
      <c r="I1104">
        <v>1.3500286539497156E-2</v>
      </c>
      <c r="J1104" s="3" t="s">
        <v>144</v>
      </c>
      <c r="K1104" s="3" t="s">
        <v>144</v>
      </c>
      <c r="L1104">
        <f>H1104*I1104</f>
        <v>0.70975080970073923</v>
      </c>
      <c r="M1104" t="s">
        <v>68</v>
      </c>
      <c r="N1104">
        <f t="shared" si="24"/>
        <v>0.70975080970073923</v>
      </c>
    </row>
    <row r="1105" spans="1:14" x14ac:dyDescent="0.25">
      <c r="A1105" t="s">
        <v>140</v>
      </c>
      <c r="B1105" t="s">
        <v>63</v>
      </c>
      <c r="C1105" t="s">
        <v>10</v>
      </c>
      <c r="D1105" t="s">
        <v>149</v>
      </c>
      <c r="E1105" t="s">
        <v>145</v>
      </c>
      <c r="F1105" t="s">
        <v>141</v>
      </c>
      <c r="G1105" s="3" t="s">
        <v>144</v>
      </c>
      <c r="H1105" s="4">
        <v>138.0272727272727</v>
      </c>
      <c r="I1105">
        <v>1.7846617715203503E-2</v>
      </c>
      <c r="J1105" s="3" t="s">
        <v>144</v>
      </c>
      <c r="K1105" s="3" t="s">
        <v>144</v>
      </c>
      <c r="L1105">
        <f>H1105*I1105</f>
        <v>2.4633199706357702</v>
      </c>
      <c r="M1105" t="s">
        <v>68</v>
      </c>
      <c r="N1105">
        <f t="shared" si="24"/>
        <v>2.4633199706357702</v>
      </c>
    </row>
    <row r="1106" spans="1:14" x14ac:dyDescent="0.25">
      <c r="A1106" t="s">
        <v>140</v>
      </c>
      <c r="B1106" t="s">
        <v>63</v>
      </c>
      <c r="C1106" t="s">
        <v>10</v>
      </c>
      <c r="D1106" t="s">
        <v>150</v>
      </c>
      <c r="E1106" t="s">
        <v>81</v>
      </c>
      <c r="F1106" t="s">
        <v>82</v>
      </c>
      <c r="G1106">
        <v>2181</v>
      </c>
      <c r="H1106" s="3" t="s">
        <v>144</v>
      </c>
      <c r="I1106">
        <v>1.3500286539497156E-2</v>
      </c>
      <c r="J1106">
        <v>0.3</v>
      </c>
      <c r="K1106">
        <v>0.03</v>
      </c>
      <c r="L1106">
        <f>G1106*I1106*J1106*K1106</f>
        <v>0.26499712448378965</v>
      </c>
      <c r="M1106" t="s">
        <v>68</v>
      </c>
      <c r="N1106">
        <f t="shared" si="24"/>
        <v>0.26499712448378965</v>
      </c>
    </row>
    <row r="1107" spans="1:14" x14ac:dyDescent="0.25">
      <c r="A1107" t="s">
        <v>140</v>
      </c>
      <c r="B1107" t="s">
        <v>63</v>
      </c>
      <c r="C1107" t="s">
        <v>10</v>
      </c>
      <c r="D1107" t="s">
        <v>150</v>
      </c>
      <c r="E1107" t="s">
        <v>145</v>
      </c>
      <c r="F1107" t="s">
        <v>82</v>
      </c>
      <c r="G1107">
        <v>11805</v>
      </c>
      <c r="H1107" s="3" t="s">
        <v>144</v>
      </c>
      <c r="I1107">
        <v>1.7846617715203503E-2</v>
      </c>
      <c r="J1107">
        <v>0.3</v>
      </c>
      <c r="K1107">
        <v>0.03</v>
      </c>
      <c r="L1107">
        <f>G1107*I1107*J1107*K1107</f>
        <v>1.8961138991517958</v>
      </c>
      <c r="M1107" t="s">
        <v>68</v>
      </c>
      <c r="N1107">
        <f t="shared" si="24"/>
        <v>1.8961138991517958</v>
      </c>
    </row>
    <row r="1108" spans="1:14" x14ac:dyDescent="0.25">
      <c r="A1108" t="s">
        <v>140</v>
      </c>
      <c r="B1108" t="s">
        <v>63</v>
      </c>
      <c r="C1108" t="s">
        <v>10</v>
      </c>
      <c r="D1108" t="s">
        <v>119</v>
      </c>
      <c r="E1108" t="s">
        <v>81</v>
      </c>
      <c r="F1108" t="s">
        <v>82</v>
      </c>
      <c r="G1108">
        <v>7352.84</v>
      </c>
      <c r="H1108" s="3" t="s">
        <v>144</v>
      </c>
      <c r="I1108">
        <v>1.3500286539497156E-2</v>
      </c>
      <c r="J1108">
        <v>0.3</v>
      </c>
      <c r="K1108">
        <v>0.03</v>
      </c>
      <c r="L1108">
        <f>G1108*I1108*J1108*K1108</f>
        <v>0.89338902191168634</v>
      </c>
      <c r="M1108" t="s">
        <v>68</v>
      </c>
      <c r="N1108">
        <f t="shared" si="24"/>
        <v>0.89338902191168634</v>
      </c>
    </row>
    <row r="1109" spans="1:14" x14ac:dyDescent="0.25">
      <c r="A1109" t="s">
        <v>140</v>
      </c>
      <c r="B1109" t="s">
        <v>63</v>
      </c>
      <c r="C1109" t="s">
        <v>10</v>
      </c>
      <c r="D1109" t="s">
        <v>119</v>
      </c>
      <c r="E1109" t="s">
        <v>81</v>
      </c>
      <c r="F1109" t="s">
        <v>141</v>
      </c>
      <c r="G1109" s="3" t="s">
        <v>144</v>
      </c>
      <c r="H1109" s="4">
        <v>79.319999999999993</v>
      </c>
      <c r="I1109">
        <v>1.3500286539497156E-2</v>
      </c>
      <c r="J1109" s="3" t="s">
        <v>144</v>
      </c>
      <c r="K1109" s="3" t="s">
        <v>144</v>
      </c>
      <c r="L1109">
        <f>H1109*I1109</f>
        <v>1.0708427283129143</v>
      </c>
      <c r="M1109" t="s">
        <v>68</v>
      </c>
      <c r="N1109">
        <f t="shared" si="24"/>
        <v>1.0708427283129143</v>
      </c>
    </row>
    <row r="1110" spans="1:14" x14ac:dyDescent="0.25">
      <c r="A1110" t="s">
        <v>140</v>
      </c>
      <c r="B1110" t="s">
        <v>63</v>
      </c>
      <c r="C1110" t="s">
        <v>10</v>
      </c>
      <c r="D1110" t="s">
        <v>119</v>
      </c>
      <c r="E1110" t="s">
        <v>145</v>
      </c>
      <c r="F1110" t="s">
        <v>82</v>
      </c>
      <c r="G1110">
        <v>11306.91</v>
      </c>
      <c r="H1110" s="3" t="s">
        <v>144</v>
      </c>
      <c r="I1110">
        <v>1.7846617715203503E-2</v>
      </c>
      <c r="J1110">
        <v>0.3</v>
      </c>
      <c r="K1110">
        <v>0.03</v>
      </c>
      <c r="L1110">
        <f>G1110*I1110*J1110*K1110</f>
        <v>1.8161109027919047</v>
      </c>
      <c r="M1110" t="s">
        <v>68</v>
      </c>
      <c r="N1110">
        <f t="shared" si="24"/>
        <v>1.8161109027919047</v>
      </c>
    </row>
    <row r="1111" spans="1:14" x14ac:dyDescent="0.25">
      <c r="A1111" t="s">
        <v>140</v>
      </c>
      <c r="B1111" t="s">
        <v>63</v>
      </c>
      <c r="C1111" t="s">
        <v>10</v>
      </c>
      <c r="D1111" t="s">
        <v>119</v>
      </c>
      <c r="E1111" t="s">
        <v>145</v>
      </c>
      <c r="F1111" t="s">
        <v>141</v>
      </c>
      <c r="G1111" s="3" t="s">
        <v>144</v>
      </c>
      <c r="H1111" s="4">
        <v>99.84</v>
      </c>
      <c r="I1111">
        <v>1.7846617715203503E-2</v>
      </c>
      <c r="J1111" s="3" t="s">
        <v>144</v>
      </c>
      <c r="K1111" s="3" t="s">
        <v>144</v>
      </c>
      <c r="L1111">
        <f>H1111*I1111</f>
        <v>1.7818063126859178</v>
      </c>
      <c r="M1111" t="s">
        <v>68</v>
      </c>
      <c r="N1111">
        <f t="shared" si="24"/>
        <v>1.7818063126859178</v>
      </c>
    </row>
    <row r="1112" spans="1:14" x14ac:dyDescent="0.25">
      <c r="A1112" t="s">
        <v>140</v>
      </c>
      <c r="B1112" t="s">
        <v>63</v>
      </c>
      <c r="C1112" t="s">
        <v>10</v>
      </c>
      <c r="D1112" t="s">
        <v>151</v>
      </c>
      <c r="E1112" t="s">
        <v>81</v>
      </c>
      <c r="F1112" t="s">
        <v>82</v>
      </c>
      <c r="G1112">
        <v>3419</v>
      </c>
      <c r="H1112" s="3" t="s">
        <v>144</v>
      </c>
      <c r="I1112">
        <v>1.3500286539497156E-2</v>
      </c>
      <c r="J1112">
        <v>0.3</v>
      </c>
      <c r="K1112">
        <v>0.03</v>
      </c>
      <c r="L1112">
        <f>G1112*I1112*J1112*K1112</f>
        <v>0.41541731710686697</v>
      </c>
      <c r="M1112" t="s">
        <v>68</v>
      </c>
      <c r="N1112">
        <f t="shared" si="24"/>
        <v>0.41541731710686697</v>
      </c>
    </row>
    <row r="1113" spans="1:14" x14ac:dyDescent="0.25">
      <c r="A1113" t="s">
        <v>140</v>
      </c>
      <c r="B1113" t="s">
        <v>63</v>
      </c>
      <c r="C1113" t="s">
        <v>10</v>
      </c>
      <c r="D1113" t="s">
        <v>151</v>
      </c>
      <c r="E1113" t="s">
        <v>145</v>
      </c>
      <c r="F1113" t="s">
        <v>82</v>
      </c>
      <c r="G1113">
        <v>1309</v>
      </c>
      <c r="H1113" s="3" t="s">
        <v>144</v>
      </c>
      <c r="I1113">
        <v>1.7846617715203503E-2</v>
      </c>
      <c r="J1113">
        <v>0.3</v>
      </c>
      <c r="K1113">
        <v>0.03</v>
      </c>
      <c r="L1113">
        <f>G1113*I1113*J1113*K1113</f>
        <v>0.21025100330281246</v>
      </c>
      <c r="M1113" t="s">
        <v>68</v>
      </c>
      <c r="N1113">
        <f t="shared" si="24"/>
        <v>0.21025100330281246</v>
      </c>
    </row>
    <row r="1114" spans="1:14" x14ac:dyDescent="0.25">
      <c r="A1114" t="s">
        <v>140</v>
      </c>
      <c r="B1114" t="s">
        <v>63</v>
      </c>
      <c r="C1114" t="s">
        <v>10</v>
      </c>
      <c r="D1114" t="s">
        <v>85</v>
      </c>
      <c r="E1114" t="s">
        <v>81</v>
      </c>
      <c r="F1114" t="s">
        <v>82</v>
      </c>
      <c r="G1114">
        <v>1158</v>
      </c>
      <c r="H1114" s="3" t="s">
        <v>144</v>
      </c>
      <c r="I1114">
        <v>1.3500286539497156E-2</v>
      </c>
      <c r="J1114">
        <v>0.3</v>
      </c>
      <c r="K1114">
        <v>0.03</v>
      </c>
      <c r="L1114">
        <f>G1114*I1114*J1114*K1114</f>
        <v>0.14069998631463934</v>
      </c>
      <c r="M1114" t="s">
        <v>68</v>
      </c>
      <c r="N1114">
        <f t="shared" si="24"/>
        <v>0.14069998631463934</v>
      </c>
    </row>
    <row r="1115" spans="1:14" x14ac:dyDescent="0.25">
      <c r="A1115" t="s">
        <v>140</v>
      </c>
      <c r="B1115" t="s">
        <v>63</v>
      </c>
      <c r="C1115" t="s">
        <v>10</v>
      </c>
      <c r="D1115" t="s">
        <v>136</v>
      </c>
      <c r="E1115" t="s">
        <v>81</v>
      </c>
      <c r="F1115" t="s">
        <v>141</v>
      </c>
      <c r="G1115" s="3" t="s">
        <v>144</v>
      </c>
      <c r="H1115" s="4">
        <v>62.723865332753363</v>
      </c>
      <c r="I1115">
        <v>1.3500286539497156E-2</v>
      </c>
      <c r="J1115" s="3" t="s">
        <v>144</v>
      </c>
      <c r="K1115" s="3" t="s">
        <v>144</v>
      </c>
      <c r="L1115">
        <f>H1115*I1115</f>
        <v>0.84679015485700249</v>
      </c>
      <c r="M1115" t="s">
        <v>68</v>
      </c>
      <c r="N1115">
        <f t="shared" si="24"/>
        <v>0.84679015485700249</v>
      </c>
    </row>
    <row r="1116" spans="1:14" x14ac:dyDescent="0.25">
      <c r="A1116" t="s">
        <v>140</v>
      </c>
      <c r="B1116" t="s">
        <v>63</v>
      </c>
      <c r="C1116" t="s">
        <v>10</v>
      </c>
      <c r="D1116" t="s">
        <v>85</v>
      </c>
      <c r="E1116" t="s">
        <v>145</v>
      </c>
      <c r="F1116" t="s">
        <v>82</v>
      </c>
      <c r="G1116">
        <v>758</v>
      </c>
      <c r="H1116" s="3" t="s">
        <v>144</v>
      </c>
      <c r="I1116">
        <v>1.7846617715203503E-2</v>
      </c>
      <c r="J1116">
        <v>0.3</v>
      </c>
      <c r="K1116">
        <v>0.03</v>
      </c>
      <c r="L1116">
        <f>G1116*I1116*J1116*K1116</f>
        <v>0.12174962605311827</v>
      </c>
      <c r="M1116" t="s">
        <v>68</v>
      </c>
      <c r="N1116">
        <f t="shared" si="24"/>
        <v>0.12174962605311827</v>
      </c>
    </row>
    <row r="1117" spans="1:14" x14ac:dyDescent="0.25">
      <c r="A1117" t="s">
        <v>140</v>
      </c>
      <c r="B1117" t="s">
        <v>63</v>
      </c>
      <c r="C1117" t="s">
        <v>10</v>
      </c>
      <c r="D1117" t="s">
        <v>136</v>
      </c>
      <c r="E1117" t="s">
        <v>145</v>
      </c>
      <c r="F1117" t="s">
        <v>141</v>
      </c>
      <c r="G1117" s="3" t="s">
        <v>144</v>
      </c>
      <c r="H1117" s="4">
        <v>20.092040017398865</v>
      </c>
      <c r="I1117">
        <v>1.7846617715203503E-2</v>
      </c>
      <c r="J1117" s="3" t="s">
        <v>144</v>
      </c>
      <c r="K1117" s="3" t="s">
        <v>144</v>
      </c>
      <c r="L1117">
        <f>H1117*I1117</f>
        <v>0.35857495730908828</v>
      </c>
      <c r="M1117" t="s">
        <v>68</v>
      </c>
      <c r="N1117">
        <f t="shared" si="24"/>
        <v>0.35857495730908828</v>
      </c>
    </row>
    <row r="1118" spans="1:14" x14ac:dyDescent="0.25">
      <c r="A1118" t="s">
        <v>140</v>
      </c>
      <c r="B1118" t="s">
        <v>63</v>
      </c>
      <c r="C1118" t="s">
        <v>10</v>
      </c>
      <c r="D1118" t="s">
        <v>104</v>
      </c>
      <c r="E1118" t="s">
        <v>81</v>
      </c>
      <c r="F1118" t="s">
        <v>82</v>
      </c>
      <c r="G1118">
        <v>159</v>
      </c>
      <c r="H1118" s="3" t="s">
        <v>144</v>
      </c>
      <c r="I1118">
        <v>1.3500286539497156E-2</v>
      </c>
      <c r="J1118">
        <v>0.3</v>
      </c>
      <c r="K1118">
        <v>0.03</v>
      </c>
      <c r="L1118">
        <f>G1118*I1118*J1118*K1118</f>
        <v>1.9318910038020429E-2</v>
      </c>
      <c r="M1118" t="s">
        <v>68</v>
      </c>
      <c r="N1118">
        <f t="shared" si="24"/>
        <v>1.9318910038020429E-2</v>
      </c>
    </row>
    <row r="1119" spans="1:14" x14ac:dyDescent="0.25">
      <c r="A1119" t="s">
        <v>140</v>
      </c>
      <c r="B1119" t="s">
        <v>63</v>
      </c>
      <c r="C1119" t="s">
        <v>10</v>
      </c>
      <c r="D1119" t="s">
        <v>104</v>
      </c>
      <c r="E1119" t="s">
        <v>81</v>
      </c>
      <c r="F1119" t="s">
        <v>141</v>
      </c>
      <c r="G1119" s="3" t="s">
        <v>144</v>
      </c>
      <c r="H1119" s="4">
        <v>5.8909090909090907</v>
      </c>
      <c r="I1119">
        <v>1.3500286539497156E-2</v>
      </c>
      <c r="J1119" s="3" t="s">
        <v>144</v>
      </c>
      <c r="K1119" s="3" t="s">
        <v>144</v>
      </c>
      <c r="L1119">
        <f>H1119*I1119</f>
        <v>7.9528960705401427E-2</v>
      </c>
      <c r="M1119" t="s">
        <v>68</v>
      </c>
      <c r="N1119">
        <f t="shared" si="24"/>
        <v>7.9528960705401427E-2</v>
      </c>
    </row>
    <row r="1120" spans="1:14" x14ac:dyDescent="0.25">
      <c r="A1120" t="s">
        <v>140</v>
      </c>
      <c r="B1120" t="s">
        <v>63</v>
      </c>
      <c r="C1120" t="s">
        <v>10</v>
      </c>
      <c r="D1120" t="s">
        <v>104</v>
      </c>
      <c r="E1120" t="s">
        <v>145</v>
      </c>
      <c r="F1120" t="s">
        <v>82</v>
      </c>
      <c r="G1120">
        <v>435</v>
      </c>
      <c r="H1120" s="3" t="s">
        <v>144</v>
      </c>
      <c r="I1120">
        <v>1.7846617715203503E-2</v>
      </c>
      <c r="J1120">
        <v>0.3</v>
      </c>
      <c r="K1120">
        <v>0.03</v>
      </c>
      <c r="L1120">
        <f>G1120*I1120*J1120*K1120</f>
        <v>6.9869508355021717E-2</v>
      </c>
      <c r="M1120" t="s">
        <v>68</v>
      </c>
      <c r="N1120">
        <f t="shared" si="24"/>
        <v>6.9869508355021717E-2</v>
      </c>
    </row>
    <row r="1121" spans="1:14" x14ac:dyDescent="0.25">
      <c r="A1121" t="s">
        <v>140</v>
      </c>
      <c r="B1121" t="s">
        <v>63</v>
      </c>
      <c r="C1121" t="s">
        <v>10</v>
      </c>
      <c r="D1121" t="s">
        <v>104</v>
      </c>
      <c r="E1121" t="s">
        <v>145</v>
      </c>
      <c r="F1121" t="s">
        <v>141</v>
      </c>
      <c r="G1121" s="3" t="s">
        <v>144</v>
      </c>
      <c r="H1121" s="4">
        <v>2.5454545454545454</v>
      </c>
      <c r="I1121">
        <v>1.7846617715203503E-2</v>
      </c>
      <c r="J1121" s="3" t="s">
        <v>144</v>
      </c>
      <c r="K1121" s="3" t="s">
        <v>144</v>
      </c>
      <c r="L1121">
        <f>H1121*I1121</f>
        <v>4.5427754184154373E-2</v>
      </c>
      <c r="M1121" t="s">
        <v>68</v>
      </c>
      <c r="N1121">
        <f t="shared" si="24"/>
        <v>4.5427754184154373E-2</v>
      </c>
    </row>
    <row r="1122" spans="1:14" x14ac:dyDescent="0.25">
      <c r="A1122" t="s">
        <v>140</v>
      </c>
      <c r="B1122" t="s">
        <v>63</v>
      </c>
      <c r="C1122" t="s">
        <v>10</v>
      </c>
      <c r="D1122" t="s">
        <v>105</v>
      </c>
      <c r="E1122" t="s">
        <v>81</v>
      </c>
      <c r="F1122" t="s">
        <v>141</v>
      </c>
      <c r="G1122" s="3" t="s">
        <v>144</v>
      </c>
      <c r="H1122" s="4">
        <v>32.807418181818193</v>
      </c>
      <c r="I1122">
        <v>1.3500286539497156E-2</v>
      </c>
      <c r="J1122" s="3" t="s">
        <v>144</v>
      </c>
      <c r="K1122" s="3" t="s">
        <v>144</v>
      </c>
      <c r="L1122">
        <f>H1122*I1122</f>
        <v>0.44290954607565441</v>
      </c>
      <c r="M1122" t="s">
        <v>68</v>
      </c>
      <c r="N1122">
        <f t="shared" si="24"/>
        <v>0.44290954607565441</v>
      </c>
    </row>
    <row r="1123" spans="1:14" x14ac:dyDescent="0.25">
      <c r="A1123" t="s">
        <v>140</v>
      </c>
      <c r="B1123" t="s">
        <v>63</v>
      </c>
      <c r="C1123" t="s">
        <v>10</v>
      </c>
      <c r="D1123" t="s">
        <v>105</v>
      </c>
      <c r="E1123" t="s">
        <v>145</v>
      </c>
      <c r="F1123" t="s">
        <v>141</v>
      </c>
      <c r="G1123" s="3" t="s">
        <v>144</v>
      </c>
      <c r="H1123" s="4">
        <v>19.536363636363635</v>
      </c>
      <c r="I1123">
        <v>1.7846617715203503E-2</v>
      </c>
      <c r="J1123" s="3" t="s">
        <v>144</v>
      </c>
      <c r="K1123" s="3" t="s">
        <v>144</v>
      </c>
      <c r="L1123">
        <f>H1123*I1123</f>
        <v>0.34865801336338476</v>
      </c>
      <c r="M1123" t="s">
        <v>68</v>
      </c>
      <c r="N1123">
        <f t="shared" si="24"/>
        <v>0.34865801336338476</v>
      </c>
    </row>
    <row r="1124" spans="1:14" x14ac:dyDescent="0.25">
      <c r="A1124" t="s">
        <v>140</v>
      </c>
      <c r="B1124" t="s">
        <v>63</v>
      </c>
      <c r="C1124" t="s">
        <v>10</v>
      </c>
      <c r="D1124" t="s">
        <v>106</v>
      </c>
      <c r="E1124" t="s">
        <v>81</v>
      </c>
      <c r="F1124" t="s">
        <v>82</v>
      </c>
      <c r="G1124">
        <v>127</v>
      </c>
      <c r="H1124" s="3" t="s">
        <v>144</v>
      </c>
      <c r="I1124">
        <v>1.3500286539497156E-2</v>
      </c>
      <c r="J1124">
        <v>0.3</v>
      </c>
      <c r="K1124">
        <v>0.03</v>
      </c>
      <c r="L1124">
        <f>G1124*I1124*J1124*K1124</f>
        <v>1.5430827514645249E-2</v>
      </c>
      <c r="M1124" t="s">
        <v>68</v>
      </c>
      <c r="N1124">
        <f t="shared" si="24"/>
        <v>1.5430827514645249E-2</v>
      </c>
    </row>
    <row r="1125" spans="1:14" x14ac:dyDescent="0.25">
      <c r="A1125" t="s">
        <v>140</v>
      </c>
      <c r="B1125" t="s">
        <v>63</v>
      </c>
      <c r="C1125" t="s">
        <v>10</v>
      </c>
      <c r="D1125" t="s">
        <v>106</v>
      </c>
      <c r="E1125" t="s">
        <v>81</v>
      </c>
      <c r="F1125" t="s">
        <v>141</v>
      </c>
      <c r="G1125" s="3" t="s">
        <v>144</v>
      </c>
      <c r="H1125" s="4">
        <v>3.9272727272727272</v>
      </c>
      <c r="I1125">
        <v>1.3500286539497156E-2</v>
      </c>
      <c r="J1125" s="3" t="s">
        <v>144</v>
      </c>
      <c r="K1125" s="3" t="s">
        <v>144</v>
      </c>
      <c r="L1125">
        <f>H1125*I1125</f>
        <v>5.3019307136934285E-2</v>
      </c>
      <c r="M1125" t="s">
        <v>68</v>
      </c>
      <c r="N1125">
        <f t="shared" si="24"/>
        <v>5.3019307136934285E-2</v>
      </c>
    </row>
    <row r="1126" spans="1:14" x14ac:dyDescent="0.25">
      <c r="A1126" t="s">
        <v>140</v>
      </c>
      <c r="B1126" t="s">
        <v>63</v>
      </c>
      <c r="C1126" t="s">
        <v>10</v>
      </c>
      <c r="D1126" t="s">
        <v>106</v>
      </c>
      <c r="E1126" t="s">
        <v>145</v>
      </c>
      <c r="F1126" t="s">
        <v>82</v>
      </c>
      <c r="G1126">
        <v>301</v>
      </c>
      <c r="H1126" s="3" t="s">
        <v>144</v>
      </c>
      <c r="I1126">
        <v>1.7846617715203503E-2</v>
      </c>
      <c r="J1126">
        <v>0.3</v>
      </c>
      <c r="K1126">
        <v>0.03</v>
      </c>
      <c r="L1126">
        <f>G1126*I1126*J1126*K1126</f>
        <v>4.834648739048629E-2</v>
      </c>
      <c r="M1126" t="s">
        <v>68</v>
      </c>
      <c r="N1126">
        <f t="shared" si="24"/>
        <v>4.834648739048629E-2</v>
      </c>
    </row>
    <row r="1127" spans="1:14" x14ac:dyDescent="0.25">
      <c r="A1127" t="s">
        <v>140</v>
      </c>
      <c r="B1127" t="s">
        <v>63</v>
      </c>
      <c r="C1127" t="s">
        <v>10</v>
      </c>
      <c r="D1127" t="s">
        <v>106</v>
      </c>
      <c r="E1127" t="s">
        <v>145</v>
      </c>
      <c r="F1127" t="s">
        <v>141</v>
      </c>
      <c r="G1127" s="3" t="s">
        <v>144</v>
      </c>
      <c r="H1127" s="4">
        <v>5.3818181818181818</v>
      </c>
      <c r="I1127">
        <v>1.7846617715203503E-2</v>
      </c>
      <c r="J1127" s="3" t="s">
        <v>144</v>
      </c>
      <c r="K1127" s="3" t="s">
        <v>144</v>
      </c>
      <c r="L1127">
        <f>H1127*I1127</f>
        <v>9.6047251703640674E-2</v>
      </c>
      <c r="M1127" t="s">
        <v>68</v>
      </c>
      <c r="N1127">
        <f t="shared" si="24"/>
        <v>9.6047251703640674E-2</v>
      </c>
    </row>
    <row r="1128" spans="1:14" x14ac:dyDescent="0.25">
      <c r="A1128" t="s">
        <v>140</v>
      </c>
      <c r="B1128" t="s">
        <v>63</v>
      </c>
      <c r="C1128" t="s">
        <v>10</v>
      </c>
      <c r="D1128" t="s">
        <v>152</v>
      </c>
      <c r="E1128" t="s">
        <v>81</v>
      </c>
      <c r="F1128" t="s">
        <v>82</v>
      </c>
      <c r="G1128">
        <v>238.215</v>
      </c>
      <c r="H1128" s="3" t="s">
        <v>144</v>
      </c>
      <c r="I1128">
        <v>1.3500286539497156E-2</v>
      </c>
      <c r="J1128">
        <v>0.3</v>
      </c>
      <c r="K1128">
        <v>0.03</v>
      </c>
      <c r="L1128">
        <f>G1128*I1128*J1128*K1128</f>
        <v>2.8943736822056833E-2</v>
      </c>
      <c r="M1128" t="s">
        <v>68</v>
      </c>
      <c r="N1128">
        <f t="shared" si="24"/>
        <v>2.8943736822056833E-2</v>
      </c>
    </row>
    <row r="1129" spans="1:14" x14ac:dyDescent="0.25">
      <c r="A1129" t="s">
        <v>140</v>
      </c>
      <c r="B1129" t="s">
        <v>63</v>
      </c>
      <c r="C1129" t="s">
        <v>10</v>
      </c>
      <c r="D1129" t="s">
        <v>152</v>
      </c>
      <c r="E1129" t="s">
        <v>81</v>
      </c>
      <c r="F1129" t="s">
        <v>141</v>
      </c>
      <c r="G1129" s="3" t="s">
        <v>144</v>
      </c>
      <c r="H1129" s="4">
        <v>7.88</v>
      </c>
      <c r="I1129">
        <v>1.3500286539497156E-2</v>
      </c>
      <c r="J1129" s="3" t="s">
        <v>144</v>
      </c>
      <c r="K1129" s="3" t="s">
        <v>144</v>
      </c>
      <c r="L1129">
        <f>H1129*I1129</f>
        <v>0.10638225793123758</v>
      </c>
      <c r="M1129" t="s">
        <v>68</v>
      </c>
      <c r="N1129">
        <f t="shared" si="24"/>
        <v>0.10638225793123758</v>
      </c>
    </row>
    <row r="1130" spans="1:14" x14ac:dyDescent="0.25">
      <c r="A1130" t="s">
        <v>140</v>
      </c>
      <c r="B1130" t="s">
        <v>63</v>
      </c>
      <c r="C1130" t="s">
        <v>10</v>
      </c>
      <c r="D1130" t="s">
        <v>152</v>
      </c>
      <c r="E1130" t="s">
        <v>145</v>
      </c>
      <c r="F1130" t="s">
        <v>82</v>
      </c>
      <c r="G1130">
        <v>572.83500000000004</v>
      </c>
      <c r="H1130" s="3" t="s">
        <v>144</v>
      </c>
      <c r="I1130">
        <v>1.7846617715203503E-2</v>
      </c>
      <c r="J1130">
        <v>0.3</v>
      </c>
      <c r="K1130">
        <v>0.03</v>
      </c>
      <c r="L1130">
        <f>G1130*I1130*J1130*K1130</f>
        <v>9.2008505329997395E-2</v>
      </c>
      <c r="M1130" t="s">
        <v>68</v>
      </c>
      <c r="N1130">
        <f t="shared" si="24"/>
        <v>9.2008505329997395E-2</v>
      </c>
    </row>
    <row r="1131" spans="1:14" x14ac:dyDescent="0.25">
      <c r="A1131" t="s">
        <v>140</v>
      </c>
      <c r="B1131" t="s">
        <v>63</v>
      </c>
      <c r="C1131" t="s">
        <v>10</v>
      </c>
      <c r="D1131" t="s">
        <v>152</v>
      </c>
      <c r="E1131" t="s">
        <v>145</v>
      </c>
      <c r="F1131" t="s">
        <v>141</v>
      </c>
      <c r="G1131" s="3" t="s">
        <v>144</v>
      </c>
      <c r="H1131" s="4">
        <v>12.154999999999999</v>
      </c>
      <c r="I1131">
        <v>1.7846617715203503E-2</v>
      </c>
      <c r="J1131" s="3" t="s">
        <v>144</v>
      </c>
      <c r="K1131" s="3" t="s">
        <v>144</v>
      </c>
      <c r="L1131">
        <f>H1131*I1131</f>
        <v>0.21692563832829856</v>
      </c>
      <c r="M1131" t="s">
        <v>68</v>
      </c>
      <c r="N1131">
        <f t="shared" si="24"/>
        <v>0.21692563832829856</v>
      </c>
    </row>
    <row r="1132" spans="1:14" x14ac:dyDescent="0.25">
      <c r="A1132" t="s">
        <v>140</v>
      </c>
      <c r="B1132" t="s">
        <v>63</v>
      </c>
      <c r="C1132" t="s">
        <v>10</v>
      </c>
      <c r="D1132" t="s">
        <v>87</v>
      </c>
      <c r="E1132" t="s">
        <v>81</v>
      </c>
      <c r="F1132" t="s">
        <v>141</v>
      </c>
      <c r="G1132" s="3" t="s">
        <v>144</v>
      </c>
      <c r="H1132" s="4">
        <v>6.7732136294661327</v>
      </c>
      <c r="I1132">
        <v>1.3500286539497156E-2</v>
      </c>
      <c r="J1132" s="3" t="s">
        <v>144</v>
      </c>
      <c r="K1132" s="3" t="s">
        <v>144</v>
      </c>
      <c r="L1132">
        <f>H1132*I1132</f>
        <v>9.1440324791020308E-2</v>
      </c>
      <c r="M1132" t="s">
        <v>68</v>
      </c>
      <c r="N1132">
        <f t="shared" si="24"/>
        <v>9.1440324791020308E-2</v>
      </c>
    </row>
    <row r="1133" spans="1:14" x14ac:dyDescent="0.25">
      <c r="A1133" t="s">
        <v>140</v>
      </c>
      <c r="B1133" t="s">
        <v>63</v>
      </c>
      <c r="C1133" t="s">
        <v>10</v>
      </c>
      <c r="D1133" t="s">
        <v>87</v>
      </c>
      <c r="E1133" t="s">
        <v>145</v>
      </c>
      <c r="F1133" t="s">
        <v>141</v>
      </c>
      <c r="G1133" s="3" t="s">
        <v>144</v>
      </c>
      <c r="H1133" s="4">
        <v>8.5060284177127876</v>
      </c>
      <c r="I1133">
        <v>1.7846617715203503E-2</v>
      </c>
      <c r="J1133" s="3" t="s">
        <v>144</v>
      </c>
      <c r="K1133" s="3" t="s">
        <v>144</v>
      </c>
      <c r="L1133">
        <f>H1133*I1133</f>
        <v>0.15180383744557746</v>
      </c>
      <c r="M1133" t="s">
        <v>68</v>
      </c>
      <c r="N1133">
        <f t="shared" si="24"/>
        <v>0.15180383744557746</v>
      </c>
    </row>
    <row r="1134" spans="1:14" x14ac:dyDescent="0.25">
      <c r="A1134" t="s">
        <v>140</v>
      </c>
      <c r="B1134" t="s">
        <v>63</v>
      </c>
      <c r="C1134" t="s">
        <v>10</v>
      </c>
      <c r="D1134" t="s">
        <v>122</v>
      </c>
      <c r="E1134" t="s">
        <v>81</v>
      </c>
      <c r="F1134" t="s">
        <v>141</v>
      </c>
      <c r="G1134" s="3" t="s">
        <v>144</v>
      </c>
      <c r="H1134" s="4">
        <v>8.6945454545454552</v>
      </c>
      <c r="I1134">
        <v>1.3500286539497156E-2</v>
      </c>
      <c r="J1134" s="3" t="s">
        <v>144</v>
      </c>
      <c r="K1134" s="3" t="s">
        <v>144</v>
      </c>
      <c r="L1134">
        <f>H1134*I1134</f>
        <v>0.11737885496704618</v>
      </c>
      <c r="M1134" t="s">
        <v>68</v>
      </c>
      <c r="N1134">
        <f t="shared" si="24"/>
        <v>0.11737885496704618</v>
      </c>
    </row>
    <row r="1135" spans="1:14" x14ac:dyDescent="0.25">
      <c r="A1135" t="s">
        <v>140</v>
      </c>
      <c r="B1135" t="s">
        <v>63</v>
      </c>
      <c r="C1135" t="s">
        <v>10</v>
      </c>
      <c r="D1135" t="s">
        <v>122</v>
      </c>
      <c r="E1135" t="s">
        <v>145</v>
      </c>
      <c r="F1135" t="s">
        <v>141</v>
      </c>
      <c r="G1135" s="3" t="s">
        <v>144</v>
      </c>
      <c r="H1135" s="4">
        <v>7.254545454545454</v>
      </c>
      <c r="I1135">
        <v>1.7846617715203503E-2</v>
      </c>
      <c r="J1135" s="3" t="s">
        <v>144</v>
      </c>
      <c r="K1135" s="3" t="s">
        <v>144</v>
      </c>
      <c r="L1135">
        <f>H1135*I1135</f>
        <v>0.12946909942483995</v>
      </c>
      <c r="M1135" t="s">
        <v>68</v>
      </c>
      <c r="N1135">
        <f t="shared" si="24"/>
        <v>0.12946909942483995</v>
      </c>
    </row>
    <row r="1136" spans="1:14" x14ac:dyDescent="0.25">
      <c r="A1136" t="s">
        <v>140</v>
      </c>
      <c r="B1136" t="s">
        <v>63</v>
      </c>
      <c r="C1136" t="s">
        <v>10</v>
      </c>
      <c r="D1136" t="s">
        <v>74</v>
      </c>
      <c r="E1136" t="s">
        <v>81</v>
      </c>
      <c r="F1136" t="s">
        <v>82</v>
      </c>
      <c r="G1136">
        <v>149</v>
      </c>
      <c r="H1136" s="3" t="s">
        <v>144</v>
      </c>
      <c r="I1136">
        <v>1.3500286539497156E-2</v>
      </c>
      <c r="J1136">
        <v>0.3</v>
      </c>
      <c r="K1136">
        <v>0.03</v>
      </c>
      <c r="L1136">
        <f>G1136*I1136*J1136*K1136</f>
        <v>1.8103884249465681E-2</v>
      </c>
      <c r="M1136" t="s">
        <v>67</v>
      </c>
      <c r="N1136">
        <f t="shared" si="24"/>
        <v>0</v>
      </c>
    </row>
    <row r="1137" spans="1:14" x14ac:dyDescent="0.25">
      <c r="A1137" t="s">
        <v>140</v>
      </c>
      <c r="B1137" t="s">
        <v>63</v>
      </c>
      <c r="C1137" t="s">
        <v>10</v>
      </c>
      <c r="D1137" t="s">
        <v>74</v>
      </c>
      <c r="E1137" t="s">
        <v>81</v>
      </c>
      <c r="F1137" t="s">
        <v>141</v>
      </c>
      <c r="G1137" s="3" t="s">
        <v>144</v>
      </c>
      <c r="H1137" s="4">
        <v>5.95</v>
      </c>
      <c r="I1137">
        <v>1.3500286539497156E-2</v>
      </c>
      <c r="J1137" s="3" t="s">
        <v>144</v>
      </c>
      <c r="K1137" s="3" t="s">
        <v>144</v>
      </c>
      <c r="L1137">
        <f>H1137*I1137</f>
        <v>8.0326704910008082E-2</v>
      </c>
      <c r="M1137" t="s">
        <v>67</v>
      </c>
      <c r="N1137">
        <f t="shared" si="24"/>
        <v>0</v>
      </c>
    </row>
    <row r="1138" spans="1:14" x14ac:dyDescent="0.25">
      <c r="A1138" t="s">
        <v>140</v>
      </c>
      <c r="B1138" t="s">
        <v>63</v>
      </c>
      <c r="C1138" t="s">
        <v>10</v>
      </c>
      <c r="D1138" t="s">
        <v>74</v>
      </c>
      <c r="E1138" t="s">
        <v>145</v>
      </c>
      <c r="F1138" t="s">
        <v>82</v>
      </c>
      <c r="G1138">
        <v>83</v>
      </c>
      <c r="H1138" s="3" t="s">
        <v>144</v>
      </c>
      <c r="I1138">
        <v>1.7846617715203503E-2</v>
      </c>
      <c r="J1138">
        <v>0.3</v>
      </c>
      <c r="K1138">
        <v>0.03</v>
      </c>
      <c r="L1138">
        <f>G1138*I1138*J1138*K1138</f>
        <v>1.3331423433257016E-2</v>
      </c>
      <c r="M1138" t="s">
        <v>67</v>
      </c>
      <c r="N1138">
        <f t="shared" si="24"/>
        <v>0</v>
      </c>
    </row>
    <row r="1139" spans="1:14" x14ac:dyDescent="0.25">
      <c r="A1139" t="s">
        <v>140</v>
      </c>
      <c r="B1139" t="s">
        <v>63</v>
      </c>
      <c r="C1139" t="s">
        <v>10</v>
      </c>
      <c r="D1139" t="s">
        <v>74</v>
      </c>
      <c r="E1139" t="s">
        <v>145</v>
      </c>
      <c r="F1139" t="s">
        <v>141</v>
      </c>
      <c r="G1139" s="3" t="s">
        <v>144</v>
      </c>
      <c r="H1139" s="4">
        <v>3.55</v>
      </c>
      <c r="I1139">
        <v>1.7846617715203503E-2</v>
      </c>
      <c r="J1139" s="3" t="s">
        <v>144</v>
      </c>
      <c r="K1139" s="3" t="s">
        <v>144</v>
      </c>
      <c r="L1139">
        <f>H1139*I1139</f>
        <v>6.3355492888972437E-2</v>
      </c>
      <c r="M1139" t="s">
        <v>67</v>
      </c>
      <c r="N1139">
        <f t="shared" si="24"/>
        <v>0</v>
      </c>
    </row>
    <row r="1140" spans="1:14" x14ac:dyDescent="0.25">
      <c r="A1140" t="s">
        <v>140</v>
      </c>
      <c r="B1140" t="s">
        <v>63</v>
      </c>
      <c r="C1140" t="s">
        <v>10</v>
      </c>
      <c r="D1140" t="s">
        <v>153</v>
      </c>
      <c r="E1140" t="s">
        <v>81</v>
      </c>
      <c r="F1140" t="s">
        <v>82</v>
      </c>
      <c r="G1140">
        <v>3608</v>
      </c>
      <c r="H1140" s="3" t="s">
        <v>144</v>
      </c>
      <c r="I1140">
        <v>1.3500286539497156E-2</v>
      </c>
      <c r="J1140">
        <v>0.3</v>
      </c>
      <c r="K1140">
        <v>0.03</v>
      </c>
      <c r="L1140">
        <f>G1140*I1140*J1140*K1140</f>
        <v>0.43838130451055157</v>
      </c>
      <c r="M1140" t="s">
        <v>68</v>
      </c>
      <c r="N1140">
        <f t="shared" si="24"/>
        <v>0.43838130451055157</v>
      </c>
    </row>
    <row r="1141" spans="1:14" x14ac:dyDescent="0.25">
      <c r="A1141" t="s">
        <v>140</v>
      </c>
      <c r="B1141" t="s">
        <v>63</v>
      </c>
      <c r="C1141" t="s">
        <v>10</v>
      </c>
      <c r="D1141" t="s">
        <v>154</v>
      </c>
      <c r="E1141" t="s">
        <v>81</v>
      </c>
      <c r="F1141" t="s">
        <v>141</v>
      </c>
      <c r="G1141" s="3" t="s">
        <v>144</v>
      </c>
      <c r="H1141" s="4">
        <v>10.109090909090909</v>
      </c>
      <c r="I1141">
        <v>1.3500286539497156E-2</v>
      </c>
      <c r="J1141" s="3" t="s">
        <v>144</v>
      </c>
      <c r="K1141" s="3" t="s">
        <v>144</v>
      </c>
      <c r="L1141">
        <f>H1141*I1141</f>
        <v>0.13647562392655307</v>
      </c>
      <c r="M1141" t="s">
        <v>68</v>
      </c>
      <c r="N1141">
        <f t="shared" si="24"/>
        <v>0.13647562392655307</v>
      </c>
    </row>
    <row r="1142" spans="1:14" x14ac:dyDescent="0.25">
      <c r="A1142" t="s">
        <v>140</v>
      </c>
      <c r="B1142" t="s">
        <v>63</v>
      </c>
      <c r="C1142" t="s">
        <v>10</v>
      </c>
      <c r="D1142" t="s">
        <v>153</v>
      </c>
      <c r="E1142" t="s">
        <v>145</v>
      </c>
      <c r="F1142" t="s">
        <v>82</v>
      </c>
      <c r="G1142">
        <v>2626</v>
      </c>
      <c r="H1142" s="3" t="s">
        <v>144</v>
      </c>
      <c r="I1142">
        <v>1.7846617715203503E-2</v>
      </c>
      <c r="J1142">
        <v>0.3</v>
      </c>
      <c r="K1142">
        <v>0.03</v>
      </c>
      <c r="L1142">
        <f>G1142*I1142*J1142*K1142</f>
        <v>0.42178696308111957</v>
      </c>
      <c r="M1142" t="s">
        <v>68</v>
      </c>
      <c r="N1142">
        <f t="shared" si="24"/>
        <v>0.42178696308111957</v>
      </c>
    </row>
    <row r="1143" spans="1:14" x14ac:dyDescent="0.25">
      <c r="A1143" t="s">
        <v>140</v>
      </c>
      <c r="B1143" t="s">
        <v>63</v>
      </c>
      <c r="C1143" t="s">
        <v>10</v>
      </c>
      <c r="D1143" t="s">
        <v>154</v>
      </c>
      <c r="E1143" t="s">
        <v>145</v>
      </c>
      <c r="F1143" t="s">
        <v>141</v>
      </c>
      <c r="G1143" s="3" t="s">
        <v>144</v>
      </c>
      <c r="H1143" s="4">
        <v>3.3454545454545452</v>
      </c>
      <c r="I1143">
        <v>1.7846617715203503E-2</v>
      </c>
      <c r="J1143" s="3" t="s">
        <v>144</v>
      </c>
      <c r="K1143" s="3" t="s">
        <v>144</v>
      </c>
      <c r="L1143">
        <f>H1143*I1143</f>
        <v>5.9705048356317167E-2</v>
      </c>
      <c r="M1143" t="s">
        <v>68</v>
      </c>
      <c r="N1143">
        <f t="shared" si="24"/>
        <v>5.9705048356317167E-2</v>
      </c>
    </row>
    <row r="1144" spans="1:14" x14ac:dyDescent="0.25">
      <c r="A1144" t="s">
        <v>140</v>
      </c>
      <c r="B1144" t="s">
        <v>63</v>
      </c>
      <c r="C1144" t="s">
        <v>10</v>
      </c>
      <c r="D1144" t="s">
        <v>88</v>
      </c>
      <c r="E1144" t="s">
        <v>81</v>
      </c>
      <c r="F1144" t="s">
        <v>82</v>
      </c>
      <c r="G1144">
        <v>31481</v>
      </c>
      <c r="H1144" s="3" t="s">
        <v>144</v>
      </c>
      <c r="I1144">
        <v>1.3500286539497156E-2</v>
      </c>
      <c r="J1144">
        <v>0.3</v>
      </c>
      <c r="K1144">
        <v>0.03</v>
      </c>
      <c r="L1144">
        <f>G1144*I1144*J1144*K1144</f>
        <v>3.8250226849491895</v>
      </c>
      <c r="M1144" t="s">
        <v>68</v>
      </c>
      <c r="N1144">
        <f t="shared" si="24"/>
        <v>3.8250226849491895</v>
      </c>
    </row>
    <row r="1145" spans="1:14" x14ac:dyDescent="0.25">
      <c r="A1145" t="s">
        <v>140</v>
      </c>
      <c r="B1145" t="s">
        <v>63</v>
      </c>
      <c r="C1145" t="s">
        <v>10</v>
      </c>
      <c r="D1145" t="s">
        <v>155</v>
      </c>
      <c r="E1145" t="s">
        <v>81</v>
      </c>
      <c r="F1145" t="s">
        <v>141</v>
      </c>
      <c r="G1145" s="3" t="s">
        <v>144</v>
      </c>
      <c r="H1145" s="4">
        <v>5.6327411198073456</v>
      </c>
      <c r="I1145">
        <v>1.3500286539497156E-2</v>
      </c>
      <c r="J1145" s="3" t="s">
        <v>144</v>
      </c>
      <c r="K1145" s="3" t="s">
        <v>144</v>
      </c>
      <c r="L1145">
        <f>H1145*I1145</f>
        <v>7.604361912020724E-2</v>
      </c>
      <c r="M1145" t="s">
        <v>68</v>
      </c>
      <c r="N1145">
        <f t="shared" si="24"/>
        <v>7.604361912020724E-2</v>
      </c>
    </row>
    <row r="1146" spans="1:14" x14ac:dyDescent="0.25">
      <c r="A1146" t="s">
        <v>140</v>
      </c>
      <c r="B1146" t="s">
        <v>63</v>
      </c>
      <c r="C1146" t="s">
        <v>10</v>
      </c>
      <c r="D1146" t="s">
        <v>88</v>
      </c>
      <c r="E1146" t="s">
        <v>145</v>
      </c>
      <c r="F1146" t="s">
        <v>82</v>
      </c>
      <c r="G1146">
        <v>767</v>
      </c>
      <c r="H1146" s="3" t="s">
        <v>144</v>
      </c>
      <c r="I1146">
        <v>1.7846617715203503E-2</v>
      </c>
      <c r="J1146">
        <v>0.3</v>
      </c>
      <c r="K1146">
        <v>0.03</v>
      </c>
      <c r="L1146">
        <f>G1146*I1146*J1146*K1146</f>
        <v>0.12319520208804977</v>
      </c>
      <c r="M1146" t="s">
        <v>68</v>
      </c>
      <c r="N1146">
        <f t="shared" si="24"/>
        <v>0.12319520208804977</v>
      </c>
    </row>
    <row r="1147" spans="1:14" x14ac:dyDescent="0.25">
      <c r="A1147" t="s">
        <v>140</v>
      </c>
      <c r="B1147" t="s">
        <v>63</v>
      </c>
      <c r="C1147" t="s">
        <v>10</v>
      </c>
      <c r="D1147" t="s">
        <v>155</v>
      </c>
      <c r="E1147" t="s">
        <v>145</v>
      </c>
      <c r="F1147" t="s">
        <v>141</v>
      </c>
      <c r="G1147" s="3" t="s">
        <v>144</v>
      </c>
      <c r="H1147" s="4">
        <v>2.3120860927152314</v>
      </c>
      <c r="I1147">
        <v>1.7846617715203503E-2</v>
      </c>
      <c r="J1147" s="3" t="s">
        <v>144</v>
      </c>
      <c r="K1147" s="3" t="s">
        <v>144</v>
      </c>
      <c r="L1147">
        <f>H1147*I1147</f>
        <v>4.1262916621327299E-2</v>
      </c>
      <c r="M1147" t="s">
        <v>68</v>
      </c>
      <c r="N1147">
        <f t="shared" si="24"/>
        <v>4.1262916621327299E-2</v>
      </c>
    </row>
    <row r="1148" spans="1:14" x14ac:dyDescent="0.25">
      <c r="A1148" t="s">
        <v>140</v>
      </c>
      <c r="B1148" t="s">
        <v>63</v>
      </c>
      <c r="C1148" t="s">
        <v>10</v>
      </c>
      <c r="D1148" t="s">
        <v>107</v>
      </c>
      <c r="E1148" t="s">
        <v>81</v>
      </c>
      <c r="F1148" t="s">
        <v>82</v>
      </c>
      <c r="G1148">
        <v>2550</v>
      </c>
      <c r="H1148" s="3" t="s">
        <v>144</v>
      </c>
      <c r="I1148">
        <v>1.3500286539497156E-2</v>
      </c>
      <c r="J1148">
        <v>0.3</v>
      </c>
      <c r="K1148">
        <v>0.03</v>
      </c>
      <c r="L1148">
        <f>G1148*I1148*J1148*K1148</f>
        <v>0.30983157608145973</v>
      </c>
      <c r="M1148" t="s">
        <v>68</v>
      </c>
      <c r="N1148">
        <f t="shared" si="24"/>
        <v>0.30983157608145973</v>
      </c>
    </row>
    <row r="1149" spans="1:14" x14ac:dyDescent="0.25">
      <c r="A1149" t="s">
        <v>140</v>
      </c>
      <c r="B1149" t="s">
        <v>63</v>
      </c>
      <c r="C1149" t="s">
        <v>10</v>
      </c>
      <c r="D1149" t="s">
        <v>156</v>
      </c>
      <c r="E1149" t="s">
        <v>81</v>
      </c>
      <c r="F1149" t="s">
        <v>141</v>
      </c>
      <c r="G1149" s="3" t="s">
        <v>144</v>
      </c>
      <c r="H1149" s="4">
        <v>27.978181818181817</v>
      </c>
      <c r="I1149">
        <v>1.3500286539497156E-2</v>
      </c>
      <c r="J1149" s="3" t="s">
        <v>144</v>
      </c>
      <c r="K1149" s="3" t="s">
        <v>144</v>
      </c>
      <c r="L1149">
        <f>H1149*I1149</f>
        <v>0.37771347139960404</v>
      </c>
      <c r="M1149" t="s">
        <v>68</v>
      </c>
      <c r="N1149">
        <f t="shared" si="24"/>
        <v>0.37771347139960404</v>
      </c>
    </row>
    <row r="1150" spans="1:14" x14ac:dyDescent="0.25">
      <c r="A1150" t="s">
        <v>140</v>
      </c>
      <c r="B1150" t="s">
        <v>63</v>
      </c>
      <c r="C1150" t="s">
        <v>10</v>
      </c>
      <c r="D1150" t="s">
        <v>107</v>
      </c>
      <c r="E1150" t="s">
        <v>145</v>
      </c>
      <c r="F1150" t="s">
        <v>82</v>
      </c>
      <c r="G1150">
        <v>3795</v>
      </c>
      <c r="H1150" s="3" t="s">
        <v>144</v>
      </c>
      <c r="I1150">
        <v>1.7846617715203503E-2</v>
      </c>
      <c r="J1150">
        <v>0.3</v>
      </c>
      <c r="K1150">
        <v>0.03</v>
      </c>
      <c r="L1150">
        <f>G1150*I1150*J1150*K1150</f>
        <v>0.60955122806277562</v>
      </c>
      <c r="M1150" t="s">
        <v>68</v>
      </c>
      <c r="N1150">
        <f t="shared" si="24"/>
        <v>0.60955122806277562</v>
      </c>
    </row>
    <row r="1151" spans="1:14" x14ac:dyDescent="0.25">
      <c r="A1151" t="s">
        <v>140</v>
      </c>
      <c r="B1151" t="s">
        <v>63</v>
      </c>
      <c r="C1151" t="s">
        <v>10</v>
      </c>
      <c r="D1151" t="s">
        <v>156</v>
      </c>
      <c r="E1151" t="s">
        <v>145</v>
      </c>
      <c r="F1151" t="s">
        <v>141</v>
      </c>
      <c r="G1151" s="3" t="s">
        <v>144</v>
      </c>
      <c r="H1151" s="4">
        <v>22.298181818181817</v>
      </c>
      <c r="I1151">
        <v>1.7846617715203503E-2</v>
      </c>
      <c r="J1151" s="3" t="s">
        <v>144</v>
      </c>
      <c r="K1151" s="3" t="s">
        <v>144</v>
      </c>
      <c r="L1151">
        <f>H1151*I1151</f>
        <v>0.39794712665319226</v>
      </c>
      <c r="M1151" t="s">
        <v>68</v>
      </c>
      <c r="N1151">
        <f t="shared" si="24"/>
        <v>0.39794712665319226</v>
      </c>
    </row>
    <row r="1152" spans="1:14" x14ac:dyDescent="0.25">
      <c r="A1152" t="s">
        <v>140</v>
      </c>
      <c r="B1152" t="s">
        <v>63</v>
      </c>
      <c r="C1152" t="s">
        <v>10</v>
      </c>
      <c r="D1152" t="s">
        <v>100</v>
      </c>
      <c r="E1152" t="s">
        <v>81</v>
      </c>
      <c r="F1152" t="s">
        <v>82</v>
      </c>
      <c r="G1152">
        <v>1449</v>
      </c>
      <c r="H1152" s="3" t="s">
        <v>144</v>
      </c>
      <c r="I1152">
        <v>1.3500286539497156E-2</v>
      </c>
      <c r="J1152">
        <v>0.3</v>
      </c>
      <c r="K1152">
        <v>0.03</v>
      </c>
      <c r="L1152">
        <f>G1152*I1152*J1152*K1152</f>
        <v>0.17605723676158239</v>
      </c>
      <c r="M1152" t="s">
        <v>68</v>
      </c>
      <c r="N1152">
        <f t="shared" si="24"/>
        <v>0.17605723676158239</v>
      </c>
    </row>
    <row r="1153" spans="1:14" x14ac:dyDescent="0.25">
      <c r="A1153" t="s">
        <v>140</v>
      </c>
      <c r="B1153" t="s">
        <v>63</v>
      </c>
      <c r="C1153" t="s">
        <v>10</v>
      </c>
      <c r="D1153" t="s">
        <v>157</v>
      </c>
      <c r="E1153" t="s">
        <v>81</v>
      </c>
      <c r="F1153" t="s">
        <v>141</v>
      </c>
      <c r="G1153" s="3" t="s">
        <v>144</v>
      </c>
      <c r="H1153" s="4">
        <v>5.2167272727272733</v>
      </c>
      <c r="I1153">
        <v>1.3500286539497156E-2</v>
      </c>
      <c r="J1153" s="3" t="s">
        <v>144</v>
      </c>
      <c r="K1153" s="3" t="s">
        <v>144</v>
      </c>
      <c r="L1153">
        <f>H1153*I1153</f>
        <v>7.042731298022771E-2</v>
      </c>
      <c r="M1153" t="s">
        <v>68</v>
      </c>
      <c r="N1153">
        <f t="shared" si="24"/>
        <v>7.042731298022771E-2</v>
      </c>
    </row>
    <row r="1154" spans="1:14" x14ac:dyDescent="0.25">
      <c r="A1154" t="s">
        <v>140</v>
      </c>
      <c r="B1154" t="s">
        <v>63</v>
      </c>
      <c r="C1154" t="s">
        <v>10</v>
      </c>
      <c r="D1154" t="s">
        <v>100</v>
      </c>
      <c r="E1154" t="s">
        <v>145</v>
      </c>
      <c r="F1154" t="s">
        <v>82</v>
      </c>
      <c r="G1154">
        <v>1975</v>
      </c>
      <c r="H1154" s="3" t="s">
        <v>144</v>
      </c>
      <c r="I1154">
        <v>1.7846617715203503E-2</v>
      </c>
      <c r="J1154">
        <v>0.3</v>
      </c>
      <c r="K1154">
        <v>0.03</v>
      </c>
      <c r="L1154">
        <f>G1154*I1154*J1154*K1154</f>
        <v>0.31722362988774228</v>
      </c>
      <c r="M1154" t="s">
        <v>68</v>
      </c>
      <c r="N1154">
        <f t="shared" ref="N1154:N1217" si="25">IF(M1154="N",L1154,0)</f>
        <v>0.31722362988774228</v>
      </c>
    </row>
    <row r="1155" spans="1:14" x14ac:dyDescent="0.25">
      <c r="A1155" t="s">
        <v>140</v>
      </c>
      <c r="B1155" t="s">
        <v>63</v>
      </c>
      <c r="C1155" t="s">
        <v>10</v>
      </c>
      <c r="D1155" t="s">
        <v>157</v>
      </c>
      <c r="E1155" t="s">
        <v>145</v>
      </c>
      <c r="F1155" t="s">
        <v>141</v>
      </c>
      <c r="G1155" s="3" t="s">
        <v>144</v>
      </c>
      <c r="H1155" s="4">
        <v>1.9090909090909092</v>
      </c>
      <c r="I1155">
        <v>1.7846617715203503E-2</v>
      </c>
      <c r="J1155" s="3" t="s">
        <v>144</v>
      </c>
      <c r="K1155" s="3" t="s">
        <v>144</v>
      </c>
      <c r="L1155">
        <f>H1155*I1155</f>
        <v>3.407081563811578E-2</v>
      </c>
      <c r="M1155" t="s">
        <v>68</v>
      </c>
      <c r="N1155">
        <f t="shared" si="25"/>
        <v>3.407081563811578E-2</v>
      </c>
    </row>
    <row r="1156" spans="1:14" x14ac:dyDescent="0.25">
      <c r="A1156" t="s">
        <v>140</v>
      </c>
      <c r="B1156" t="s">
        <v>63</v>
      </c>
      <c r="C1156" t="s">
        <v>10</v>
      </c>
      <c r="D1156" t="s">
        <v>89</v>
      </c>
      <c r="E1156" t="s">
        <v>81</v>
      </c>
      <c r="F1156" t="s">
        <v>141</v>
      </c>
      <c r="G1156" s="3" t="s">
        <v>144</v>
      </c>
      <c r="H1156" s="4">
        <v>0.79492987012987015</v>
      </c>
      <c r="I1156">
        <v>1.3500286539497156E-2</v>
      </c>
      <c r="J1156" s="3" t="s">
        <v>144</v>
      </c>
      <c r="K1156" s="3" t="s">
        <v>144</v>
      </c>
      <c r="L1156">
        <f>H1156*I1156</f>
        <v>1.0731781025558508E-2</v>
      </c>
      <c r="M1156" t="s">
        <v>68</v>
      </c>
      <c r="N1156">
        <f t="shared" si="25"/>
        <v>1.0731781025558508E-2</v>
      </c>
    </row>
    <row r="1157" spans="1:14" x14ac:dyDescent="0.25">
      <c r="A1157" t="s">
        <v>140</v>
      </c>
      <c r="B1157" t="s">
        <v>63</v>
      </c>
      <c r="C1157" t="s">
        <v>10</v>
      </c>
      <c r="D1157" t="s">
        <v>89</v>
      </c>
      <c r="E1157" t="s">
        <v>145</v>
      </c>
      <c r="F1157" t="s">
        <v>141</v>
      </c>
      <c r="G1157" s="3" t="s">
        <v>144</v>
      </c>
      <c r="H1157" s="4">
        <v>0.51818181818181819</v>
      </c>
      <c r="I1157">
        <v>1.7846617715203503E-2</v>
      </c>
      <c r="J1157" s="3" t="s">
        <v>144</v>
      </c>
      <c r="K1157" s="3" t="s">
        <v>144</v>
      </c>
      <c r="L1157">
        <f>H1157*I1157</f>
        <v>9.2477928160599968E-3</v>
      </c>
      <c r="M1157" t="s">
        <v>68</v>
      </c>
      <c r="N1157">
        <f t="shared" si="25"/>
        <v>9.2477928160599968E-3</v>
      </c>
    </row>
    <row r="1158" spans="1:14" x14ac:dyDescent="0.25">
      <c r="A1158" t="s">
        <v>140</v>
      </c>
      <c r="B1158" t="s">
        <v>63</v>
      </c>
      <c r="C1158" t="s">
        <v>10</v>
      </c>
      <c r="D1158" t="s">
        <v>71</v>
      </c>
      <c r="E1158" t="s">
        <v>81</v>
      </c>
      <c r="F1158" t="s">
        <v>141</v>
      </c>
      <c r="G1158" s="3" t="s">
        <v>144</v>
      </c>
      <c r="H1158" s="4">
        <v>0.5216727272727274</v>
      </c>
      <c r="I1158">
        <v>1.3500286539497156E-2</v>
      </c>
      <c r="J1158" s="3" t="s">
        <v>144</v>
      </c>
      <c r="K1158" s="3" t="s">
        <v>144</v>
      </c>
      <c r="L1158">
        <f>H1158*I1158</f>
        <v>7.0427312980227723E-3</v>
      </c>
      <c r="M1158" t="s">
        <v>68</v>
      </c>
      <c r="N1158">
        <f t="shared" si="25"/>
        <v>7.0427312980227723E-3</v>
      </c>
    </row>
    <row r="1159" spans="1:14" x14ac:dyDescent="0.25">
      <c r="A1159" t="s">
        <v>140</v>
      </c>
      <c r="B1159" t="s">
        <v>63</v>
      </c>
      <c r="C1159" t="s">
        <v>10</v>
      </c>
      <c r="D1159" t="s">
        <v>71</v>
      </c>
      <c r="E1159" t="s">
        <v>145</v>
      </c>
      <c r="F1159" t="s">
        <v>141</v>
      </c>
      <c r="G1159" s="3" t="s">
        <v>144</v>
      </c>
      <c r="H1159" s="4">
        <v>0.57272727272727264</v>
      </c>
      <c r="I1159">
        <v>1.7846617715203503E-2</v>
      </c>
      <c r="J1159" s="3" t="s">
        <v>144</v>
      </c>
      <c r="K1159" s="3" t="s">
        <v>144</v>
      </c>
      <c r="L1159">
        <f>H1159*I1159</f>
        <v>1.0221244691434732E-2</v>
      </c>
      <c r="M1159" t="s">
        <v>68</v>
      </c>
      <c r="N1159">
        <f t="shared" si="25"/>
        <v>1.0221244691434732E-2</v>
      </c>
    </row>
    <row r="1160" spans="1:14" x14ac:dyDescent="0.25">
      <c r="A1160" t="s">
        <v>140</v>
      </c>
      <c r="B1160" t="s">
        <v>63</v>
      </c>
      <c r="C1160" t="s">
        <v>10</v>
      </c>
      <c r="D1160" t="s">
        <v>64</v>
      </c>
      <c r="E1160" t="s">
        <v>81</v>
      </c>
      <c r="F1160" t="s">
        <v>82</v>
      </c>
      <c r="G1160">
        <v>1069</v>
      </c>
      <c r="H1160" s="3" t="s">
        <v>144</v>
      </c>
      <c r="I1160">
        <v>1.3500286539497156E-2</v>
      </c>
      <c r="J1160">
        <v>0.3</v>
      </c>
      <c r="K1160">
        <v>0.03</v>
      </c>
      <c r="L1160">
        <f>G1160*I1160*J1160*K1160</f>
        <v>0.12988625679650212</v>
      </c>
      <c r="M1160" t="s">
        <v>68</v>
      </c>
      <c r="N1160">
        <f t="shared" si="25"/>
        <v>0.12988625679650212</v>
      </c>
    </row>
    <row r="1161" spans="1:14" x14ac:dyDescent="0.25">
      <c r="A1161" t="s">
        <v>140</v>
      </c>
      <c r="B1161" t="s">
        <v>63</v>
      </c>
      <c r="C1161" t="s">
        <v>10</v>
      </c>
      <c r="D1161" t="s">
        <v>64</v>
      </c>
      <c r="E1161" t="s">
        <v>81</v>
      </c>
      <c r="F1161" t="s">
        <v>141</v>
      </c>
      <c r="G1161" s="3" t="s">
        <v>144</v>
      </c>
      <c r="H1161" s="4">
        <v>18.90909090909091</v>
      </c>
      <c r="I1161">
        <v>1.3500286539497156E-2</v>
      </c>
      <c r="J1161" s="3" t="s">
        <v>144</v>
      </c>
      <c r="K1161" s="3" t="s">
        <v>144</v>
      </c>
      <c r="L1161">
        <f>H1161*I1161</f>
        <v>0.25527814547412803</v>
      </c>
      <c r="M1161" t="s">
        <v>68</v>
      </c>
      <c r="N1161">
        <f t="shared" si="25"/>
        <v>0.25527814547412803</v>
      </c>
    </row>
    <row r="1162" spans="1:14" x14ac:dyDescent="0.25">
      <c r="A1162" t="s">
        <v>140</v>
      </c>
      <c r="B1162" t="s">
        <v>63</v>
      </c>
      <c r="C1162" t="s">
        <v>10</v>
      </c>
      <c r="D1162" t="s">
        <v>64</v>
      </c>
      <c r="E1162" t="s">
        <v>145</v>
      </c>
      <c r="F1162" t="s">
        <v>82</v>
      </c>
      <c r="G1162">
        <v>1069</v>
      </c>
      <c r="H1162" s="3" t="s">
        <v>144</v>
      </c>
      <c r="I1162">
        <v>1.7846617715203503E-2</v>
      </c>
      <c r="J1162">
        <v>0.3</v>
      </c>
      <c r="K1162">
        <v>0.03</v>
      </c>
      <c r="L1162">
        <f>G1162*I1162*J1162*K1162</f>
        <v>0.17170230903797287</v>
      </c>
      <c r="M1162" t="s">
        <v>68</v>
      </c>
      <c r="N1162">
        <f t="shared" si="25"/>
        <v>0.17170230903797287</v>
      </c>
    </row>
    <row r="1163" spans="1:14" x14ac:dyDescent="0.25">
      <c r="A1163" t="s">
        <v>140</v>
      </c>
      <c r="B1163" t="s">
        <v>63</v>
      </c>
      <c r="C1163" t="s">
        <v>10</v>
      </c>
      <c r="D1163" t="s">
        <v>64</v>
      </c>
      <c r="E1163" t="s">
        <v>145</v>
      </c>
      <c r="F1163" t="s">
        <v>141</v>
      </c>
      <c r="G1163" s="3" t="s">
        <v>144</v>
      </c>
      <c r="H1163" s="4">
        <v>4.3636363636363633</v>
      </c>
      <c r="I1163">
        <v>1.7846617715203503E-2</v>
      </c>
      <c r="J1163" s="3" t="s">
        <v>144</v>
      </c>
      <c r="K1163" s="3" t="s">
        <v>144</v>
      </c>
      <c r="L1163">
        <f t="shared" ref="L1163:L1174" si="26">H1163*I1163</f>
        <v>7.7876150029978913E-2</v>
      </c>
      <c r="M1163" t="s">
        <v>68</v>
      </c>
      <c r="N1163">
        <f t="shared" si="25"/>
        <v>7.7876150029978913E-2</v>
      </c>
    </row>
    <row r="1164" spans="1:14" x14ac:dyDescent="0.25">
      <c r="A1164" t="s">
        <v>140</v>
      </c>
      <c r="B1164" t="s">
        <v>63</v>
      </c>
      <c r="C1164" t="s">
        <v>10</v>
      </c>
      <c r="D1164" t="s">
        <v>158</v>
      </c>
      <c r="E1164" t="s">
        <v>81</v>
      </c>
      <c r="F1164" t="s">
        <v>141</v>
      </c>
      <c r="G1164" s="3" t="s">
        <v>144</v>
      </c>
      <c r="H1164" s="4">
        <v>0.5216727272727274</v>
      </c>
      <c r="I1164">
        <v>1.3500286539497156E-2</v>
      </c>
      <c r="J1164" s="3" t="s">
        <v>144</v>
      </c>
      <c r="K1164" s="3" t="s">
        <v>144</v>
      </c>
      <c r="L1164">
        <f t="shared" si="26"/>
        <v>7.0427312980227723E-3</v>
      </c>
      <c r="M1164" t="s">
        <v>68</v>
      </c>
      <c r="N1164">
        <f t="shared" si="25"/>
        <v>7.0427312980227723E-3</v>
      </c>
    </row>
    <row r="1165" spans="1:14" x14ac:dyDescent="0.25">
      <c r="A1165" t="s">
        <v>140</v>
      </c>
      <c r="B1165" t="s">
        <v>63</v>
      </c>
      <c r="C1165" t="s">
        <v>10</v>
      </c>
      <c r="D1165" t="s">
        <v>158</v>
      </c>
      <c r="E1165" t="s">
        <v>145</v>
      </c>
      <c r="F1165" t="s">
        <v>141</v>
      </c>
      <c r="G1165" s="3" t="s">
        <v>144</v>
      </c>
      <c r="H1165" s="4">
        <v>0.44545454545454538</v>
      </c>
      <c r="I1165">
        <v>1.7846617715203503E-2</v>
      </c>
      <c r="J1165" s="3" t="s">
        <v>144</v>
      </c>
      <c r="K1165" s="3" t="s">
        <v>144</v>
      </c>
      <c r="L1165">
        <f t="shared" si="26"/>
        <v>7.9498569822270132E-3</v>
      </c>
      <c r="M1165" t="s">
        <v>68</v>
      </c>
      <c r="N1165">
        <f t="shared" si="25"/>
        <v>7.9498569822270132E-3</v>
      </c>
    </row>
    <row r="1166" spans="1:14" x14ac:dyDescent="0.25">
      <c r="A1166" t="s">
        <v>140</v>
      </c>
      <c r="B1166" t="s">
        <v>63</v>
      </c>
      <c r="C1166" t="s">
        <v>10</v>
      </c>
      <c r="D1166" t="s">
        <v>159</v>
      </c>
      <c r="E1166" t="s">
        <v>145</v>
      </c>
      <c r="F1166" t="s">
        <v>141</v>
      </c>
      <c r="G1166" s="3" t="s">
        <v>144</v>
      </c>
      <c r="H1166" s="4">
        <v>1.4000000000000001</v>
      </c>
      <c r="I1166">
        <v>1.7846617715203503E-2</v>
      </c>
      <c r="J1166" s="3" t="s">
        <v>144</v>
      </c>
      <c r="K1166" s="3" t="s">
        <v>144</v>
      </c>
      <c r="L1166">
        <f t="shared" si="26"/>
        <v>2.4985264801284907E-2</v>
      </c>
      <c r="M1166" t="s">
        <v>68</v>
      </c>
      <c r="N1166">
        <f t="shared" si="25"/>
        <v>2.4985264801284907E-2</v>
      </c>
    </row>
    <row r="1167" spans="1:14" x14ac:dyDescent="0.25">
      <c r="A1167" t="s">
        <v>140</v>
      </c>
      <c r="B1167" t="s">
        <v>63</v>
      </c>
      <c r="C1167" t="s">
        <v>10</v>
      </c>
      <c r="D1167" t="s">
        <v>70</v>
      </c>
      <c r="E1167" t="s">
        <v>81</v>
      </c>
      <c r="F1167" t="s">
        <v>141</v>
      </c>
      <c r="G1167" s="3" t="s">
        <v>144</v>
      </c>
      <c r="H1167" s="4">
        <v>5.2167272727272733</v>
      </c>
      <c r="I1167">
        <v>1.3500286539497156E-2</v>
      </c>
      <c r="J1167" s="3" t="s">
        <v>144</v>
      </c>
      <c r="K1167" s="3" t="s">
        <v>144</v>
      </c>
      <c r="L1167">
        <f t="shared" si="26"/>
        <v>7.042731298022771E-2</v>
      </c>
      <c r="M1167" t="s">
        <v>68</v>
      </c>
      <c r="N1167">
        <f t="shared" si="25"/>
        <v>7.042731298022771E-2</v>
      </c>
    </row>
    <row r="1168" spans="1:14" x14ac:dyDescent="0.25">
      <c r="A1168" t="s">
        <v>140</v>
      </c>
      <c r="B1168" t="s">
        <v>63</v>
      </c>
      <c r="C1168" t="s">
        <v>10</v>
      </c>
      <c r="D1168" t="s">
        <v>70</v>
      </c>
      <c r="E1168" t="s">
        <v>145</v>
      </c>
      <c r="F1168" t="s">
        <v>141</v>
      </c>
      <c r="G1168" s="3" t="s">
        <v>144</v>
      </c>
      <c r="H1168" s="4">
        <v>0.63636363636363635</v>
      </c>
      <c r="I1168">
        <v>1.7846617715203503E-2</v>
      </c>
      <c r="J1168" s="3" t="s">
        <v>144</v>
      </c>
      <c r="K1168" s="3" t="s">
        <v>144</v>
      </c>
      <c r="L1168">
        <f t="shared" si="26"/>
        <v>1.1356938546038593E-2</v>
      </c>
      <c r="M1168" t="s">
        <v>68</v>
      </c>
      <c r="N1168">
        <f t="shared" si="25"/>
        <v>1.1356938546038593E-2</v>
      </c>
    </row>
    <row r="1169" spans="1:14" x14ac:dyDescent="0.25">
      <c r="A1169" t="s">
        <v>140</v>
      </c>
      <c r="B1169" t="s">
        <v>63</v>
      </c>
      <c r="C1169" t="s">
        <v>10</v>
      </c>
      <c r="D1169" t="s">
        <v>160</v>
      </c>
      <c r="E1169" t="s">
        <v>81</v>
      </c>
      <c r="F1169" t="s">
        <v>141</v>
      </c>
      <c r="G1169" s="3" t="s">
        <v>144</v>
      </c>
      <c r="H1169" s="4">
        <v>0.69556363636363638</v>
      </c>
      <c r="I1169">
        <v>1.3500286539497156E-2</v>
      </c>
      <c r="J1169" s="3" t="s">
        <v>144</v>
      </c>
      <c r="K1169" s="3" t="s">
        <v>144</v>
      </c>
      <c r="L1169">
        <f t="shared" si="26"/>
        <v>9.390308397363694E-3</v>
      </c>
      <c r="M1169" t="s">
        <v>68</v>
      </c>
      <c r="N1169">
        <f t="shared" si="25"/>
        <v>9.390308397363694E-3</v>
      </c>
    </row>
    <row r="1170" spans="1:14" x14ac:dyDescent="0.25">
      <c r="A1170" t="s">
        <v>140</v>
      </c>
      <c r="B1170" t="s">
        <v>63</v>
      </c>
      <c r="C1170" t="s">
        <v>10</v>
      </c>
      <c r="D1170" t="s">
        <v>160</v>
      </c>
      <c r="E1170" t="s">
        <v>145</v>
      </c>
      <c r="F1170" t="s">
        <v>141</v>
      </c>
      <c r="G1170" s="3" t="s">
        <v>144</v>
      </c>
      <c r="H1170" s="4">
        <v>0.44545454545454538</v>
      </c>
      <c r="I1170">
        <v>1.7846617715203503E-2</v>
      </c>
      <c r="J1170" s="3" t="s">
        <v>144</v>
      </c>
      <c r="K1170" s="3" t="s">
        <v>144</v>
      </c>
      <c r="L1170">
        <f t="shared" si="26"/>
        <v>7.9498569822270132E-3</v>
      </c>
      <c r="M1170" t="s">
        <v>68</v>
      </c>
      <c r="N1170">
        <f t="shared" si="25"/>
        <v>7.9498569822270132E-3</v>
      </c>
    </row>
    <row r="1171" spans="1:14" x14ac:dyDescent="0.25">
      <c r="A1171" t="s">
        <v>140</v>
      </c>
      <c r="B1171" t="s">
        <v>63</v>
      </c>
      <c r="C1171" t="s">
        <v>10</v>
      </c>
      <c r="D1171" t="s">
        <v>161</v>
      </c>
      <c r="E1171" t="s">
        <v>81</v>
      </c>
      <c r="F1171" t="s">
        <v>141</v>
      </c>
      <c r="G1171" s="3" t="s">
        <v>144</v>
      </c>
      <c r="H1171" s="4">
        <v>0.50902611570247935</v>
      </c>
      <c r="I1171">
        <v>1.3500286539497156E-2</v>
      </c>
      <c r="J1171" s="3" t="s">
        <v>144</v>
      </c>
      <c r="K1171" s="3" t="s">
        <v>144</v>
      </c>
      <c r="L1171">
        <f t="shared" si="26"/>
        <v>6.8719984180707037E-3</v>
      </c>
      <c r="M1171" t="s">
        <v>68</v>
      </c>
      <c r="N1171">
        <f t="shared" si="25"/>
        <v>6.8719984180707037E-3</v>
      </c>
    </row>
    <row r="1172" spans="1:14" x14ac:dyDescent="0.25">
      <c r="A1172" t="s">
        <v>140</v>
      </c>
      <c r="B1172" t="s">
        <v>63</v>
      </c>
      <c r="C1172" t="s">
        <v>10</v>
      </c>
      <c r="D1172" t="s">
        <v>161</v>
      </c>
      <c r="E1172" t="s">
        <v>145</v>
      </c>
      <c r="F1172" t="s">
        <v>141</v>
      </c>
      <c r="G1172" s="3" t="s">
        <v>144</v>
      </c>
      <c r="H1172" s="4">
        <v>0.43735537190082652</v>
      </c>
      <c r="I1172">
        <v>1.7846617715203503E-2</v>
      </c>
      <c r="J1172" s="3" t="s">
        <v>144</v>
      </c>
      <c r="K1172" s="3" t="s">
        <v>144</v>
      </c>
      <c r="L1172">
        <f t="shared" si="26"/>
        <v>7.8053141280047065E-3</v>
      </c>
      <c r="M1172" t="s">
        <v>68</v>
      </c>
      <c r="N1172">
        <f t="shared" si="25"/>
        <v>7.8053141280047065E-3</v>
      </c>
    </row>
    <row r="1173" spans="1:14" x14ac:dyDescent="0.25">
      <c r="A1173" t="s">
        <v>140</v>
      </c>
      <c r="B1173" t="s">
        <v>63</v>
      </c>
      <c r="C1173" t="s">
        <v>10</v>
      </c>
      <c r="D1173" t="s">
        <v>92</v>
      </c>
      <c r="E1173" t="s">
        <v>81</v>
      </c>
      <c r="F1173" t="s">
        <v>141</v>
      </c>
      <c r="G1173" s="3" t="s">
        <v>144</v>
      </c>
      <c r="H1173" s="4">
        <v>1.4545454545454544</v>
      </c>
      <c r="I1173">
        <v>1.3500286539497156E-2</v>
      </c>
      <c r="J1173" s="3" t="s">
        <v>144</v>
      </c>
      <c r="K1173" s="3" t="s">
        <v>144</v>
      </c>
      <c r="L1173">
        <f t="shared" si="26"/>
        <v>1.9636780421086769E-2</v>
      </c>
      <c r="M1173" t="s">
        <v>68</v>
      </c>
      <c r="N1173">
        <f t="shared" si="25"/>
        <v>1.9636780421086769E-2</v>
      </c>
    </row>
    <row r="1174" spans="1:14" x14ac:dyDescent="0.25">
      <c r="A1174" t="s">
        <v>140</v>
      </c>
      <c r="B1174" t="s">
        <v>63</v>
      </c>
      <c r="C1174" t="s">
        <v>10</v>
      </c>
      <c r="D1174" t="s">
        <v>92</v>
      </c>
      <c r="E1174" t="s">
        <v>145</v>
      </c>
      <c r="F1174" t="s">
        <v>141</v>
      </c>
      <c r="G1174" s="3" t="s">
        <v>144</v>
      </c>
      <c r="H1174" s="4">
        <v>3.6363636363636367</v>
      </c>
      <c r="I1174">
        <v>1.7846617715203503E-2</v>
      </c>
      <c r="J1174" s="3" t="s">
        <v>144</v>
      </c>
      <c r="K1174" s="3" t="s">
        <v>144</v>
      </c>
      <c r="L1174">
        <f t="shared" si="26"/>
        <v>6.4896791691649108E-2</v>
      </c>
      <c r="M1174" t="s">
        <v>68</v>
      </c>
      <c r="N1174">
        <f t="shared" si="25"/>
        <v>6.4896791691649108E-2</v>
      </c>
    </row>
    <row r="1175" spans="1:14" x14ac:dyDescent="0.25">
      <c r="A1175" t="s">
        <v>140</v>
      </c>
      <c r="B1175" t="s">
        <v>63</v>
      </c>
      <c r="C1175" t="s">
        <v>10</v>
      </c>
      <c r="D1175" t="s">
        <v>72</v>
      </c>
      <c r="E1175" t="s">
        <v>81</v>
      </c>
      <c r="F1175" t="s">
        <v>82</v>
      </c>
      <c r="G1175">
        <v>1470</v>
      </c>
      <c r="H1175" s="3" t="s">
        <v>144</v>
      </c>
      <c r="I1175">
        <v>1.3500286539497156E-2</v>
      </c>
      <c r="J1175">
        <v>0.3</v>
      </c>
      <c r="K1175">
        <v>0.03</v>
      </c>
      <c r="L1175">
        <f>G1175*I1175*J1175*K1175</f>
        <v>0.17860879091754733</v>
      </c>
      <c r="M1175" t="s">
        <v>68</v>
      </c>
      <c r="N1175">
        <f t="shared" si="25"/>
        <v>0.17860879091754733</v>
      </c>
    </row>
    <row r="1176" spans="1:14" x14ac:dyDescent="0.25">
      <c r="A1176" t="s">
        <v>140</v>
      </c>
      <c r="B1176" t="s">
        <v>63</v>
      </c>
      <c r="C1176" t="s">
        <v>10</v>
      </c>
      <c r="D1176" t="s">
        <v>72</v>
      </c>
      <c r="E1176" t="s">
        <v>81</v>
      </c>
      <c r="F1176" t="s">
        <v>141</v>
      </c>
      <c r="G1176" s="3" t="s">
        <v>144</v>
      </c>
      <c r="H1176" s="4">
        <v>16.727272727272727</v>
      </c>
      <c r="I1176">
        <v>1.3500286539497156E-2</v>
      </c>
      <c r="J1176" s="3" t="s">
        <v>144</v>
      </c>
      <c r="K1176" s="3" t="s">
        <v>144</v>
      </c>
      <c r="L1176">
        <f>H1176*I1176</f>
        <v>0.22582297484249786</v>
      </c>
      <c r="M1176" t="s">
        <v>68</v>
      </c>
      <c r="N1176">
        <f t="shared" si="25"/>
        <v>0.22582297484249786</v>
      </c>
    </row>
    <row r="1177" spans="1:14" x14ac:dyDescent="0.25">
      <c r="A1177" t="s">
        <v>140</v>
      </c>
      <c r="B1177" t="s">
        <v>63</v>
      </c>
      <c r="C1177" t="s">
        <v>10</v>
      </c>
      <c r="D1177" t="s">
        <v>72</v>
      </c>
      <c r="E1177" t="s">
        <v>145</v>
      </c>
      <c r="F1177" t="s">
        <v>82</v>
      </c>
      <c r="G1177">
        <v>1074</v>
      </c>
      <c r="H1177" s="3" t="s">
        <v>144</v>
      </c>
      <c r="I1177">
        <v>1.7846617715203503E-2</v>
      </c>
      <c r="J1177">
        <v>0.3</v>
      </c>
      <c r="K1177">
        <v>0.03</v>
      </c>
      <c r="L1177">
        <f>G1177*I1177*J1177*K1177</f>
        <v>0.17250540683515703</v>
      </c>
      <c r="M1177" t="s">
        <v>68</v>
      </c>
      <c r="N1177">
        <f t="shared" si="25"/>
        <v>0.17250540683515703</v>
      </c>
    </row>
    <row r="1178" spans="1:14" x14ac:dyDescent="0.25">
      <c r="A1178" t="s">
        <v>140</v>
      </c>
      <c r="B1178" t="s">
        <v>63</v>
      </c>
      <c r="C1178" t="s">
        <v>10</v>
      </c>
      <c r="D1178" t="s">
        <v>72</v>
      </c>
      <c r="E1178" t="s">
        <v>145</v>
      </c>
      <c r="F1178" t="s">
        <v>141</v>
      </c>
      <c r="G1178" s="3" t="s">
        <v>144</v>
      </c>
      <c r="H1178" s="4">
        <v>5.0909090909090908</v>
      </c>
      <c r="I1178">
        <v>1.7846617715203503E-2</v>
      </c>
      <c r="J1178" s="3" t="s">
        <v>144</v>
      </c>
      <c r="K1178" s="3" t="s">
        <v>144</v>
      </c>
      <c r="L1178">
        <f>H1178*I1178</f>
        <v>9.0855508368308746E-2</v>
      </c>
      <c r="M1178" t="s">
        <v>68</v>
      </c>
      <c r="N1178">
        <f t="shared" si="25"/>
        <v>9.0855508368308746E-2</v>
      </c>
    </row>
    <row r="1179" spans="1:14" x14ac:dyDescent="0.25">
      <c r="A1179" t="s">
        <v>140</v>
      </c>
      <c r="B1179" t="s">
        <v>63</v>
      </c>
      <c r="C1179" t="s">
        <v>10</v>
      </c>
      <c r="D1179" t="s">
        <v>69</v>
      </c>
      <c r="E1179" t="s">
        <v>81</v>
      </c>
      <c r="F1179" t="s">
        <v>82</v>
      </c>
      <c r="G1179">
        <v>2016</v>
      </c>
      <c r="H1179" s="3" t="s">
        <v>144</v>
      </c>
      <c r="I1179">
        <v>1.3500286539497156E-2</v>
      </c>
      <c r="J1179">
        <v>0.3</v>
      </c>
      <c r="K1179">
        <v>0.03</v>
      </c>
      <c r="L1179">
        <f>G1179*I1179*J1179*K1179</f>
        <v>0.24494919897263637</v>
      </c>
      <c r="M1179" t="s">
        <v>68</v>
      </c>
      <c r="N1179">
        <f t="shared" si="25"/>
        <v>0.24494919897263637</v>
      </c>
    </row>
    <row r="1180" spans="1:14" x14ac:dyDescent="0.25">
      <c r="A1180" t="s">
        <v>140</v>
      </c>
      <c r="B1180" t="s">
        <v>63</v>
      </c>
      <c r="C1180" t="s">
        <v>10</v>
      </c>
      <c r="D1180" t="s">
        <v>69</v>
      </c>
      <c r="E1180" t="s">
        <v>145</v>
      </c>
      <c r="F1180" t="s">
        <v>82</v>
      </c>
      <c r="G1180">
        <v>139</v>
      </c>
      <c r="H1180" s="3" t="s">
        <v>144</v>
      </c>
      <c r="I1180">
        <v>1.7846617715203503E-2</v>
      </c>
      <c r="J1180">
        <v>0.3</v>
      </c>
      <c r="K1180">
        <v>0.03</v>
      </c>
      <c r="L1180">
        <f>G1180*I1180*J1180*K1180</f>
        <v>2.2326118761719579E-2</v>
      </c>
      <c r="M1180" t="s">
        <v>68</v>
      </c>
      <c r="N1180">
        <f t="shared" si="25"/>
        <v>2.2326118761719579E-2</v>
      </c>
    </row>
    <row r="1181" spans="1:14" x14ac:dyDescent="0.25">
      <c r="A1181" t="s">
        <v>140</v>
      </c>
      <c r="B1181" t="s">
        <v>63</v>
      </c>
      <c r="C1181" t="s">
        <v>10</v>
      </c>
      <c r="D1181" t="s">
        <v>162</v>
      </c>
      <c r="E1181" t="s">
        <v>81</v>
      </c>
      <c r="F1181" t="s">
        <v>141</v>
      </c>
      <c r="G1181" s="3" t="s">
        <v>144</v>
      </c>
      <c r="H1181" s="4">
        <v>12.363636363636363</v>
      </c>
      <c r="I1181">
        <v>1.3500286539497156E-2</v>
      </c>
      <c r="J1181" s="3" t="s">
        <v>144</v>
      </c>
      <c r="K1181" s="3" t="s">
        <v>144</v>
      </c>
      <c r="L1181">
        <f>H1181*I1181</f>
        <v>0.16691263357923755</v>
      </c>
      <c r="M1181" t="s">
        <v>68</v>
      </c>
      <c r="N1181">
        <f t="shared" si="25"/>
        <v>0.16691263357923755</v>
      </c>
    </row>
    <row r="1182" spans="1:14" x14ac:dyDescent="0.25">
      <c r="A1182" t="s">
        <v>140</v>
      </c>
      <c r="B1182" t="s">
        <v>63</v>
      </c>
      <c r="C1182" t="s">
        <v>10</v>
      </c>
      <c r="D1182" t="s">
        <v>162</v>
      </c>
      <c r="E1182" t="s">
        <v>145</v>
      </c>
      <c r="F1182" t="s">
        <v>141</v>
      </c>
      <c r="G1182" s="3" t="s">
        <v>144</v>
      </c>
      <c r="H1182" s="4">
        <v>1.4545454545454544</v>
      </c>
      <c r="I1182">
        <v>1.7846617715203503E-2</v>
      </c>
      <c r="J1182" s="3" t="s">
        <v>144</v>
      </c>
      <c r="K1182" s="3" t="s">
        <v>144</v>
      </c>
      <c r="L1182">
        <f>H1182*I1182</f>
        <v>2.5958716676659638E-2</v>
      </c>
      <c r="M1182" t="s">
        <v>68</v>
      </c>
      <c r="N1182">
        <f t="shared" si="25"/>
        <v>2.5958716676659638E-2</v>
      </c>
    </row>
    <row r="1183" spans="1:14" x14ac:dyDescent="0.25">
      <c r="A1183" t="s">
        <v>140</v>
      </c>
      <c r="B1183" t="s">
        <v>63</v>
      </c>
      <c r="C1183" t="s">
        <v>10</v>
      </c>
      <c r="D1183" t="s">
        <v>108</v>
      </c>
      <c r="E1183" t="s">
        <v>81</v>
      </c>
      <c r="F1183" t="s">
        <v>82</v>
      </c>
      <c r="G1183">
        <v>2576</v>
      </c>
      <c r="H1183" s="3" t="s">
        <v>144</v>
      </c>
      <c r="I1183">
        <v>1.3500286539497156E-2</v>
      </c>
      <c r="J1183">
        <v>0.3</v>
      </c>
      <c r="K1183">
        <v>0.03</v>
      </c>
      <c r="L1183">
        <f>G1183*I1183*J1183*K1183</f>
        <v>0.312990643131702</v>
      </c>
      <c r="M1183" t="s">
        <v>68</v>
      </c>
      <c r="N1183">
        <f t="shared" si="25"/>
        <v>0.312990643131702</v>
      </c>
    </row>
    <row r="1184" spans="1:14" x14ac:dyDescent="0.25">
      <c r="A1184" t="s">
        <v>140</v>
      </c>
      <c r="B1184" t="s">
        <v>63</v>
      </c>
      <c r="C1184" t="s">
        <v>10</v>
      </c>
      <c r="D1184" t="s">
        <v>108</v>
      </c>
      <c r="E1184" t="s">
        <v>81</v>
      </c>
      <c r="F1184" t="s">
        <v>141</v>
      </c>
      <c r="G1184" s="3" t="s">
        <v>144</v>
      </c>
      <c r="H1184" s="4">
        <v>23.418181818181818</v>
      </c>
      <c r="I1184">
        <v>1.3500286539497156E-2</v>
      </c>
      <c r="J1184" s="3" t="s">
        <v>144</v>
      </c>
      <c r="K1184" s="3" t="s">
        <v>144</v>
      </c>
      <c r="L1184">
        <f>H1184*I1184</f>
        <v>0.31615216477949704</v>
      </c>
      <c r="M1184" t="s">
        <v>68</v>
      </c>
      <c r="N1184">
        <f t="shared" si="25"/>
        <v>0.31615216477949704</v>
      </c>
    </row>
    <row r="1185" spans="1:14" x14ac:dyDescent="0.25">
      <c r="A1185" t="s">
        <v>140</v>
      </c>
      <c r="B1185" t="s">
        <v>63</v>
      </c>
      <c r="C1185" t="s">
        <v>10</v>
      </c>
      <c r="D1185" t="s">
        <v>108</v>
      </c>
      <c r="E1185" t="s">
        <v>145</v>
      </c>
      <c r="F1185" t="s">
        <v>82</v>
      </c>
      <c r="G1185">
        <v>949</v>
      </c>
      <c r="H1185" s="3" t="s">
        <v>144</v>
      </c>
      <c r="I1185">
        <v>1.7846617715203503E-2</v>
      </c>
      <c r="J1185">
        <v>0.3</v>
      </c>
      <c r="K1185">
        <v>0.03</v>
      </c>
      <c r="L1185">
        <f>G1185*I1185*J1185*K1185</f>
        <v>0.15242796190555308</v>
      </c>
      <c r="M1185" t="s">
        <v>68</v>
      </c>
      <c r="N1185">
        <f t="shared" si="25"/>
        <v>0.15242796190555308</v>
      </c>
    </row>
    <row r="1186" spans="1:14" x14ac:dyDescent="0.25">
      <c r="A1186" t="s">
        <v>140</v>
      </c>
      <c r="B1186" t="s">
        <v>63</v>
      </c>
      <c r="C1186" t="s">
        <v>10</v>
      </c>
      <c r="D1186" t="s">
        <v>108</v>
      </c>
      <c r="E1186" t="s">
        <v>145</v>
      </c>
      <c r="F1186" t="s">
        <v>141</v>
      </c>
      <c r="G1186" s="3" t="s">
        <v>144</v>
      </c>
      <c r="H1186" s="4">
        <v>8.6545454545454543</v>
      </c>
      <c r="I1186">
        <v>1.7846617715203503E-2</v>
      </c>
      <c r="J1186" s="3" t="s">
        <v>144</v>
      </c>
      <c r="K1186" s="3" t="s">
        <v>144</v>
      </c>
      <c r="L1186">
        <f>H1186*I1186</f>
        <v>0.15445436422612485</v>
      </c>
      <c r="M1186" t="s">
        <v>68</v>
      </c>
      <c r="N1186">
        <f t="shared" si="25"/>
        <v>0.15445436422612485</v>
      </c>
    </row>
    <row r="1187" spans="1:14" x14ac:dyDescent="0.25">
      <c r="A1187" t="s">
        <v>140</v>
      </c>
      <c r="B1187" t="s">
        <v>63</v>
      </c>
      <c r="C1187" t="s">
        <v>10</v>
      </c>
      <c r="D1187" t="s">
        <v>109</v>
      </c>
      <c r="E1187" t="s">
        <v>81</v>
      </c>
      <c r="F1187" t="s">
        <v>141</v>
      </c>
      <c r="G1187" s="3" t="s">
        <v>144</v>
      </c>
      <c r="H1187" s="4">
        <v>11.927272727272726</v>
      </c>
      <c r="I1187">
        <v>1.3500286539497156E-2</v>
      </c>
      <c r="J1187" s="3" t="s">
        <v>144</v>
      </c>
      <c r="K1187" s="3" t="s">
        <v>144</v>
      </c>
      <c r="L1187">
        <f>H1187*I1187</f>
        <v>0.1610215994529115</v>
      </c>
      <c r="M1187" t="s">
        <v>68</v>
      </c>
      <c r="N1187">
        <f t="shared" si="25"/>
        <v>0.1610215994529115</v>
      </c>
    </row>
    <row r="1188" spans="1:14" x14ac:dyDescent="0.25">
      <c r="A1188" t="s">
        <v>140</v>
      </c>
      <c r="B1188" t="s">
        <v>63</v>
      </c>
      <c r="C1188" t="s">
        <v>10</v>
      </c>
      <c r="D1188" t="s">
        <v>109</v>
      </c>
      <c r="E1188" t="s">
        <v>145</v>
      </c>
      <c r="F1188" t="s">
        <v>141</v>
      </c>
      <c r="G1188" s="3" t="s">
        <v>144</v>
      </c>
      <c r="H1188" s="4">
        <v>14.036363636363637</v>
      </c>
      <c r="I1188">
        <v>1.7846617715203503E-2</v>
      </c>
      <c r="J1188" s="3" t="s">
        <v>144</v>
      </c>
      <c r="K1188" s="3" t="s">
        <v>144</v>
      </c>
      <c r="L1188">
        <f>H1188*I1188</f>
        <v>0.25050161592976555</v>
      </c>
      <c r="M1188" t="s">
        <v>68</v>
      </c>
      <c r="N1188">
        <f t="shared" si="25"/>
        <v>0.25050161592976555</v>
      </c>
    </row>
    <row r="1189" spans="1:14" x14ac:dyDescent="0.25">
      <c r="A1189" t="s">
        <v>140</v>
      </c>
      <c r="B1189" t="s">
        <v>63</v>
      </c>
      <c r="C1189" t="s">
        <v>10</v>
      </c>
      <c r="D1189" t="s">
        <v>163</v>
      </c>
      <c r="E1189" t="s">
        <v>81</v>
      </c>
      <c r="F1189" t="s">
        <v>82</v>
      </c>
      <c r="G1189">
        <v>916</v>
      </c>
      <c r="H1189" s="3" t="s">
        <v>144</v>
      </c>
      <c r="I1189">
        <v>1.3500286539497156E-2</v>
      </c>
      <c r="J1189">
        <v>0.3</v>
      </c>
      <c r="K1189">
        <v>0.03</v>
      </c>
      <c r="L1189">
        <f>G1189*I1189*J1189*K1189</f>
        <v>0.11129636223161454</v>
      </c>
      <c r="M1189" t="s">
        <v>68</v>
      </c>
      <c r="N1189">
        <f t="shared" si="25"/>
        <v>0.11129636223161454</v>
      </c>
    </row>
    <row r="1190" spans="1:14" x14ac:dyDescent="0.25">
      <c r="A1190" t="s">
        <v>140</v>
      </c>
      <c r="B1190" t="s">
        <v>63</v>
      </c>
      <c r="C1190" t="s">
        <v>10</v>
      </c>
      <c r="D1190" t="s">
        <v>163</v>
      </c>
      <c r="E1190" t="s">
        <v>145</v>
      </c>
      <c r="F1190" t="s">
        <v>82</v>
      </c>
      <c r="G1190">
        <v>1294</v>
      </c>
      <c r="H1190" s="3" t="s">
        <v>144</v>
      </c>
      <c r="I1190">
        <v>1.7846617715203503E-2</v>
      </c>
      <c r="J1190">
        <v>0.3</v>
      </c>
      <c r="K1190">
        <v>0.03</v>
      </c>
      <c r="L1190">
        <f>G1190*I1190*J1190*K1190</f>
        <v>0.20784170991125997</v>
      </c>
      <c r="M1190" t="s">
        <v>68</v>
      </c>
      <c r="N1190">
        <f t="shared" si="25"/>
        <v>0.20784170991125997</v>
      </c>
    </row>
    <row r="1191" spans="1:14" x14ac:dyDescent="0.25">
      <c r="A1191" t="s">
        <v>140</v>
      </c>
      <c r="B1191" t="s">
        <v>63</v>
      </c>
      <c r="C1191" t="s">
        <v>10</v>
      </c>
      <c r="D1191" t="s">
        <v>164</v>
      </c>
      <c r="E1191" t="s">
        <v>81</v>
      </c>
      <c r="F1191" t="s">
        <v>82</v>
      </c>
      <c r="G1191">
        <v>467</v>
      </c>
      <c r="H1191" s="3" t="s">
        <v>144</v>
      </c>
      <c r="I1191">
        <v>1.3500286539497156E-2</v>
      </c>
      <c r="J1191">
        <v>0.3</v>
      </c>
      <c r="K1191">
        <v>0.03</v>
      </c>
      <c r="L1191">
        <f>G1191*I1191*J1191*K1191</f>
        <v>5.6741704325506542E-2</v>
      </c>
      <c r="M1191" t="s">
        <v>68</v>
      </c>
      <c r="N1191">
        <f t="shared" si="25"/>
        <v>5.6741704325506542E-2</v>
      </c>
    </row>
    <row r="1192" spans="1:14" x14ac:dyDescent="0.25">
      <c r="A1192" t="s">
        <v>140</v>
      </c>
      <c r="B1192" t="s">
        <v>63</v>
      </c>
      <c r="C1192" t="s">
        <v>10</v>
      </c>
      <c r="D1192" t="s">
        <v>164</v>
      </c>
      <c r="E1192" t="s">
        <v>81</v>
      </c>
      <c r="F1192" t="s">
        <v>141</v>
      </c>
      <c r="G1192" s="3" t="s">
        <v>144</v>
      </c>
      <c r="H1192" s="4">
        <v>3.64</v>
      </c>
      <c r="I1192">
        <v>1.3500286539497156E-2</v>
      </c>
      <c r="J1192" s="3" t="s">
        <v>144</v>
      </c>
      <c r="K1192" s="3" t="s">
        <v>144</v>
      </c>
      <c r="L1192">
        <f>H1192*I1192</f>
        <v>4.9141043003769647E-2</v>
      </c>
      <c r="M1192" t="s">
        <v>68</v>
      </c>
      <c r="N1192">
        <f t="shared" si="25"/>
        <v>4.9141043003769647E-2</v>
      </c>
    </row>
    <row r="1193" spans="1:14" x14ac:dyDescent="0.25">
      <c r="A1193" t="s">
        <v>140</v>
      </c>
      <c r="B1193" t="s">
        <v>63</v>
      </c>
      <c r="C1193" t="s">
        <v>10</v>
      </c>
      <c r="D1193" t="s">
        <v>164</v>
      </c>
      <c r="E1193" t="s">
        <v>145</v>
      </c>
      <c r="F1193" t="s">
        <v>82</v>
      </c>
      <c r="G1193">
        <v>844.5</v>
      </c>
      <c r="H1193" s="3" t="s">
        <v>144</v>
      </c>
      <c r="I1193">
        <v>1.7846617715203503E-2</v>
      </c>
      <c r="J1193">
        <v>0.3</v>
      </c>
      <c r="K1193">
        <v>0.03</v>
      </c>
      <c r="L1193">
        <f>G1193*I1193*J1193*K1193</f>
        <v>0.13564321794440423</v>
      </c>
      <c r="M1193" t="s">
        <v>68</v>
      </c>
      <c r="N1193">
        <f t="shared" si="25"/>
        <v>0.13564321794440423</v>
      </c>
    </row>
    <row r="1194" spans="1:14" x14ac:dyDescent="0.25">
      <c r="A1194" t="s">
        <v>140</v>
      </c>
      <c r="B1194" t="s">
        <v>63</v>
      </c>
      <c r="C1194" t="s">
        <v>10</v>
      </c>
      <c r="D1194" t="s">
        <v>164</v>
      </c>
      <c r="E1194" t="s">
        <v>145</v>
      </c>
      <c r="F1194" t="s">
        <v>141</v>
      </c>
      <c r="G1194" s="3" t="s">
        <v>144</v>
      </c>
      <c r="H1194" s="4">
        <v>11.2</v>
      </c>
      <c r="I1194">
        <v>1.7846617715203503E-2</v>
      </c>
      <c r="J1194" s="3" t="s">
        <v>144</v>
      </c>
      <c r="K1194" s="3" t="s">
        <v>144</v>
      </c>
      <c r="L1194">
        <f>H1194*I1194</f>
        <v>0.19988211841027922</v>
      </c>
      <c r="M1194" t="s">
        <v>68</v>
      </c>
      <c r="N1194">
        <f t="shared" si="25"/>
        <v>0.19988211841027922</v>
      </c>
    </row>
    <row r="1195" spans="1:14" x14ac:dyDescent="0.25">
      <c r="A1195" t="s">
        <v>140</v>
      </c>
      <c r="B1195" t="s">
        <v>63</v>
      </c>
      <c r="C1195" t="s">
        <v>10</v>
      </c>
      <c r="D1195" t="s">
        <v>116</v>
      </c>
      <c r="E1195" t="s">
        <v>81</v>
      </c>
      <c r="F1195" t="s">
        <v>82</v>
      </c>
      <c r="G1195">
        <v>5206.8</v>
      </c>
      <c r="H1195" s="3" t="s">
        <v>144</v>
      </c>
      <c r="I1195">
        <v>1.3500286539497156E-2</v>
      </c>
      <c r="J1195">
        <v>0.3</v>
      </c>
      <c r="K1195">
        <v>0.03</v>
      </c>
      <c r="L1195">
        <f>G1195*I1195*J1195*K1195</f>
        <v>0.63263962758468417</v>
      </c>
      <c r="M1195" t="s">
        <v>68</v>
      </c>
      <c r="N1195">
        <f t="shared" si="25"/>
        <v>0.63263962758468417</v>
      </c>
    </row>
    <row r="1196" spans="1:14" x14ac:dyDescent="0.25">
      <c r="A1196" t="s">
        <v>140</v>
      </c>
      <c r="B1196" t="s">
        <v>63</v>
      </c>
      <c r="C1196" t="s">
        <v>10</v>
      </c>
      <c r="D1196" t="s">
        <v>116</v>
      </c>
      <c r="E1196" t="s">
        <v>145</v>
      </c>
      <c r="F1196" t="s">
        <v>82</v>
      </c>
      <c r="G1196">
        <v>1760.3</v>
      </c>
      <c r="H1196" s="3" t="s">
        <v>144</v>
      </c>
      <c r="I1196">
        <v>1.7846617715203503E-2</v>
      </c>
      <c r="J1196">
        <v>0.3</v>
      </c>
      <c r="K1196">
        <v>0.03</v>
      </c>
      <c r="L1196">
        <f>G1196*I1196*J1196*K1196</f>
        <v>0.28273861047665449</v>
      </c>
      <c r="M1196" t="s">
        <v>68</v>
      </c>
      <c r="N1196">
        <f t="shared" si="25"/>
        <v>0.28273861047665449</v>
      </c>
    </row>
    <row r="1197" spans="1:14" x14ac:dyDescent="0.25">
      <c r="A1197" t="s">
        <v>140</v>
      </c>
      <c r="B1197" t="s">
        <v>63</v>
      </c>
      <c r="C1197" t="s">
        <v>10</v>
      </c>
      <c r="D1197" t="s">
        <v>165</v>
      </c>
      <c r="E1197" t="s">
        <v>81</v>
      </c>
      <c r="F1197" t="s">
        <v>141</v>
      </c>
      <c r="G1197" s="3" t="s">
        <v>144</v>
      </c>
      <c r="H1197" s="4">
        <v>3.03</v>
      </c>
      <c r="I1197">
        <v>1.3500286539497156E-2</v>
      </c>
      <c r="J1197" s="3" t="s">
        <v>144</v>
      </c>
      <c r="K1197" s="3" t="s">
        <v>144</v>
      </c>
      <c r="L1197">
        <f>H1197*I1197</f>
        <v>4.0905868214676379E-2</v>
      </c>
      <c r="M1197" t="s">
        <v>68</v>
      </c>
      <c r="N1197">
        <f t="shared" si="25"/>
        <v>4.0905868214676379E-2</v>
      </c>
    </row>
    <row r="1198" spans="1:14" x14ac:dyDescent="0.25">
      <c r="A1198" t="s">
        <v>140</v>
      </c>
      <c r="B1198" t="s">
        <v>63</v>
      </c>
      <c r="C1198" t="s">
        <v>10</v>
      </c>
      <c r="D1198" t="s">
        <v>165</v>
      </c>
      <c r="E1198" t="s">
        <v>145</v>
      </c>
      <c r="F1198" t="s">
        <v>141</v>
      </c>
      <c r="G1198" s="3" t="s">
        <v>144</v>
      </c>
      <c r="H1198" s="4">
        <v>13.81</v>
      </c>
      <c r="I1198">
        <v>1.7846617715203503E-2</v>
      </c>
      <c r="J1198" s="3" t="s">
        <v>144</v>
      </c>
      <c r="K1198" s="3" t="s">
        <v>144</v>
      </c>
      <c r="L1198">
        <f>H1198*I1198</f>
        <v>0.24646179064696039</v>
      </c>
      <c r="M1198" t="s">
        <v>68</v>
      </c>
      <c r="N1198">
        <f t="shared" si="25"/>
        <v>0.24646179064696039</v>
      </c>
    </row>
    <row r="1199" spans="1:14" x14ac:dyDescent="0.25">
      <c r="A1199" t="s">
        <v>140</v>
      </c>
      <c r="B1199" t="s">
        <v>63</v>
      </c>
      <c r="C1199" t="s">
        <v>10</v>
      </c>
      <c r="D1199" t="s">
        <v>113</v>
      </c>
      <c r="E1199" t="s">
        <v>81</v>
      </c>
      <c r="F1199" t="s">
        <v>82</v>
      </c>
      <c r="G1199">
        <v>118</v>
      </c>
      <c r="H1199" s="3" t="s">
        <v>144</v>
      </c>
      <c r="I1199">
        <v>1.3500286539497156E-2</v>
      </c>
      <c r="J1199">
        <v>0.3</v>
      </c>
      <c r="K1199">
        <v>0.03</v>
      </c>
      <c r="L1199">
        <f>G1199*I1199*J1199*K1199</f>
        <v>1.4337304304945977E-2</v>
      </c>
      <c r="M1199" t="s">
        <v>68</v>
      </c>
      <c r="N1199">
        <f t="shared" si="25"/>
        <v>1.4337304304945977E-2</v>
      </c>
    </row>
    <row r="1200" spans="1:14" x14ac:dyDescent="0.25">
      <c r="A1200" t="s">
        <v>140</v>
      </c>
      <c r="B1200" t="s">
        <v>63</v>
      </c>
      <c r="C1200" t="s">
        <v>10</v>
      </c>
      <c r="D1200" t="s">
        <v>113</v>
      </c>
      <c r="E1200" t="s">
        <v>81</v>
      </c>
      <c r="F1200" t="s">
        <v>141</v>
      </c>
      <c r="G1200" s="3" t="s">
        <v>144</v>
      </c>
      <c r="H1200" s="4">
        <v>0.72727272727272718</v>
      </c>
      <c r="I1200">
        <v>1.3500286539497156E-2</v>
      </c>
      <c r="J1200" s="3" t="s">
        <v>144</v>
      </c>
      <c r="K1200" s="3" t="s">
        <v>144</v>
      </c>
      <c r="L1200">
        <f>H1200*I1200</f>
        <v>9.8183902105433846E-3</v>
      </c>
      <c r="M1200" t="s">
        <v>68</v>
      </c>
      <c r="N1200">
        <f t="shared" si="25"/>
        <v>9.8183902105433846E-3</v>
      </c>
    </row>
    <row r="1201" spans="1:14" x14ac:dyDescent="0.25">
      <c r="A1201" t="s">
        <v>140</v>
      </c>
      <c r="B1201" t="s">
        <v>63</v>
      </c>
      <c r="C1201" t="s">
        <v>10</v>
      </c>
      <c r="D1201" t="s">
        <v>113</v>
      </c>
      <c r="E1201" t="s">
        <v>145</v>
      </c>
      <c r="F1201" t="s">
        <v>82</v>
      </c>
      <c r="G1201">
        <v>41</v>
      </c>
      <c r="H1201" s="3" t="s">
        <v>144</v>
      </c>
      <c r="I1201">
        <v>1.7846617715203503E-2</v>
      </c>
      <c r="J1201">
        <v>0.3</v>
      </c>
      <c r="K1201">
        <v>0.03</v>
      </c>
      <c r="L1201">
        <f>G1201*I1201*J1201*K1201</f>
        <v>6.5854019369100915E-3</v>
      </c>
      <c r="M1201" t="s">
        <v>68</v>
      </c>
      <c r="N1201">
        <f t="shared" si="25"/>
        <v>6.5854019369100915E-3</v>
      </c>
    </row>
    <row r="1202" spans="1:14" x14ac:dyDescent="0.25">
      <c r="A1202" t="s">
        <v>140</v>
      </c>
      <c r="B1202" t="s">
        <v>63</v>
      </c>
      <c r="C1202" t="s">
        <v>10</v>
      </c>
      <c r="D1202" t="s">
        <v>93</v>
      </c>
      <c r="E1202" t="s">
        <v>81</v>
      </c>
      <c r="F1202" t="s">
        <v>141</v>
      </c>
      <c r="G1202" s="3" t="s">
        <v>144</v>
      </c>
      <c r="H1202" s="4">
        <v>8.1619814707585405</v>
      </c>
      <c r="I1202">
        <v>1.3500286539497156E-2</v>
      </c>
      <c r="J1202" s="3" t="s">
        <v>144</v>
      </c>
      <c r="K1202" s="3" t="s">
        <v>144</v>
      </c>
      <c r="L1202">
        <f>H1202*I1202</f>
        <v>0.11018908858530672</v>
      </c>
      <c r="M1202" t="s">
        <v>68</v>
      </c>
      <c r="N1202">
        <f t="shared" si="25"/>
        <v>0.11018908858530672</v>
      </c>
    </row>
    <row r="1203" spans="1:14" x14ac:dyDescent="0.25">
      <c r="A1203" t="s">
        <v>140</v>
      </c>
      <c r="B1203" t="s">
        <v>63</v>
      </c>
      <c r="C1203" t="s">
        <v>10</v>
      </c>
      <c r="D1203" t="s">
        <v>93</v>
      </c>
      <c r="E1203" t="s">
        <v>145</v>
      </c>
      <c r="F1203" t="s">
        <v>141</v>
      </c>
      <c r="G1203" s="3" t="s">
        <v>144</v>
      </c>
      <c r="H1203" s="4">
        <v>2.0995946728430805</v>
      </c>
      <c r="I1203">
        <v>1.7846617715203503E-2</v>
      </c>
      <c r="J1203" s="3" t="s">
        <v>144</v>
      </c>
      <c r="K1203" s="3" t="s">
        <v>144</v>
      </c>
      <c r="L1203">
        <f>H1203*I1203</f>
        <v>3.7470663483108221E-2</v>
      </c>
      <c r="M1203" t="s">
        <v>68</v>
      </c>
      <c r="N1203">
        <f t="shared" si="25"/>
        <v>3.7470663483108221E-2</v>
      </c>
    </row>
    <row r="1204" spans="1:14" x14ac:dyDescent="0.25">
      <c r="A1204" t="s">
        <v>140</v>
      </c>
      <c r="B1204" t="s">
        <v>63</v>
      </c>
      <c r="C1204" t="s">
        <v>10</v>
      </c>
      <c r="D1204" t="s">
        <v>94</v>
      </c>
      <c r="E1204" t="s">
        <v>81</v>
      </c>
      <c r="F1204" t="s">
        <v>141</v>
      </c>
      <c r="G1204" s="3" t="s">
        <v>144</v>
      </c>
      <c r="H1204" s="4">
        <v>14.844797366255143</v>
      </c>
      <c r="I1204">
        <v>1.3500286539497156E-2</v>
      </c>
      <c r="J1204" s="3" t="s">
        <v>144</v>
      </c>
      <c r="K1204" s="3" t="s">
        <v>144</v>
      </c>
      <c r="L1204">
        <f>H1204*I1204</f>
        <v>0.20040901806521713</v>
      </c>
      <c r="M1204" t="s">
        <v>68</v>
      </c>
      <c r="N1204">
        <f t="shared" si="25"/>
        <v>0.20040901806521713</v>
      </c>
    </row>
    <row r="1205" spans="1:14" x14ac:dyDescent="0.25">
      <c r="A1205" t="s">
        <v>140</v>
      </c>
      <c r="B1205" t="s">
        <v>63</v>
      </c>
      <c r="C1205" t="s">
        <v>10</v>
      </c>
      <c r="D1205" t="s">
        <v>94</v>
      </c>
      <c r="E1205" t="s">
        <v>145</v>
      </c>
      <c r="F1205" t="s">
        <v>141</v>
      </c>
      <c r="G1205" s="3" t="s">
        <v>144</v>
      </c>
      <c r="H1205" s="4">
        <v>12.942222222222222</v>
      </c>
      <c r="I1205">
        <v>1.7846617715203503E-2</v>
      </c>
      <c r="J1205" s="3" t="s">
        <v>144</v>
      </c>
      <c r="K1205" s="3" t="s">
        <v>144</v>
      </c>
      <c r="L1205">
        <f>H1205*I1205</f>
        <v>0.23097489238521154</v>
      </c>
      <c r="M1205" t="s">
        <v>68</v>
      </c>
      <c r="N1205">
        <f t="shared" si="25"/>
        <v>0.23097489238521154</v>
      </c>
    </row>
    <row r="1206" spans="1:14" x14ac:dyDescent="0.25">
      <c r="A1206" t="s">
        <v>140</v>
      </c>
      <c r="B1206" t="s">
        <v>63</v>
      </c>
      <c r="C1206" t="s">
        <v>10</v>
      </c>
      <c r="D1206" t="s">
        <v>115</v>
      </c>
      <c r="E1206" t="s">
        <v>81</v>
      </c>
      <c r="F1206" t="s">
        <v>82</v>
      </c>
      <c r="G1206">
        <v>97</v>
      </c>
      <c r="H1206" s="3" t="s">
        <v>144</v>
      </c>
      <c r="I1206">
        <v>1.3500286539497156E-2</v>
      </c>
      <c r="J1206">
        <v>0.3</v>
      </c>
      <c r="K1206">
        <v>0.03</v>
      </c>
      <c r="L1206">
        <f>G1206*I1206*J1206*K1206</f>
        <v>1.1785750148981014E-2</v>
      </c>
      <c r="M1206" t="s">
        <v>68</v>
      </c>
      <c r="N1206">
        <f t="shared" si="25"/>
        <v>1.1785750148981014E-2</v>
      </c>
    </row>
    <row r="1207" spans="1:14" x14ac:dyDescent="0.25">
      <c r="A1207" t="s">
        <v>140</v>
      </c>
      <c r="B1207" t="s">
        <v>63</v>
      </c>
      <c r="C1207" t="s">
        <v>10</v>
      </c>
      <c r="D1207" t="s">
        <v>115</v>
      </c>
      <c r="E1207" t="s">
        <v>81</v>
      </c>
      <c r="F1207" t="s">
        <v>141</v>
      </c>
      <c r="G1207" s="3" t="s">
        <v>144</v>
      </c>
      <c r="H1207" s="4">
        <v>9.7799999999999994</v>
      </c>
      <c r="I1207">
        <v>1.3500286539497156E-2</v>
      </c>
      <c r="J1207" s="3" t="s">
        <v>144</v>
      </c>
      <c r="K1207" s="3" t="s">
        <v>144</v>
      </c>
      <c r="L1207">
        <f>H1207*I1207</f>
        <v>0.13203280235628218</v>
      </c>
      <c r="M1207" t="s">
        <v>68</v>
      </c>
      <c r="N1207">
        <f t="shared" si="25"/>
        <v>0.13203280235628218</v>
      </c>
    </row>
    <row r="1208" spans="1:14" x14ac:dyDescent="0.25">
      <c r="A1208" t="s">
        <v>140</v>
      </c>
      <c r="B1208" t="s">
        <v>63</v>
      </c>
      <c r="C1208" t="s">
        <v>10</v>
      </c>
      <c r="D1208" t="s">
        <v>115</v>
      </c>
      <c r="E1208" t="s">
        <v>145</v>
      </c>
      <c r="F1208" t="s">
        <v>82</v>
      </c>
      <c r="G1208">
        <v>286</v>
      </c>
      <c r="H1208" s="3" t="s">
        <v>144</v>
      </c>
      <c r="I1208">
        <v>1.7846617715203503E-2</v>
      </c>
      <c r="J1208">
        <v>0.3</v>
      </c>
      <c r="K1208">
        <v>0.03</v>
      </c>
      <c r="L1208">
        <f>G1208*I1208*J1208*K1208</f>
        <v>4.5937193998933812E-2</v>
      </c>
      <c r="M1208" t="s">
        <v>68</v>
      </c>
      <c r="N1208">
        <f t="shared" si="25"/>
        <v>4.5937193998933812E-2</v>
      </c>
    </row>
    <row r="1209" spans="1:14" x14ac:dyDescent="0.25">
      <c r="A1209" t="s">
        <v>140</v>
      </c>
      <c r="B1209" t="s">
        <v>63</v>
      </c>
      <c r="C1209" t="s">
        <v>10</v>
      </c>
      <c r="D1209" t="s">
        <v>115</v>
      </c>
      <c r="E1209" t="s">
        <v>145</v>
      </c>
      <c r="F1209" t="s">
        <v>141</v>
      </c>
      <c r="G1209" s="3" t="s">
        <v>144</v>
      </c>
      <c r="H1209" s="4">
        <v>17.25</v>
      </c>
      <c r="I1209">
        <v>1.7846617715203503E-2</v>
      </c>
      <c r="J1209" s="3" t="s">
        <v>144</v>
      </c>
      <c r="K1209" s="3" t="s">
        <v>144</v>
      </c>
      <c r="L1209">
        <f>H1209*I1209</f>
        <v>0.30785415558726043</v>
      </c>
      <c r="M1209" t="s">
        <v>68</v>
      </c>
      <c r="N1209">
        <f t="shared" si="25"/>
        <v>0.30785415558726043</v>
      </c>
    </row>
    <row r="1210" spans="1:14" x14ac:dyDescent="0.25">
      <c r="A1210" t="s">
        <v>140</v>
      </c>
      <c r="B1210" t="s">
        <v>63</v>
      </c>
      <c r="C1210" t="s">
        <v>10</v>
      </c>
      <c r="D1210" t="s">
        <v>75</v>
      </c>
      <c r="E1210" t="s">
        <v>81</v>
      </c>
      <c r="F1210" t="s">
        <v>82</v>
      </c>
      <c r="G1210">
        <v>141.5</v>
      </c>
      <c r="H1210" s="3" t="s">
        <v>144</v>
      </c>
      <c r="I1210">
        <v>1.3500286539497156E-2</v>
      </c>
      <c r="J1210">
        <v>0.3</v>
      </c>
      <c r="K1210">
        <v>0.03</v>
      </c>
      <c r="L1210">
        <f>G1210*I1210*J1210*K1210</f>
        <v>1.7192614908049627E-2</v>
      </c>
      <c r="M1210" t="s">
        <v>67</v>
      </c>
      <c r="N1210">
        <f t="shared" si="25"/>
        <v>0</v>
      </c>
    </row>
    <row r="1211" spans="1:14" x14ac:dyDescent="0.25">
      <c r="A1211" t="s">
        <v>140</v>
      </c>
      <c r="B1211" t="s">
        <v>63</v>
      </c>
      <c r="C1211" t="s">
        <v>10</v>
      </c>
      <c r="D1211" t="s">
        <v>75</v>
      </c>
      <c r="E1211" t="s">
        <v>145</v>
      </c>
      <c r="F1211" t="s">
        <v>82</v>
      </c>
      <c r="G1211">
        <v>154.5</v>
      </c>
      <c r="H1211" s="3" t="s">
        <v>144</v>
      </c>
      <c r="I1211">
        <v>1.7846617715203503E-2</v>
      </c>
      <c r="J1211">
        <v>0.3</v>
      </c>
      <c r="K1211">
        <v>0.03</v>
      </c>
      <c r="L1211">
        <f>G1211*I1211*J1211*K1211</f>
        <v>2.4815721932990469E-2</v>
      </c>
      <c r="M1211" t="s">
        <v>67</v>
      </c>
      <c r="N1211">
        <f t="shared" si="25"/>
        <v>0</v>
      </c>
    </row>
    <row r="1212" spans="1:14" x14ac:dyDescent="0.25">
      <c r="A1212" t="s">
        <v>140</v>
      </c>
      <c r="B1212" t="s">
        <v>63</v>
      </c>
      <c r="C1212" t="s">
        <v>10</v>
      </c>
      <c r="D1212" t="s">
        <v>78</v>
      </c>
      <c r="E1212" t="s">
        <v>81</v>
      </c>
      <c r="F1212" t="s">
        <v>82</v>
      </c>
      <c r="G1212">
        <v>2286</v>
      </c>
      <c r="H1212" s="3" t="s">
        <v>144</v>
      </c>
      <c r="I1212">
        <v>1.3500286539497156E-2</v>
      </c>
      <c r="J1212">
        <v>0.3</v>
      </c>
      <c r="K1212">
        <v>0.03</v>
      </c>
      <c r="L1212">
        <f>G1212*I1212*J1212*K1212</f>
        <v>0.27775489526361447</v>
      </c>
      <c r="M1212" t="s">
        <v>68</v>
      </c>
      <c r="N1212">
        <f t="shared" si="25"/>
        <v>0.27775489526361447</v>
      </c>
    </row>
    <row r="1213" spans="1:14" x14ac:dyDescent="0.25">
      <c r="A1213" t="s">
        <v>140</v>
      </c>
      <c r="B1213" t="s">
        <v>63</v>
      </c>
      <c r="C1213" t="s">
        <v>10</v>
      </c>
      <c r="D1213" t="s">
        <v>78</v>
      </c>
      <c r="E1213" t="s">
        <v>145</v>
      </c>
      <c r="F1213" t="s">
        <v>82</v>
      </c>
      <c r="G1213">
        <v>2286</v>
      </c>
      <c r="H1213" s="3" t="s">
        <v>144</v>
      </c>
      <c r="I1213">
        <v>1.7846617715203503E-2</v>
      </c>
      <c r="J1213">
        <v>0.3</v>
      </c>
      <c r="K1213">
        <v>0.03</v>
      </c>
      <c r="L1213">
        <f>G1213*I1213*J1213*K1213</f>
        <v>0.36717631287259689</v>
      </c>
      <c r="M1213" t="s">
        <v>68</v>
      </c>
      <c r="N1213">
        <f t="shared" si="25"/>
        <v>0.36717631287259689</v>
      </c>
    </row>
    <row r="1214" spans="1:14" x14ac:dyDescent="0.25">
      <c r="A1214" t="s">
        <v>140</v>
      </c>
      <c r="B1214" t="s">
        <v>63</v>
      </c>
      <c r="C1214" t="s">
        <v>10</v>
      </c>
      <c r="D1214" t="s">
        <v>166</v>
      </c>
      <c r="E1214" t="s">
        <v>81</v>
      </c>
      <c r="F1214" t="s">
        <v>141</v>
      </c>
      <c r="G1214" s="3" t="s">
        <v>144</v>
      </c>
      <c r="H1214" s="4">
        <v>103.50397989107665</v>
      </c>
      <c r="I1214">
        <v>1.3500286539497156E-2</v>
      </c>
      <c r="J1214" s="3" t="s">
        <v>144</v>
      </c>
      <c r="K1214" s="3" t="s">
        <v>144</v>
      </c>
      <c r="L1214">
        <f>H1214*I1214</f>
        <v>1.3973333865078863</v>
      </c>
      <c r="M1214" t="s">
        <v>68</v>
      </c>
      <c r="N1214">
        <f t="shared" si="25"/>
        <v>1.3973333865078863</v>
      </c>
    </row>
    <row r="1215" spans="1:14" x14ac:dyDescent="0.25">
      <c r="A1215" t="s">
        <v>140</v>
      </c>
      <c r="B1215" t="s">
        <v>63</v>
      </c>
      <c r="C1215" t="s">
        <v>10</v>
      </c>
      <c r="D1215" t="s">
        <v>166</v>
      </c>
      <c r="E1215" t="s">
        <v>145</v>
      </c>
      <c r="F1215" t="s">
        <v>141</v>
      </c>
      <c r="G1215" s="3" t="s">
        <v>144</v>
      </c>
      <c r="H1215" s="4">
        <v>56.403854210305823</v>
      </c>
      <c r="I1215">
        <v>1.7846617715203503E-2</v>
      </c>
      <c r="J1215" s="3" t="s">
        <v>144</v>
      </c>
      <c r="K1215" s="3" t="s">
        <v>144</v>
      </c>
      <c r="L1215">
        <f>H1215*I1215</f>
        <v>1.0066180237553997</v>
      </c>
      <c r="M1215" t="s">
        <v>68</v>
      </c>
      <c r="N1215">
        <f t="shared" si="25"/>
        <v>1.0066180237553997</v>
      </c>
    </row>
    <row r="1216" spans="1:14" x14ac:dyDescent="0.25">
      <c r="A1216" t="s">
        <v>140</v>
      </c>
      <c r="B1216" t="s">
        <v>63</v>
      </c>
      <c r="C1216" t="s">
        <v>10</v>
      </c>
      <c r="D1216" t="s">
        <v>167</v>
      </c>
      <c r="E1216" t="s">
        <v>81</v>
      </c>
      <c r="F1216" t="s">
        <v>141</v>
      </c>
      <c r="G1216" s="3" t="s">
        <v>144</v>
      </c>
      <c r="H1216" s="4">
        <v>4.3</v>
      </c>
      <c r="I1216">
        <v>1.3500286539497156E-2</v>
      </c>
      <c r="J1216" s="3" t="s">
        <v>144</v>
      </c>
      <c r="K1216" s="3" t="s">
        <v>144</v>
      </c>
      <c r="L1216">
        <f>H1216*I1216</f>
        <v>5.8051232119837766E-2</v>
      </c>
      <c r="M1216" t="s">
        <v>68</v>
      </c>
      <c r="N1216">
        <f t="shared" si="25"/>
        <v>5.8051232119837766E-2</v>
      </c>
    </row>
    <row r="1217" spans="1:14" x14ac:dyDescent="0.25">
      <c r="A1217" t="s">
        <v>140</v>
      </c>
      <c r="B1217" t="s">
        <v>63</v>
      </c>
      <c r="C1217" t="s">
        <v>10</v>
      </c>
      <c r="D1217" t="s">
        <v>167</v>
      </c>
      <c r="E1217" t="s">
        <v>145</v>
      </c>
      <c r="F1217" t="s">
        <v>141</v>
      </c>
      <c r="G1217" s="3" t="s">
        <v>144</v>
      </c>
      <c r="H1217" s="4">
        <v>0.9</v>
      </c>
      <c r="I1217">
        <v>1.7846617715203503E-2</v>
      </c>
      <c r="J1217" s="3" t="s">
        <v>144</v>
      </c>
      <c r="K1217" s="3" t="s">
        <v>144</v>
      </c>
      <c r="L1217">
        <f>H1217*I1217</f>
        <v>1.6061955943683152E-2</v>
      </c>
      <c r="M1217" t="s">
        <v>68</v>
      </c>
      <c r="N1217">
        <f t="shared" si="25"/>
        <v>1.6061955943683152E-2</v>
      </c>
    </row>
    <row r="1218" spans="1:14" x14ac:dyDescent="0.25">
      <c r="A1218" t="s">
        <v>140</v>
      </c>
      <c r="B1218" t="s">
        <v>63</v>
      </c>
      <c r="C1218" t="s">
        <v>10</v>
      </c>
      <c r="D1218" t="s">
        <v>168</v>
      </c>
      <c r="E1218" t="s">
        <v>81</v>
      </c>
      <c r="F1218" t="s">
        <v>82</v>
      </c>
      <c r="G1218">
        <v>1481</v>
      </c>
      <c r="H1218" s="3" t="s">
        <v>144</v>
      </c>
      <c r="I1218">
        <v>1.3500286539497156E-2</v>
      </c>
      <c r="J1218">
        <v>0.3</v>
      </c>
      <c r="K1218">
        <v>0.03</v>
      </c>
      <c r="L1218">
        <f>G1218*I1218*J1218*K1218</f>
        <v>0.17994531928495758</v>
      </c>
      <c r="M1218" t="s">
        <v>68</v>
      </c>
      <c r="N1218">
        <f t="shared" ref="N1218:N1281" si="27">IF(M1218="N",L1218,0)</f>
        <v>0.17994531928495758</v>
      </c>
    </row>
    <row r="1219" spans="1:14" x14ac:dyDescent="0.25">
      <c r="A1219" t="s">
        <v>140</v>
      </c>
      <c r="B1219" t="s">
        <v>63</v>
      </c>
      <c r="C1219" t="s">
        <v>10</v>
      </c>
      <c r="D1219" t="s">
        <v>168</v>
      </c>
      <c r="E1219" t="s">
        <v>145</v>
      </c>
      <c r="F1219" t="s">
        <v>82</v>
      </c>
      <c r="G1219">
        <v>1216.5</v>
      </c>
      <c r="H1219" s="3" t="s">
        <v>144</v>
      </c>
      <c r="I1219">
        <v>1.7846617715203503E-2</v>
      </c>
      <c r="J1219">
        <v>0.3</v>
      </c>
      <c r="K1219">
        <v>0.03</v>
      </c>
      <c r="L1219">
        <f>G1219*I1219*J1219*K1219</f>
        <v>0.19539369405490556</v>
      </c>
      <c r="M1219" t="s">
        <v>68</v>
      </c>
      <c r="N1219">
        <f t="shared" si="27"/>
        <v>0.19539369405490556</v>
      </c>
    </row>
    <row r="1220" spans="1:14" x14ac:dyDescent="0.25">
      <c r="A1220" t="s">
        <v>140</v>
      </c>
      <c r="B1220" t="s">
        <v>63</v>
      </c>
      <c r="C1220" t="s">
        <v>10</v>
      </c>
      <c r="D1220" t="s">
        <v>96</v>
      </c>
      <c r="E1220" t="s">
        <v>81</v>
      </c>
      <c r="F1220" t="s">
        <v>141</v>
      </c>
      <c r="G1220" s="3" t="s">
        <v>144</v>
      </c>
      <c r="H1220" s="4">
        <v>11.7463443059252</v>
      </c>
      <c r="I1220">
        <v>1.3500286539497156E-2</v>
      </c>
      <c r="J1220" s="3" t="s">
        <v>144</v>
      </c>
      <c r="K1220" s="3" t="s">
        <v>144</v>
      </c>
      <c r="L1220">
        <f>H1220*I1220</f>
        <v>0.15857901392158105</v>
      </c>
      <c r="M1220" t="s">
        <v>68</v>
      </c>
      <c r="N1220">
        <f t="shared" si="27"/>
        <v>0.15857901392158105</v>
      </c>
    </row>
    <row r="1221" spans="1:14" x14ac:dyDescent="0.25">
      <c r="A1221" t="s">
        <v>140</v>
      </c>
      <c r="B1221" t="s">
        <v>63</v>
      </c>
      <c r="C1221" t="s">
        <v>10</v>
      </c>
      <c r="D1221" t="s">
        <v>96</v>
      </c>
      <c r="E1221" t="s">
        <v>145</v>
      </c>
      <c r="F1221" t="s">
        <v>141</v>
      </c>
      <c r="G1221" s="3" t="s">
        <v>144</v>
      </c>
      <c r="H1221" s="4">
        <v>1.3433253957136855</v>
      </c>
      <c r="I1221">
        <v>1.7846617715203503E-2</v>
      </c>
      <c r="J1221" s="3" t="s">
        <v>144</v>
      </c>
      <c r="K1221" s="3" t="s">
        <v>144</v>
      </c>
      <c r="L1221">
        <f>H1221*I1221</f>
        <v>2.3973814804426615E-2</v>
      </c>
      <c r="M1221" t="s">
        <v>68</v>
      </c>
      <c r="N1221">
        <f t="shared" si="27"/>
        <v>2.3973814804426615E-2</v>
      </c>
    </row>
    <row r="1222" spans="1:14" x14ac:dyDescent="0.25">
      <c r="A1222" t="s">
        <v>140</v>
      </c>
      <c r="B1222" t="s">
        <v>63</v>
      </c>
      <c r="C1222" t="s">
        <v>10</v>
      </c>
      <c r="D1222" t="s">
        <v>124</v>
      </c>
      <c r="E1222" t="s">
        <v>81</v>
      </c>
      <c r="F1222" t="s">
        <v>141</v>
      </c>
      <c r="G1222" s="3" t="s">
        <v>144</v>
      </c>
      <c r="H1222" s="4">
        <v>0.13173553719008266</v>
      </c>
      <c r="I1222">
        <v>1.3500286539497156E-2</v>
      </c>
      <c r="J1222" s="3" t="s">
        <v>144</v>
      </c>
      <c r="K1222" s="3" t="s">
        <v>144</v>
      </c>
      <c r="L1222">
        <f>H1222*I1222</f>
        <v>1.7784674995006999E-3</v>
      </c>
      <c r="M1222" t="s">
        <v>68</v>
      </c>
      <c r="N1222">
        <f t="shared" si="27"/>
        <v>1.7784674995006999E-3</v>
      </c>
    </row>
    <row r="1223" spans="1:14" x14ac:dyDescent="0.25">
      <c r="A1223" t="s">
        <v>140</v>
      </c>
      <c r="B1223" t="s">
        <v>63</v>
      </c>
      <c r="C1223" t="s">
        <v>10</v>
      </c>
      <c r="D1223" t="s">
        <v>124</v>
      </c>
      <c r="E1223" t="s">
        <v>145</v>
      </c>
      <c r="F1223" t="s">
        <v>141</v>
      </c>
      <c r="G1223" s="3" t="s">
        <v>144</v>
      </c>
      <c r="H1223" s="4">
        <v>0.11570247933884298</v>
      </c>
      <c r="I1223">
        <v>1.7846617715203503E-2</v>
      </c>
      <c r="J1223" s="3" t="s">
        <v>144</v>
      </c>
      <c r="K1223" s="3" t="s">
        <v>144</v>
      </c>
      <c r="L1223">
        <f>H1223*I1223</f>
        <v>2.0648979174615625E-3</v>
      </c>
      <c r="M1223" t="s">
        <v>68</v>
      </c>
      <c r="N1223">
        <f t="shared" si="27"/>
        <v>2.0648979174615625E-3</v>
      </c>
    </row>
    <row r="1224" spans="1:14" x14ac:dyDescent="0.25">
      <c r="A1224" t="s">
        <v>140</v>
      </c>
      <c r="B1224" t="s">
        <v>63</v>
      </c>
      <c r="C1224" t="s">
        <v>10</v>
      </c>
      <c r="D1224" t="s">
        <v>101</v>
      </c>
      <c r="E1224" t="s">
        <v>81</v>
      </c>
      <c r="F1224" t="s">
        <v>82</v>
      </c>
      <c r="G1224">
        <v>332</v>
      </c>
      <c r="H1224" s="3" t="s">
        <v>144</v>
      </c>
      <c r="I1224">
        <v>1.3500286539497156E-2</v>
      </c>
      <c r="J1224">
        <v>0.3</v>
      </c>
      <c r="K1224">
        <v>0.03</v>
      </c>
      <c r="L1224">
        <f>G1224*I1224*J1224*K1224</f>
        <v>4.0338856180017493E-2</v>
      </c>
      <c r="M1224" t="s">
        <v>68</v>
      </c>
      <c r="N1224">
        <f t="shared" si="27"/>
        <v>4.0338856180017493E-2</v>
      </c>
    </row>
    <row r="1225" spans="1:14" x14ac:dyDescent="0.25">
      <c r="A1225" t="s">
        <v>140</v>
      </c>
      <c r="B1225" t="s">
        <v>63</v>
      </c>
      <c r="C1225" t="s">
        <v>10</v>
      </c>
      <c r="D1225" t="s">
        <v>101</v>
      </c>
      <c r="E1225" t="s">
        <v>81</v>
      </c>
      <c r="F1225" t="s">
        <v>141</v>
      </c>
      <c r="G1225" s="3" t="s">
        <v>144</v>
      </c>
      <c r="H1225" s="4">
        <v>29.259433492822971</v>
      </c>
      <c r="I1225">
        <v>1.3500286539497156E-2</v>
      </c>
      <c r="J1225" s="3" t="s">
        <v>144</v>
      </c>
      <c r="K1225" s="3" t="s">
        <v>144</v>
      </c>
      <c r="L1225">
        <f>H1225*I1225</f>
        <v>0.3950107361364702</v>
      </c>
      <c r="M1225" t="s">
        <v>68</v>
      </c>
      <c r="N1225">
        <f t="shared" si="27"/>
        <v>0.3950107361364702</v>
      </c>
    </row>
    <row r="1226" spans="1:14" x14ac:dyDescent="0.25">
      <c r="A1226" t="s">
        <v>140</v>
      </c>
      <c r="B1226" t="s">
        <v>63</v>
      </c>
      <c r="C1226" t="s">
        <v>10</v>
      </c>
      <c r="D1226" t="s">
        <v>101</v>
      </c>
      <c r="E1226" t="s">
        <v>145</v>
      </c>
      <c r="F1226" t="s">
        <v>82</v>
      </c>
      <c r="G1226">
        <v>226</v>
      </c>
      <c r="H1226" s="3" t="s">
        <v>144</v>
      </c>
      <c r="I1226">
        <v>1.7846617715203503E-2</v>
      </c>
      <c r="J1226">
        <v>0.3</v>
      </c>
      <c r="K1226">
        <v>0.03</v>
      </c>
      <c r="L1226">
        <f>G1226*I1226*J1226*K1226</f>
        <v>3.6300020432723921E-2</v>
      </c>
      <c r="M1226" t="s">
        <v>68</v>
      </c>
      <c r="N1226">
        <f t="shared" si="27"/>
        <v>3.6300020432723921E-2</v>
      </c>
    </row>
    <row r="1227" spans="1:14" x14ac:dyDescent="0.25">
      <c r="A1227" t="s">
        <v>140</v>
      </c>
      <c r="B1227" t="s">
        <v>63</v>
      </c>
      <c r="C1227" t="s">
        <v>10</v>
      </c>
      <c r="D1227" t="s">
        <v>101</v>
      </c>
      <c r="E1227" t="s">
        <v>145</v>
      </c>
      <c r="F1227" t="s">
        <v>141</v>
      </c>
      <c r="G1227" s="3" t="s">
        <v>144</v>
      </c>
      <c r="H1227" s="4">
        <v>10.491961722488039</v>
      </c>
      <c r="I1227">
        <v>1.7846617715203503E-2</v>
      </c>
      <c r="J1227" s="3" t="s">
        <v>144</v>
      </c>
      <c r="K1227" s="3" t="s">
        <v>144</v>
      </c>
      <c r="L1227">
        <f>H1227*I1227</f>
        <v>0.18724602994379208</v>
      </c>
      <c r="M1227" t="s">
        <v>68</v>
      </c>
      <c r="N1227">
        <f t="shared" si="27"/>
        <v>0.18724602994379208</v>
      </c>
    </row>
    <row r="1228" spans="1:14" x14ac:dyDescent="0.25">
      <c r="A1228" t="s">
        <v>140</v>
      </c>
      <c r="B1228" t="s">
        <v>63</v>
      </c>
      <c r="C1228" t="s">
        <v>10</v>
      </c>
      <c r="D1228" t="s">
        <v>114</v>
      </c>
      <c r="E1228" t="s">
        <v>81</v>
      </c>
      <c r="F1228" t="s">
        <v>82</v>
      </c>
      <c r="G1228">
        <v>798.7</v>
      </c>
      <c r="H1228" s="3" t="s">
        <v>144</v>
      </c>
      <c r="I1228">
        <v>1.3500286539497156E-2</v>
      </c>
      <c r="J1228">
        <v>0.3</v>
      </c>
      <c r="K1228">
        <v>0.03</v>
      </c>
      <c r="L1228">
        <f>G1228*I1228*J1228*K1228</f>
        <v>9.7044109731867403E-2</v>
      </c>
      <c r="M1228" t="s">
        <v>67</v>
      </c>
      <c r="N1228">
        <f t="shared" si="27"/>
        <v>0</v>
      </c>
    </row>
    <row r="1229" spans="1:14" x14ac:dyDescent="0.25">
      <c r="A1229" t="s">
        <v>140</v>
      </c>
      <c r="B1229" t="s">
        <v>63</v>
      </c>
      <c r="C1229" t="s">
        <v>10</v>
      </c>
      <c r="D1229" t="s">
        <v>114</v>
      </c>
      <c r="E1229" t="s">
        <v>81</v>
      </c>
      <c r="F1229" t="s">
        <v>141</v>
      </c>
      <c r="G1229" s="3" t="s">
        <v>144</v>
      </c>
      <c r="H1229" s="4">
        <v>16.309999999999999</v>
      </c>
      <c r="I1229">
        <v>1.3500286539497156E-2</v>
      </c>
      <c r="J1229" s="3" t="s">
        <v>144</v>
      </c>
      <c r="K1229" s="3" t="s">
        <v>144</v>
      </c>
      <c r="L1229">
        <f>H1229*I1229</f>
        <v>0.2201896734591986</v>
      </c>
      <c r="M1229" t="s">
        <v>67</v>
      </c>
      <c r="N1229">
        <f t="shared" si="27"/>
        <v>0</v>
      </c>
    </row>
    <row r="1230" spans="1:14" x14ac:dyDescent="0.25">
      <c r="A1230" t="s">
        <v>140</v>
      </c>
      <c r="B1230" t="s">
        <v>63</v>
      </c>
      <c r="C1230" t="s">
        <v>10</v>
      </c>
      <c r="D1230" t="s">
        <v>114</v>
      </c>
      <c r="E1230" t="s">
        <v>145</v>
      </c>
      <c r="F1230" t="s">
        <v>82</v>
      </c>
      <c r="G1230">
        <v>1216.8</v>
      </c>
      <c r="H1230" s="3" t="s">
        <v>144</v>
      </c>
      <c r="I1230">
        <v>1.7846617715203503E-2</v>
      </c>
      <c r="J1230">
        <v>0.3</v>
      </c>
      <c r="K1230">
        <v>0.03</v>
      </c>
      <c r="L1230">
        <f>G1230*I1230*J1230*K1230</f>
        <v>0.19544187992273659</v>
      </c>
      <c r="M1230" t="s">
        <v>67</v>
      </c>
      <c r="N1230">
        <f t="shared" si="27"/>
        <v>0</v>
      </c>
    </row>
    <row r="1231" spans="1:14" x14ac:dyDescent="0.25">
      <c r="A1231" t="s">
        <v>140</v>
      </c>
      <c r="B1231" t="s">
        <v>63</v>
      </c>
      <c r="C1231" t="s">
        <v>10</v>
      </c>
      <c r="D1231" t="s">
        <v>114</v>
      </c>
      <c r="E1231" t="s">
        <v>145</v>
      </c>
      <c r="F1231" t="s">
        <v>141</v>
      </c>
      <c r="G1231" s="3" t="s">
        <v>144</v>
      </c>
      <c r="H1231" s="4">
        <v>21.87</v>
      </c>
      <c r="I1231">
        <v>1.7846617715203503E-2</v>
      </c>
      <c r="J1231" s="3" t="s">
        <v>144</v>
      </c>
      <c r="K1231" s="3" t="s">
        <v>144</v>
      </c>
      <c r="L1231">
        <f>H1231*I1231</f>
        <v>0.3903055294315006</v>
      </c>
      <c r="M1231" t="s">
        <v>67</v>
      </c>
      <c r="N1231">
        <f t="shared" si="27"/>
        <v>0</v>
      </c>
    </row>
    <row r="1232" spans="1:14" x14ac:dyDescent="0.25">
      <c r="A1232" t="s">
        <v>140</v>
      </c>
      <c r="B1232" t="s">
        <v>63</v>
      </c>
      <c r="C1232" t="s">
        <v>10</v>
      </c>
      <c r="D1232" t="s">
        <v>97</v>
      </c>
      <c r="E1232" t="s">
        <v>81</v>
      </c>
      <c r="F1232" t="s">
        <v>141</v>
      </c>
      <c r="G1232" s="3" t="s">
        <v>144</v>
      </c>
      <c r="H1232" s="4">
        <v>0.11592727272727274</v>
      </c>
      <c r="I1232">
        <v>1.3500286539497156E-2</v>
      </c>
      <c r="J1232" s="3" t="s">
        <v>144</v>
      </c>
      <c r="K1232" s="3" t="s">
        <v>144</v>
      </c>
      <c r="L1232">
        <f>H1232*I1232</f>
        <v>1.565051399560616E-3</v>
      </c>
      <c r="M1232" t="s">
        <v>68</v>
      </c>
      <c r="N1232">
        <f t="shared" si="27"/>
        <v>1.565051399560616E-3</v>
      </c>
    </row>
    <row r="1233" spans="1:14" x14ac:dyDescent="0.25">
      <c r="A1233" t="s">
        <v>140</v>
      </c>
      <c r="B1233" t="s">
        <v>63</v>
      </c>
      <c r="C1233" t="s">
        <v>10</v>
      </c>
      <c r="D1233" t="s">
        <v>97</v>
      </c>
      <c r="E1233" t="s">
        <v>145</v>
      </c>
      <c r="F1233" t="s">
        <v>141</v>
      </c>
      <c r="G1233" s="3" t="s">
        <v>144</v>
      </c>
      <c r="H1233" s="4">
        <v>6.3636363636363644E-2</v>
      </c>
      <c r="I1233">
        <v>1.7846617715203503E-2</v>
      </c>
      <c r="J1233" s="3" t="s">
        <v>144</v>
      </c>
      <c r="K1233" s="3" t="s">
        <v>144</v>
      </c>
      <c r="L1233">
        <f>H1233*I1233</f>
        <v>1.1356938546038594E-3</v>
      </c>
      <c r="M1233" t="s">
        <v>68</v>
      </c>
      <c r="N1233">
        <f t="shared" si="27"/>
        <v>1.1356938546038594E-3</v>
      </c>
    </row>
    <row r="1234" spans="1:14" x14ac:dyDescent="0.25">
      <c r="A1234" t="s">
        <v>140</v>
      </c>
      <c r="B1234" t="s">
        <v>63</v>
      </c>
      <c r="C1234" t="s">
        <v>30</v>
      </c>
      <c r="D1234" t="s">
        <v>143</v>
      </c>
      <c r="E1234" t="s">
        <v>81</v>
      </c>
      <c r="F1234" t="s">
        <v>82</v>
      </c>
      <c r="G1234">
        <v>14</v>
      </c>
      <c r="H1234" s="3" t="s">
        <v>144</v>
      </c>
      <c r="I1234">
        <v>7.605387940211527E-4</v>
      </c>
      <c r="J1234">
        <v>0.3</v>
      </c>
      <c r="K1234">
        <v>0.03</v>
      </c>
      <c r="L1234">
        <f>G1234*I1234*J1234*K1234</f>
        <v>9.5827888046665246E-5</v>
      </c>
      <c r="M1234" t="s">
        <v>68</v>
      </c>
      <c r="N1234">
        <f t="shared" si="27"/>
        <v>9.5827888046665246E-5</v>
      </c>
    </row>
    <row r="1235" spans="1:14" x14ac:dyDescent="0.25">
      <c r="A1235" t="s">
        <v>140</v>
      </c>
      <c r="B1235" t="s">
        <v>63</v>
      </c>
      <c r="C1235" t="s">
        <v>30</v>
      </c>
      <c r="D1235" t="s">
        <v>143</v>
      </c>
      <c r="E1235" t="s">
        <v>81</v>
      </c>
      <c r="F1235" t="s">
        <v>141</v>
      </c>
      <c r="G1235" s="3" t="s">
        <v>144</v>
      </c>
      <c r="H1235" s="4">
        <v>2.5708577540106954</v>
      </c>
      <c r="I1235">
        <v>7.605387940211527E-4</v>
      </c>
      <c r="J1235" s="3" t="s">
        <v>144</v>
      </c>
      <c r="K1235" s="3" t="s">
        <v>144</v>
      </c>
      <c r="L1235">
        <f>H1235*I1235</f>
        <v>1.9552370558352235E-3</v>
      </c>
      <c r="M1235" t="s">
        <v>68</v>
      </c>
      <c r="N1235">
        <f t="shared" si="27"/>
        <v>1.9552370558352235E-3</v>
      </c>
    </row>
    <row r="1236" spans="1:14" x14ac:dyDescent="0.25">
      <c r="A1236" t="s">
        <v>140</v>
      </c>
      <c r="B1236" t="s">
        <v>63</v>
      </c>
      <c r="C1236" t="s">
        <v>30</v>
      </c>
      <c r="D1236" t="s">
        <v>143</v>
      </c>
      <c r="E1236" t="s">
        <v>145</v>
      </c>
      <c r="F1236" t="s">
        <v>82</v>
      </c>
      <c r="G1236">
        <v>23</v>
      </c>
      <c r="H1236" s="3" t="s">
        <v>144</v>
      </c>
      <c r="I1236">
        <v>1.0053894096815937E-3</v>
      </c>
      <c r="J1236">
        <v>0.3</v>
      </c>
      <c r="K1236">
        <v>0.03</v>
      </c>
      <c r="L1236">
        <f>G1236*I1236*J1236*K1236</f>
        <v>2.0811560780408986E-4</v>
      </c>
      <c r="M1236" t="s">
        <v>68</v>
      </c>
      <c r="N1236">
        <f t="shared" si="27"/>
        <v>2.0811560780408986E-4</v>
      </c>
    </row>
    <row r="1237" spans="1:14" x14ac:dyDescent="0.25">
      <c r="A1237" t="s">
        <v>140</v>
      </c>
      <c r="B1237" t="s">
        <v>63</v>
      </c>
      <c r="C1237" t="s">
        <v>30</v>
      </c>
      <c r="D1237" t="s">
        <v>143</v>
      </c>
      <c r="E1237" t="s">
        <v>145</v>
      </c>
      <c r="F1237" t="s">
        <v>141</v>
      </c>
      <c r="G1237" s="3" t="s">
        <v>144</v>
      </c>
      <c r="H1237" s="4">
        <v>0.53529411764705881</v>
      </c>
      <c r="I1237">
        <v>1.0053894096815937E-3</v>
      </c>
      <c r="J1237" s="3" t="s">
        <v>144</v>
      </c>
      <c r="K1237" s="3" t="s">
        <v>144</v>
      </c>
      <c r="L1237">
        <f>H1237*I1237</f>
        <v>5.381790369472061E-4</v>
      </c>
      <c r="M1237" t="s">
        <v>68</v>
      </c>
      <c r="N1237">
        <f t="shared" si="27"/>
        <v>5.381790369472061E-4</v>
      </c>
    </row>
    <row r="1238" spans="1:14" x14ac:dyDescent="0.25">
      <c r="A1238" t="s">
        <v>140</v>
      </c>
      <c r="B1238" t="s">
        <v>63</v>
      </c>
      <c r="C1238" t="s">
        <v>30</v>
      </c>
      <c r="D1238" t="s">
        <v>76</v>
      </c>
      <c r="E1238" t="s">
        <v>81</v>
      </c>
      <c r="F1238" t="s">
        <v>82</v>
      </c>
      <c r="G1238">
        <v>1112</v>
      </c>
      <c r="H1238" s="3" t="s">
        <v>144</v>
      </c>
      <c r="I1238">
        <v>7.605387940211527E-4</v>
      </c>
      <c r="J1238">
        <v>0.3</v>
      </c>
      <c r="K1238">
        <v>0.03</v>
      </c>
      <c r="L1238">
        <f>G1238*I1238*J1238*K1238</f>
        <v>7.611472250563695E-3</v>
      </c>
      <c r="M1238" t="s">
        <v>68</v>
      </c>
      <c r="N1238">
        <f t="shared" si="27"/>
        <v>7.611472250563695E-3</v>
      </c>
    </row>
    <row r="1239" spans="1:14" x14ac:dyDescent="0.25">
      <c r="A1239" t="s">
        <v>140</v>
      </c>
      <c r="B1239" t="s">
        <v>63</v>
      </c>
      <c r="C1239" t="s">
        <v>30</v>
      </c>
      <c r="D1239" t="s">
        <v>76</v>
      </c>
      <c r="E1239" t="s">
        <v>81</v>
      </c>
      <c r="F1239" t="s">
        <v>141</v>
      </c>
      <c r="G1239" s="3" t="s">
        <v>144</v>
      </c>
      <c r="H1239" s="4">
        <v>3.4128685699974954</v>
      </c>
      <c r="I1239">
        <v>7.605387940211527E-4</v>
      </c>
      <c r="J1239" s="3" t="s">
        <v>144</v>
      </c>
      <c r="K1239" s="3" t="s">
        <v>144</v>
      </c>
      <c r="L1239">
        <f>H1239*I1239</f>
        <v>2.595618946378591E-3</v>
      </c>
      <c r="M1239" t="s">
        <v>68</v>
      </c>
      <c r="N1239">
        <f t="shared" si="27"/>
        <v>2.595618946378591E-3</v>
      </c>
    </row>
    <row r="1240" spans="1:14" x14ac:dyDescent="0.25">
      <c r="A1240" t="s">
        <v>140</v>
      </c>
      <c r="B1240" t="s">
        <v>63</v>
      </c>
      <c r="C1240" t="s">
        <v>30</v>
      </c>
      <c r="D1240" t="s">
        <v>76</v>
      </c>
      <c r="E1240" t="s">
        <v>145</v>
      </c>
      <c r="F1240" t="s">
        <v>82</v>
      </c>
      <c r="G1240">
        <v>1112</v>
      </c>
      <c r="H1240" s="3" t="s">
        <v>144</v>
      </c>
      <c r="I1240">
        <v>1.0053894096815937E-3</v>
      </c>
      <c r="J1240">
        <v>0.3</v>
      </c>
      <c r="K1240">
        <v>0.03</v>
      </c>
      <c r="L1240">
        <f>G1240*I1240*J1240*K1240</f>
        <v>1.006193721209339E-2</v>
      </c>
      <c r="M1240" t="s">
        <v>68</v>
      </c>
      <c r="N1240">
        <f t="shared" si="27"/>
        <v>1.006193721209339E-2</v>
      </c>
    </row>
    <row r="1241" spans="1:14" x14ac:dyDescent="0.25">
      <c r="A1241" t="s">
        <v>140</v>
      </c>
      <c r="B1241" t="s">
        <v>63</v>
      </c>
      <c r="C1241" t="s">
        <v>30</v>
      </c>
      <c r="D1241" t="s">
        <v>76</v>
      </c>
      <c r="E1241" t="s">
        <v>145</v>
      </c>
      <c r="F1241" t="s">
        <v>141</v>
      </c>
      <c r="G1241" s="3" t="s">
        <v>144</v>
      </c>
      <c r="H1241" s="4">
        <v>13.936977210117705</v>
      </c>
      <c r="I1241">
        <v>1.0053894096815937E-3</v>
      </c>
      <c r="J1241" s="3" t="s">
        <v>144</v>
      </c>
      <c r="K1241" s="3" t="s">
        <v>144</v>
      </c>
      <c r="L1241">
        <f>H1241*I1241</f>
        <v>1.4012089290026066E-2</v>
      </c>
      <c r="M1241" t="s">
        <v>68</v>
      </c>
      <c r="N1241">
        <f t="shared" si="27"/>
        <v>1.4012089290026066E-2</v>
      </c>
    </row>
    <row r="1242" spans="1:14" x14ac:dyDescent="0.25">
      <c r="A1242" t="s">
        <v>140</v>
      </c>
      <c r="B1242" t="s">
        <v>63</v>
      </c>
      <c r="C1242" t="s">
        <v>30</v>
      </c>
      <c r="D1242" t="s">
        <v>73</v>
      </c>
      <c r="E1242" t="s">
        <v>81</v>
      </c>
      <c r="F1242" t="s">
        <v>82</v>
      </c>
      <c r="G1242">
        <v>11190</v>
      </c>
      <c r="H1242" s="3" t="s">
        <v>144</v>
      </c>
      <c r="I1242">
        <v>7.605387940211527E-4</v>
      </c>
      <c r="J1242">
        <v>0.3</v>
      </c>
      <c r="K1242">
        <v>0.03</v>
      </c>
      <c r="L1242">
        <f>G1242*I1242*J1242*K1242</f>
        <v>7.6593861945870298E-2</v>
      </c>
      <c r="M1242" t="s">
        <v>68</v>
      </c>
      <c r="N1242">
        <f t="shared" si="27"/>
        <v>7.6593861945870298E-2</v>
      </c>
    </row>
    <row r="1243" spans="1:14" x14ac:dyDescent="0.25">
      <c r="A1243" t="s">
        <v>140</v>
      </c>
      <c r="B1243" t="s">
        <v>63</v>
      </c>
      <c r="C1243" t="s">
        <v>30</v>
      </c>
      <c r="D1243" t="s">
        <v>73</v>
      </c>
      <c r="E1243" t="s">
        <v>81</v>
      </c>
      <c r="F1243" t="s">
        <v>141</v>
      </c>
      <c r="G1243" s="3" t="s">
        <v>144</v>
      </c>
      <c r="H1243" s="4">
        <v>138.18181818181819</v>
      </c>
      <c r="I1243">
        <v>7.605387940211527E-4</v>
      </c>
      <c r="J1243" s="3" t="s">
        <v>144</v>
      </c>
      <c r="K1243" s="3" t="s">
        <v>144</v>
      </c>
      <c r="L1243">
        <f>H1243*I1243</f>
        <v>0.10509263335565019</v>
      </c>
      <c r="M1243" t="s">
        <v>68</v>
      </c>
      <c r="N1243">
        <f t="shared" si="27"/>
        <v>0.10509263335565019</v>
      </c>
    </row>
    <row r="1244" spans="1:14" x14ac:dyDescent="0.25">
      <c r="A1244" t="s">
        <v>140</v>
      </c>
      <c r="B1244" t="s">
        <v>63</v>
      </c>
      <c r="C1244" t="s">
        <v>30</v>
      </c>
      <c r="D1244" t="s">
        <v>73</v>
      </c>
      <c r="E1244" t="s">
        <v>145</v>
      </c>
      <c r="F1244" t="s">
        <v>82</v>
      </c>
      <c r="G1244">
        <v>13766</v>
      </c>
      <c r="H1244" s="3" t="s">
        <v>144</v>
      </c>
      <c r="I1244">
        <v>1.0053894096815937E-3</v>
      </c>
      <c r="J1244">
        <v>0.3</v>
      </c>
      <c r="K1244">
        <v>0.03</v>
      </c>
      <c r="L1244">
        <f>G1244*I1244*J1244*K1244</f>
        <v>0.12456171552309137</v>
      </c>
      <c r="M1244" t="s">
        <v>68</v>
      </c>
      <c r="N1244">
        <f t="shared" si="27"/>
        <v>0.12456171552309137</v>
      </c>
    </row>
    <row r="1245" spans="1:14" x14ac:dyDescent="0.25">
      <c r="A1245" t="s">
        <v>140</v>
      </c>
      <c r="B1245" t="s">
        <v>63</v>
      </c>
      <c r="C1245" t="s">
        <v>30</v>
      </c>
      <c r="D1245" t="s">
        <v>73</v>
      </c>
      <c r="E1245" t="s">
        <v>145</v>
      </c>
      <c r="F1245" t="s">
        <v>141</v>
      </c>
      <c r="G1245" s="3" t="s">
        <v>144</v>
      </c>
      <c r="H1245" s="4">
        <v>130.18181818181819</v>
      </c>
      <c r="I1245">
        <v>1.0053894096815937E-3</v>
      </c>
      <c r="J1245" s="3" t="s">
        <v>144</v>
      </c>
      <c r="K1245" s="3" t="s">
        <v>144</v>
      </c>
      <c r="L1245">
        <f>H1245*I1245</f>
        <v>0.13088342133309475</v>
      </c>
      <c r="M1245" t="s">
        <v>68</v>
      </c>
      <c r="N1245">
        <f t="shared" si="27"/>
        <v>0.13088342133309475</v>
      </c>
    </row>
    <row r="1246" spans="1:14" x14ac:dyDescent="0.25">
      <c r="A1246" t="s">
        <v>140</v>
      </c>
      <c r="B1246" t="s">
        <v>63</v>
      </c>
      <c r="C1246" t="s">
        <v>30</v>
      </c>
      <c r="D1246" t="s">
        <v>146</v>
      </c>
      <c r="E1246" t="s">
        <v>81</v>
      </c>
      <c r="F1246" t="s">
        <v>82</v>
      </c>
      <c r="G1246">
        <v>740</v>
      </c>
      <c r="H1246" s="3" t="s">
        <v>144</v>
      </c>
      <c r="I1246">
        <v>7.605387940211527E-4</v>
      </c>
      <c r="J1246">
        <v>0.3</v>
      </c>
      <c r="K1246">
        <v>0.03</v>
      </c>
      <c r="L1246">
        <f>G1246*I1246*J1246*K1246</f>
        <v>5.0651883681808764E-3</v>
      </c>
      <c r="M1246" t="s">
        <v>68</v>
      </c>
      <c r="N1246">
        <f t="shared" si="27"/>
        <v>5.0651883681808764E-3</v>
      </c>
    </row>
    <row r="1247" spans="1:14" x14ac:dyDescent="0.25">
      <c r="A1247" t="s">
        <v>140</v>
      </c>
      <c r="B1247" t="s">
        <v>63</v>
      </c>
      <c r="C1247" t="s">
        <v>30</v>
      </c>
      <c r="D1247" t="s">
        <v>146</v>
      </c>
      <c r="E1247" t="s">
        <v>81</v>
      </c>
      <c r="F1247" t="s">
        <v>141</v>
      </c>
      <c r="G1247" s="3" t="s">
        <v>144</v>
      </c>
      <c r="H1247" s="4">
        <v>1.3331636363636363</v>
      </c>
      <c r="I1247">
        <v>7.605387940211527E-4</v>
      </c>
      <c r="J1247" s="3" t="s">
        <v>144</v>
      </c>
      <c r="K1247" s="3" t="s">
        <v>144</v>
      </c>
      <c r="L1247">
        <f>H1247*I1247</f>
        <v>1.0139226642328545E-3</v>
      </c>
      <c r="M1247" t="s">
        <v>68</v>
      </c>
      <c r="N1247">
        <f t="shared" si="27"/>
        <v>1.0139226642328545E-3</v>
      </c>
    </row>
    <row r="1248" spans="1:14" x14ac:dyDescent="0.25">
      <c r="A1248" t="s">
        <v>140</v>
      </c>
      <c r="B1248" t="s">
        <v>63</v>
      </c>
      <c r="C1248" t="s">
        <v>30</v>
      </c>
      <c r="D1248" t="s">
        <v>146</v>
      </c>
      <c r="E1248" t="s">
        <v>145</v>
      </c>
      <c r="F1248" t="s">
        <v>82</v>
      </c>
      <c r="G1248">
        <v>740</v>
      </c>
      <c r="H1248" s="3" t="s">
        <v>144</v>
      </c>
      <c r="I1248">
        <v>1.0053894096815937E-3</v>
      </c>
      <c r="J1248">
        <v>0.3</v>
      </c>
      <c r="K1248">
        <v>0.03</v>
      </c>
      <c r="L1248">
        <f>G1248*I1248*J1248*K1248</f>
        <v>6.6958934684794138E-3</v>
      </c>
      <c r="M1248" t="s">
        <v>68</v>
      </c>
      <c r="N1248">
        <f t="shared" si="27"/>
        <v>6.6958934684794138E-3</v>
      </c>
    </row>
    <row r="1249" spans="1:14" x14ac:dyDescent="0.25">
      <c r="A1249" t="s">
        <v>140</v>
      </c>
      <c r="B1249" t="s">
        <v>63</v>
      </c>
      <c r="C1249" t="s">
        <v>30</v>
      </c>
      <c r="D1249" t="s">
        <v>146</v>
      </c>
      <c r="E1249" t="s">
        <v>145</v>
      </c>
      <c r="F1249" t="s">
        <v>141</v>
      </c>
      <c r="G1249" s="3" t="s">
        <v>144</v>
      </c>
      <c r="H1249" s="4">
        <v>0.89090909090909076</v>
      </c>
      <c r="I1249">
        <v>1.0053894096815937E-3</v>
      </c>
      <c r="J1249" s="3" t="s">
        <v>144</v>
      </c>
      <c r="K1249" s="3" t="s">
        <v>144</v>
      </c>
      <c r="L1249">
        <f>H1249*I1249</f>
        <v>8.9571056498905606E-4</v>
      </c>
      <c r="M1249" t="s">
        <v>68</v>
      </c>
      <c r="N1249">
        <f t="shared" si="27"/>
        <v>8.9571056498905606E-4</v>
      </c>
    </row>
    <row r="1250" spans="1:14" x14ac:dyDescent="0.25">
      <c r="A1250" t="s">
        <v>140</v>
      </c>
      <c r="B1250" t="s">
        <v>63</v>
      </c>
      <c r="C1250" t="s">
        <v>30</v>
      </c>
      <c r="D1250" t="s">
        <v>128</v>
      </c>
      <c r="E1250" t="s">
        <v>81</v>
      </c>
      <c r="F1250" t="s">
        <v>82</v>
      </c>
      <c r="G1250">
        <v>97</v>
      </c>
      <c r="H1250" s="3" t="s">
        <v>144</v>
      </c>
      <c r="I1250">
        <v>7.605387940211527E-4</v>
      </c>
      <c r="J1250">
        <v>0.3</v>
      </c>
      <c r="K1250">
        <v>0.03</v>
      </c>
      <c r="L1250">
        <f>G1250*I1250*J1250*K1250</f>
        <v>6.6395036718046622E-4</v>
      </c>
      <c r="M1250" t="s">
        <v>68</v>
      </c>
      <c r="N1250">
        <f t="shared" si="27"/>
        <v>6.6395036718046622E-4</v>
      </c>
    </row>
    <row r="1251" spans="1:14" x14ac:dyDescent="0.25">
      <c r="A1251" t="s">
        <v>140</v>
      </c>
      <c r="B1251" t="s">
        <v>63</v>
      </c>
      <c r="C1251" t="s">
        <v>30</v>
      </c>
      <c r="D1251" t="s">
        <v>128</v>
      </c>
      <c r="E1251" t="s">
        <v>81</v>
      </c>
      <c r="F1251" t="s">
        <v>141</v>
      </c>
      <c r="G1251" s="3" t="s">
        <v>144</v>
      </c>
      <c r="H1251" s="4">
        <v>3</v>
      </c>
      <c r="I1251">
        <v>7.605387940211527E-4</v>
      </c>
      <c r="J1251" s="3" t="s">
        <v>144</v>
      </c>
      <c r="K1251" s="3" t="s">
        <v>144</v>
      </c>
      <c r="L1251">
        <f>H1251*I1251</f>
        <v>2.2816163820634583E-3</v>
      </c>
      <c r="M1251" t="s">
        <v>68</v>
      </c>
      <c r="N1251">
        <f t="shared" si="27"/>
        <v>2.2816163820634583E-3</v>
      </c>
    </row>
    <row r="1252" spans="1:14" x14ac:dyDescent="0.25">
      <c r="A1252" t="s">
        <v>140</v>
      </c>
      <c r="B1252" t="s">
        <v>63</v>
      </c>
      <c r="C1252" t="s">
        <v>30</v>
      </c>
      <c r="D1252" t="s">
        <v>128</v>
      </c>
      <c r="E1252" t="s">
        <v>145</v>
      </c>
      <c r="F1252" t="s">
        <v>82</v>
      </c>
      <c r="G1252">
        <v>49</v>
      </c>
      <c r="H1252" s="3" t="s">
        <v>144</v>
      </c>
      <c r="I1252">
        <v>1.0053894096815937E-3</v>
      </c>
      <c r="J1252">
        <v>0.3</v>
      </c>
      <c r="K1252">
        <v>0.03</v>
      </c>
      <c r="L1252">
        <f>G1252*I1252*J1252*K1252</f>
        <v>4.4337672966958278E-4</v>
      </c>
      <c r="M1252" t="s">
        <v>68</v>
      </c>
      <c r="N1252">
        <f t="shared" si="27"/>
        <v>4.4337672966958278E-4</v>
      </c>
    </row>
    <row r="1253" spans="1:14" x14ac:dyDescent="0.25">
      <c r="A1253" t="s">
        <v>140</v>
      </c>
      <c r="B1253" t="s">
        <v>63</v>
      </c>
      <c r="C1253" t="s">
        <v>30</v>
      </c>
      <c r="D1253" t="s">
        <v>128</v>
      </c>
      <c r="E1253" t="s">
        <v>145</v>
      </c>
      <c r="F1253" t="s">
        <v>141</v>
      </c>
      <c r="G1253" s="3" t="s">
        <v>144</v>
      </c>
      <c r="H1253" s="4">
        <v>2.0499999999999998</v>
      </c>
      <c r="I1253">
        <v>1.0053894096815937E-3</v>
      </c>
      <c r="J1253" s="3" t="s">
        <v>144</v>
      </c>
      <c r="K1253" s="3" t="s">
        <v>144</v>
      </c>
      <c r="L1253">
        <f>H1253*I1253</f>
        <v>2.0610482898472671E-3</v>
      </c>
      <c r="M1253" t="s">
        <v>68</v>
      </c>
      <c r="N1253">
        <f t="shared" si="27"/>
        <v>2.0610482898472671E-3</v>
      </c>
    </row>
    <row r="1254" spans="1:14" x14ac:dyDescent="0.25">
      <c r="A1254" t="s">
        <v>140</v>
      </c>
      <c r="B1254" t="s">
        <v>63</v>
      </c>
      <c r="C1254" t="s">
        <v>30</v>
      </c>
      <c r="D1254" t="s">
        <v>147</v>
      </c>
      <c r="E1254" t="s">
        <v>81</v>
      </c>
      <c r="F1254" t="s">
        <v>141</v>
      </c>
      <c r="G1254" s="3" t="s">
        <v>144</v>
      </c>
      <c r="H1254" s="4">
        <v>78.25090909090909</v>
      </c>
      <c r="I1254">
        <v>7.605387940211527E-4</v>
      </c>
      <c r="J1254" s="3" t="s">
        <v>144</v>
      </c>
      <c r="K1254" s="3" t="s">
        <v>144</v>
      </c>
      <c r="L1254">
        <f>H1254*I1254</f>
        <v>5.9512852031058855E-2</v>
      </c>
      <c r="M1254" t="s">
        <v>68</v>
      </c>
      <c r="N1254">
        <f t="shared" si="27"/>
        <v>5.9512852031058855E-2</v>
      </c>
    </row>
    <row r="1255" spans="1:14" x14ac:dyDescent="0.25">
      <c r="A1255" t="s">
        <v>140</v>
      </c>
      <c r="B1255" t="s">
        <v>63</v>
      </c>
      <c r="C1255" t="s">
        <v>30</v>
      </c>
      <c r="D1255" t="s">
        <v>147</v>
      </c>
      <c r="E1255" t="s">
        <v>145</v>
      </c>
      <c r="F1255" t="s">
        <v>141</v>
      </c>
      <c r="G1255" s="3" t="s">
        <v>144</v>
      </c>
      <c r="H1255" s="4">
        <v>187.98181818181817</v>
      </c>
      <c r="I1255">
        <v>1.0053894096815937E-3</v>
      </c>
      <c r="J1255" s="3" t="s">
        <v>144</v>
      </c>
      <c r="K1255" s="3" t="s">
        <v>144</v>
      </c>
      <c r="L1255">
        <f>H1255*I1255</f>
        <v>0.18899492921269084</v>
      </c>
      <c r="M1255" t="s">
        <v>68</v>
      </c>
      <c r="N1255">
        <f t="shared" si="27"/>
        <v>0.18899492921269084</v>
      </c>
    </row>
    <row r="1256" spans="1:14" x14ac:dyDescent="0.25">
      <c r="A1256" t="s">
        <v>140</v>
      </c>
      <c r="B1256" t="s">
        <v>63</v>
      </c>
      <c r="C1256" t="s">
        <v>30</v>
      </c>
      <c r="D1256" t="s">
        <v>148</v>
      </c>
      <c r="E1256" t="s">
        <v>81</v>
      </c>
      <c r="F1256" t="s">
        <v>82</v>
      </c>
      <c r="G1256">
        <v>3450</v>
      </c>
      <c r="H1256" s="3" t="s">
        <v>144</v>
      </c>
      <c r="I1256">
        <v>7.605387940211527E-4</v>
      </c>
      <c r="J1256">
        <v>0.3</v>
      </c>
      <c r="K1256">
        <v>0.03</v>
      </c>
      <c r="L1256">
        <f>G1256*I1256*J1256*K1256</f>
        <v>2.3614729554356791E-2</v>
      </c>
      <c r="M1256" t="s">
        <v>68</v>
      </c>
      <c r="N1256">
        <f t="shared" si="27"/>
        <v>2.3614729554356791E-2</v>
      </c>
    </row>
    <row r="1257" spans="1:14" x14ac:dyDescent="0.25">
      <c r="A1257" t="s">
        <v>140</v>
      </c>
      <c r="B1257" t="s">
        <v>63</v>
      </c>
      <c r="C1257" t="s">
        <v>30</v>
      </c>
      <c r="D1257" t="s">
        <v>148</v>
      </c>
      <c r="E1257" t="s">
        <v>145</v>
      </c>
      <c r="F1257" t="s">
        <v>82</v>
      </c>
      <c r="G1257">
        <v>15482</v>
      </c>
      <c r="H1257" s="3" t="s">
        <v>144</v>
      </c>
      <c r="I1257">
        <v>1.0053894096815937E-3</v>
      </c>
      <c r="J1257">
        <v>0.3</v>
      </c>
      <c r="K1257">
        <v>0.03</v>
      </c>
      <c r="L1257">
        <f>G1257*I1257*J1257*K1257</f>
        <v>0.1400889495662139</v>
      </c>
      <c r="M1257" t="s">
        <v>68</v>
      </c>
      <c r="N1257">
        <f t="shared" si="27"/>
        <v>0.1400889495662139</v>
      </c>
    </row>
    <row r="1258" spans="1:14" x14ac:dyDescent="0.25">
      <c r="A1258" t="s">
        <v>140</v>
      </c>
      <c r="B1258" t="s">
        <v>63</v>
      </c>
      <c r="C1258" t="s">
        <v>30</v>
      </c>
      <c r="D1258" t="s">
        <v>149</v>
      </c>
      <c r="E1258" t="s">
        <v>81</v>
      </c>
      <c r="F1258" t="s">
        <v>141</v>
      </c>
      <c r="G1258" s="3" t="s">
        <v>144</v>
      </c>
      <c r="H1258" s="4">
        <v>52.573018181818185</v>
      </c>
      <c r="I1258">
        <v>7.605387940211527E-4</v>
      </c>
      <c r="J1258" s="3" t="s">
        <v>144</v>
      </c>
      <c r="K1258" s="3" t="s">
        <v>144</v>
      </c>
      <c r="L1258">
        <f>H1258*I1258</f>
        <v>3.9983819846052135E-2</v>
      </c>
      <c r="M1258" t="s">
        <v>68</v>
      </c>
      <c r="N1258">
        <f t="shared" si="27"/>
        <v>3.9983819846052135E-2</v>
      </c>
    </row>
    <row r="1259" spans="1:14" x14ac:dyDescent="0.25">
      <c r="A1259" t="s">
        <v>140</v>
      </c>
      <c r="B1259" t="s">
        <v>63</v>
      </c>
      <c r="C1259" t="s">
        <v>30</v>
      </c>
      <c r="D1259" t="s">
        <v>149</v>
      </c>
      <c r="E1259" t="s">
        <v>145</v>
      </c>
      <c r="F1259" t="s">
        <v>141</v>
      </c>
      <c r="G1259" s="3" t="s">
        <v>144</v>
      </c>
      <c r="H1259" s="4">
        <v>138.0272727272727</v>
      </c>
      <c r="I1259">
        <v>1.0053894096815937E-3</v>
      </c>
      <c r="J1259" s="3" t="s">
        <v>144</v>
      </c>
      <c r="K1259" s="3" t="s">
        <v>144</v>
      </c>
      <c r="L1259">
        <f>H1259*I1259</f>
        <v>0.13877115824723305</v>
      </c>
      <c r="M1259" t="s">
        <v>68</v>
      </c>
      <c r="N1259">
        <f t="shared" si="27"/>
        <v>0.13877115824723305</v>
      </c>
    </row>
    <row r="1260" spans="1:14" x14ac:dyDescent="0.25">
      <c r="A1260" t="s">
        <v>140</v>
      </c>
      <c r="B1260" t="s">
        <v>63</v>
      </c>
      <c r="C1260" t="s">
        <v>30</v>
      </c>
      <c r="D1260" t="s">
        <v>150</v>
      </c>
      <c r="E1260" t="s">
        <v>81</v>
      </c>
      <c r="F1260" t="s">
        <v>82</v>
      </c>
      <c r="G1260">
        <v>2181</v>
      </c>
      <c r="H1260" s="3" t="s">
        <v>144</v>
      </c>
      <c r="I1260">
        <v>7.605387940211527E-4</v>
      </c>
      <c r="J1260">
        <v>0.3</v>
      </c>
      <c r="K1260">
        <v>0.03</v>
      </c>
      <c r="L1260">
        <f>G1260*I1260*J1260*K1260</f>
        <v>1.4928615987841204E-2</v>
      </c>
      <c r="M1260" t="s">
        <v>68</v>
      </c>
      <c r="N1260">
        <f t="shared" si="27"/>
        <v>1.4928615987841204E-2</v>
      </c>
    </row>
    <row r="1261" spans="1:14" x14ac:dyDescent="0.25">
      <c r="A1261" t="s">
        <v>140</v>
      </c>
      <c r="B1261" t="s">
        <v>63</v>
      </c>
      <c r="C1261" t="s">
        <v>30</v>
      </c>
      <c r="D1261" t="s">
        <v>150</v>
      </c>
      <c r="E1261" t="s">
        <v>145</v>
      </c>
      <c r="F1261" t="s">
        <v>82</v>
      </c>
      <c r="G1261">
        <v>11805</v>
      </c>
      <c r="H1261" s="3" t="s">
        <v>144</v>
      </c>
      <c r="I1261">
        <v>1.0053894096815937E-3</v>
      </c>
      <c r="J1261">
        <v>0.3</v>
      </c>
      <c r="K1261">
        <v>0.03</v>
      </c>
      <c r="L1261">
        <f>G1261*I1261*J1261*K1261</f>
        <v>0.10681759783162093</v>
      </c>
      <c r="M1261" t="s">
        <v>68</v>
      </c>
      <c r="N1261">
        <f t="shared" si="27"/>
        <v>0.10681759783162093</v>
      </c>
    </row>
    <row r="1262" spans="1:14" x14ac:dyDescent="0.25">
      <c r="A1262" t="s">
        <v>140</v>
      </c>
      <c r="B1262" t="s">
        <v>63</v>
      </c>
      <c r="C1262" t="s">
        <v>30</v>
      </c>
      <c r="D1262" t="s">
        <v>119</v>
      </c>
      <c r="E1262" t="s">
        <v>81</v>
      </c>
      <c r="F1262" t="s">
        <v>82</v>
      </c>
      <c r="G1262">
        <v>7352.84</v>
      </c>
      <c r="H1262" s="3" t="s">
        <v>144</v>
      </c>
      <c r="I1262">
        <v>7.605387940211527E-4</v>
      </c>
      <c r="J1262">
        <v>0.3</v>
      </c>
      <c r="K1262">
        <v>0.03</v>
      </c>
      <c r="L1262">
        <f>G1262*I1262*J1262*K1262</f>
        <v>5.0329080596074431E-2</v>
      </c>
      <c r="M1262" t="s">
        <v>68</v>
      </c>
      <c r="N1262">
        <f t="shared" si="27"/>
        <v>5.0329080596074431E-2</v>
      </c>
    </row>
    <row r="1263" spans="1:14" x14ac:dyDescent="0.25">
      <c r="A1263" t="s">
        <v>140</v>
      </c>
      <c r="B1263" t="s">
        <v>63</v>
      </c>
      <c r="C1263" t="s">
        <v>30</v>
      </c>
      <c r="D1263" t="s">
        <v>119</v>
      </c>
      <c r="E1263" t="s">
        <v>81</v>
      </c>
      <c r="F1263" t="s">
        <v>141</v>
      </c>
      <c r="G1263" s="3" t="s">
        <v>144</v>
      </c>
      <c r="H1263" s="4">
        <v>79.319999999999993</v>
      </c>
      <c r="I1263">
        <v>7.605387940211527E-4</v>
      </c>
      <c r="J1263" s="3" t="s">
        <v>144</v>
      </c>
      <c r="K1263" s="3" t="s">
        <v>144</v>
      </c>
      <c r="L1263">
        <f>H1263*I1263</f>
        <v>6.0325937141757824E-2</v>
      </c>
      <c r="M1263" t="s">
        <v>68</v>
      </c>
      <c r="N1263">
        <f t="shared" si="27"/>
        <v>6.0325937141757824E-2</v>
      </c>
    </row>
    <row r="1264" spans="1:14" x14ac:dyDescent="0.25">
      <c r="A1264" t="s">
        <v>140</v>
      </c>
      <c r="B1264" t="s">
        <v>63</v>
      </c>
      <c r="C1264" t="s">
        <v>30</v>
      </c>
      <c r="D1264" t="s">
        <v>119</v>
      </c>
      <c r="E1264" t="s">
        <v>145</v>
      </c>
      <c r="F1264" t="s">
        <v>82</v>
      </c>
      <c r="G1264">
        <v>11306.91</v>
      </c>
      <c r="H1264" s="3" t="s">
        <v>144</v>
      </c>
      <c r="I1264">
        <v>1.0053894096815937E-3</v>
      </c>
      <c r="J1264">
        <v>0.3</v>
      </c>
      <c r="K1264">
        <v>0.03</v>
      </c>
      <c r="L1264">
        <f>G1264*I1264*J1264*K1264</f>
        <v>0.10231062813200617</v>
      </c>
      <c r="M1264" t="s">
        <v>68</v>
      </c>
      <c r="N1264">
        <f t="shared" si="27"/>
        <v>0.10231062813200617</v>
      </c>
    </row>
    <row r="1265" spans="1:14" x14ac:dyDescent="0.25">
      <c r="A1265" t="s">
        <v>140</v>
      </c>
      <c r="B1265" t="s">
        <v>63</v>
      </c>
      <c r="C1265" t="s">
        <v>30</v>
      </c>
      <c r="D1265" t="s">
        <v>119</v>
      </c>
      <c r="E1265" t="s">
        <v>145</v>
      </c>
      <c r="F1265" t="s">
        <v>141</v>
      </c>
      <c r="G1265" s="3" t="s">
        <v>144</v>
      </c>
      <c r="H1265" s="4">
        <v>99.84</v>
      </c>
      <c r="I1265">
        <v>1.0053894096815937E-3</v>
      </c>
      <c r="J1265" s="3" t="s">
        <v>144</v>
      </c>
      <c r="K1265" s="3" t="s">
        <v>144</v>
      </c>
      <c r="L1265">
        <f>H1265*I1265</f>
        <v>0.10037807866261032</v>
      </c>
      <c r="M1265" t="s">
        <v>68</v>
      </c>
      <c r="N1265">
        <f t="shared" si="27"/>
        <v>0.10037807866261032</v>
      </c>
    </row>
    <row r="1266" spans="1:14" x14ac:dyDescent="0.25">
      <c r="A1266" t="s">
        <v>140</v>
      </c>
      <c r="B1266" t="s">
        <v>63</v>
      </c>
      <c r="C1266" t="s">
        <v>30</v>
      </c>
      <c r="D1266" t="s">
        <v>151</v>
      </c>
      <c r="E1266" t="s">
        <v>81</v>
      </c>
      <c r="F1266" t="s">
        <v>82</v>
      </c>
      <c r="G1266">
        <v>3419</v>
      </c>
      <c r="H1266" s="3" t="s">
        <v>144</v>
      </c>
      <c r="I1266">
        <v>7.605387940211527E-4</v>
      </c>
      <c r="J1266">
        <v>0.3</v>
      </c>
      <c r="K1266">
        <v>0.03</v>
      </c>
      <c r="L1266">
        <f>G1266*I1266*J1266*K1266</f>
        <v>2.3402539230824887E-2</v>
      </c>
      <c r="M1266" t="s">
        <v>68</v>
      </c>
      <c r="N1266">
        <f t="shared" si="27"/>
        <v>2.3402539230824887E-2</v>
      </c>
    </row>
    <row r="1267" spans="1:14" x14ac:dyDescent="0.25">
      <c r="A1267" t="s">
        <v>140</v>
      </c>
      <c r="B1267" t="s">
        <v>63</v>
      </c>
      <c r="C1267" t="s">
        <v>30</v>
      </c>
      <c r="D1267" t="s">
        <v>151</v>
      </c>
      <c r="E1267" t="s">
        <v>145</v>
      </c>
      <c r="F1267" t="s">
        <v>82</v>
      </c>
      <c r="G1267">
        <v>1309</v>
      </c>
      <c r="H1267" s="3" t="s">
        <v>144</v>
      </c>
      <c r="I1267">
        <v>1.0053894096815937E-3</v>
      </c>
      <c r="J1267">
        <v>0.3</v>
      </c>
      <c r="K1267">
        <v>0.03</v>
      </c>
      <c r="L1267">
        <f>G1267*I1267*J1267*K1267</f>
        <v>1.1844492635458856E-2</v>
      </c>
      <c r="M1267" t="s">
        <v>68</v>
      </c>
      <c r="N1267">
        <f t="shared" si="27"/>
        <v>1.1844492635458856E-2</v>
      </c>
    </row>
    <row r="1268" spans="1:14" x14ac:dyDescent="0.25">
      <c r="A1268" t="s">
        <v>140</v>
      </c>
      <c r="B1268" t="s">
        <v>63</v>
      </c>
      <c r="C1268" t="s">
        <v>30</v>
      </c>
      <c r="D1268" t="s">
        <v>85</v>
      </c>
      <c r="E1268" t="s">
        <v>81</v>
      </c>
      <c r="F1268" t="s">
        <v>82</v>
      </c>
      <c r="G1268">
        <v>1158</v>
      </c>
      <c r="H1268" s="3" t="s">
        <v>144</v>
      </c>
      <c r="I1268">
        <v>7.605387940211527E-4</v>
      </c>
      <c r="J1268">
        <v>0.3</v>
      </c>
      <c r="K1268">
        <v>0.03</v>
      </c>
      <c r="L1268">
        <f>G1268*I1268*J1268*K1268</f>
        <v>7.926335311288453E-3</v>
      </c>
      <c r="M1268" t="s">
        <v>68</v>
      </c>
      <c r="N1268">
        <f t="shared" si="27"/>
        <v>7.926335311288453E-3</v>
      </c>
    </row>
    <row r="1269" spans="1:14" x14ac:dyDescent="0.25">
      <c r="A1269" t="s">
        <v>140</v>
      </c>
      <c r="B1269" t="s">
        <v>63</v>
      </c>
      <c r="C1269" t="s">
        <v>30</v>
      </c>
      <c r="D1269" t="s">
        <v>136</v>
      </c>
      <c r="E1269" t="s">
        <v>81</v>
      </c>
      <c r="F1269" t="s">
        <v>141</v>
      </c>
      <c r="G1269" s="3" t="s">
        <v>144</v>
      </c>
      <c r="H1269" s="4">
        <v>62.723865332753363</v>
      </c>
      <c r="I1269">
        <v>7.605387940211527E-4</v>
      </c>
      <c r="J1269" s="3" t="s">
        <v>144</v>
      </c>
      <c r="K1269" s="3" t="s">
        <v>144</v>
      </c>
      <c r="L1269">
        <f>H1269*I1269</f>
        <v>4.7703932896517427E-2</v>
      </c>
      <c r="M1269" t="s">
        <v>68</v>
      </c>
      <c r="N1269">
        <f t="shared" si="27"/>
        <v>4.7703932896517427E-2</v>
      </c>
    </row>
    <row r="1270" spans="1:14" x14ac:dyDescent="0.25">
      <c r="A1270" t="s">
        <v>140</v>
      </c>
      <c r="B1270" t="s">
        <v>63</v>
      </c>
      <c r="C1270" t="s">
        <v>30</v>
      </c>
      <c r="D1270" t="s">
        <v>85</v>
      </c>
      <c r="E1270" t="s">
        <v>145</v>
      </c>
      <c r="F1270" t="s">
        <v>82</v>
      </c>
      <c r="G1270">
        <v>758</v>
      </c>
      <c r="H1270" s="3" t="s">
        <v>144</v>
      </c>
      <c r="I1270">
        <v>1.0053894096815937E-3</v>
      </c>
      <c r="J1270">
        <v>0.3</v>
      </c>
      <c r="K1270">
        <v>0.03</v>
      </c>
      <c r="L1270">
        <f>G1270*I1270*J1270*K1270</f>
        <v>6.8587665528478323E-3</v>
      </c>
      <c r="M1270" t="s">
        <v>68</v>
      </c>
      <c r="N1270">
        <f t="shared" si="27"/>
        <v>6.8587665528478323E-3</v>
      </c>
    </row>
    <row r="1271" spans="1:14" x14ac:dyDescent="0.25">
      <c r="A1271" t="s">
        <v>140</v>
      </c>
      <c r="B1271" t="s">
        <v>63</v>
      </c>
      <c r="C1271" t="s">
        <v>30</v>
      </c>
      <c r="D1271" t="s">
        <v>136</v>
      </c>
      <c r="E1271" t="s">
        <v>145</v>
      </c>
      <c r="F1271" t="s">
        <v>141</v>
      </c>
      <c r="G1271" s="3" t="s">
        <v>144</v>
      </c>
      <c r="H1271" s="4">
        <v>20.092040017398865</v>
      </c>
      <c r="I1271">
        <v>1.0053894096815937E-3</v>
      </c>
      <c r="J1271" s="3" t="s">
        <v>144</v>
      </c>
      <c r="K1271" s="3" t="s">
        <v>144</v>
      </c>
      <c r="L1271">
        <f>H1271*I1271</f>
        <v>2.0200324252391603E-2</v>
      </c>
      <c r="M1271" t="s">
        <v>68</v>
      </c>
      <c r="N1271">
        <f t="shared" si="27"/>
        <v>2.0200324252391603E-2</v>
      </c>
    </row>
    <row r="1272" spans="1:14" x14ac:dyDescent="0.25">
      <c r="A1272" t="s">
        <v>140</v>
      </c>
      <c r="B1272" t="s">
        <v>63</v>
      </c>
      <c r="C1272" t="s">
        <v>30</v>
      </c>
      <c r="D1272" t="s">
        <v>104</v>
      </c>
      <c r="E1272" t="s">
        <v>81</v>
      </c>
      <c r="F1272" t="s">
        <v>82</v>
      </c>
      <c r="G1272">
        <v>159</v>
      </c>
      <c r="H1272" s="3" t="s">
        <v>144</v>
      </c>
      <c r="I1272">
        <v>7.605387940211527E-4</v>
      </c>
      <c r="J1272">
        <v>0.3</v>
      </c>
      <c r="K1272">
        <v>0.03</v>
      </c>
      <c r="L1272">
        <f>G1272*I1272*J1272*K1272</f>
        <v>1.0883310142442693E-3</v>
      </c>
      <c r="M1272" t="s">
        <v>68</v>
      </c>
      <c r="N1272">
        <f t="shared" si="27"/>
        <v>1.0883310142442693E-3</v>
      </c>
    </row>
    <row r="1273" spans="1:14" x14ac:dyDescent="0.25">
      <c r="A1273" t="s">
        <v>140</v>
      </c>
      <c r="B1273" t="s">
        <v>63</v>
      </c>
      <c r="C1273" t="s">
        <v>30</v>
      </c>
      <c r="D1273" t="s">
        <v>104</v>
      </c>
      <c r="E1273" t="s">
        <v>81</v>
      </c>
      <c r="F1273" t="s">
        <v>141</v>
      </c>
      <c r="G1273" s="3" t="s">
        <v>144</v>
      </c>
      <c r="H1273" s="4">
        <v>5.8909090909090907</v>
      </c>
      <c r="I1273">
        <v>7.605387940211527E-4</v>
      </c>
      <c r="J1273" s="3" t="s">
        <v>144</v>
      </c>
      <c r="K1273" s="3" t="s">
        <v>144</v>
      </c>
      <c r="L1273">
        <f>H1273*I1273</f>
        <v>4.4802648956882452E-3</v>
      </c>
      <c r="M1273" t="s">
        <v>68</v>
      </c>
      <c r="N1273">
        <f t="shared" si="27"/>
        <v>4.4802648956882452E-3</v>
      </c>
    </row>
    <row r="1274" spans="1:14" x14ac:dyDescent="0.25">
      <c r="A1274" t="s">
        <v>140</v>
      </c>
      <c r="B1274" t="s">
        <v>63</v>
      </c>
      <c r="C1274" t="s">
        <v>30</v>
      </c>
      <c r="D1274" t="s">
        <v>104</v>
      </c>
      <c r="E1274" t="s">
        <v>145</v>
      </c>
      <c r="F1274" t="s">
        <v>82</v>
      </c>
      <c r="G1274">
        <v>435</v>
      </c>
      <c r="H1274" s="3" t="s">
        <v>144</v>
      </c>
      <c r="I1274">
        <v>1.0053894096815937E-3</v>
      </c>
      <c r="J1274">
        <v>0.3</v>
      </c>
      <c r="K1274">
        <v>0.03</v>
      </c>
      <c r="L1274">
        <f>G1274*I1274*J1274*K1274</f>
        <v>3.9360995389034394E-3</v>
      </c>
      <c r="M1274" t="s">
        <v>68</v>
      </c>
      <c r="N1274">
        <f t="shared" si="27"/>
        <v>3.9360995389034394E-3</v>
      </c>
    </row>
    <row r="1275" spans="1:14" x14ac:dyDescent="0.25">
      <c r="A1275" t="s">
        <v>140</v>
      </c>
      <c r="B1275" t="s">
        <v>63</v>
      </c>
      <c r="C1275" t="s">
        <v>30</v>
      </c>
      <c r="D1275" t="s">
        <v>104</v>
      </c>
      <c r="E1275" t="s">
        <v>145</v>
      </c>
      <c r="F1275" t="s">
        <v>141</v>
      </c>
      <c r="G1275" s="3" t="s">
        <v>144</v>
      </c>
      <c r="H1275" s="4">
        <v>2.5454545454545454</v>
      </c>
      <c r="I1275">
        <v>1.0053894096815937E-3</v>
      </c>
      <c r="J1275" s="3" t="s">
        <v>144</v>
      </c>
      <c r="K1275" s="3" t="s">
        <v>144</v>
      </c>
      <c r="L1275">
        <f>H1275*I1275</f>
        <v>2.5591730428258749E-3</v>
      </c>
      <c r="M1275" t="s">
        <v>68</v>
      </c>
      <c r="N1275">
        <f t="shared" si="27"/>
        <v>2.5591730428258749E-3</v>
      </c>
    </row>
    <row r="1276" spans="1:14" x14ac:dyDescent="0.25">
      <c r="A1276" t="s">
        <v>140</v>
      </c>
      <c r="B1276" t="s">
        <v>63</v>
      </c>
      <c r="C1276" t="s">
        <v>30</v>
      </c>
      <c r="D1276" t="s">
        <v>105</v>
      </c>
      <c r="E1276" t="s">
        <v>81</v>
      </c>
      <c r="F1276" t="s">
        <v>141</v>
      </c>
      <c r="G1276" s="3" t="s">
        <v>144</v>
      </c>
      <c r="H1276" s="4">
        <v>32.807418181818193</v>
      </c>
      <c r="I1276">
        <v>7.605387940211527E-4</v>
      </c>
      <c r="J1276" s="3" t="s">
        <v>144</v>
      </c>
      <c r="K1276" s="3" t="s">
        <v>144</v>
      </c>
      <c r="L1276">
        <f>H1276*I1276</f>
        <v>2.4951314258947647E-2</v>
      </c>
      <c r="M1276" t="s">
        <v>68</v>
      </c>
      <c r="N1276">
        <f t="shared" si="27"/>
        <v>2.4951314258947647E-2</v>
      </c>
    </row>
    <row r="1277" spans="1:14" x14ac:dyDescent="0.25">
      <c r="A1277" t="s">
        <v>140</v>
      </c>
      <c r="B1277" t="s">
        <v>63</v>
      </c>
      <c r="C1277" t="s">
        <v>30</v>
      </c>
      <c r="D1277" t="s">
        <v>105</v>
      </c>
      <c r="E1277" t="s">
        <v>145</v>
      </c>
      <c r="F1277" t="s">
        <v>141</v>
      </c>
      <c r="G1277" s="3" t="s">
        <v>144</v>
      </c>
      <c r="H1277" s="4">
        <v>19.536363636363635</v>
      </c>
      <c r="I1277">
        <v>1.0053894096815937E-3</v>
      </c>
      <c r="J1277" s="3" t="s">
        <v>144</v>
      </c>
      <c r="K1277" s="3" t="s">
        <v>144</v>
      </c>
      <c r="L1277">
        <f>H1277*I1277</f>
        <v>1.9641653103688591E-2</v>
      </c>
      <c r="M1277" t="s">
        <v>68</v>
      </c>
      <c r="N1277">
        <f t="shared" si="27"/>
        <v>1.9641653103688591E-2</v>
      </c>
    </row>
    <row r="1278" spans="1:14" x14ac:dyDescent="0.25">
      <c r="A1278" t="s">
        <v>140</v>
      </c>
      <c r="B1278" t="s">
        <v>63</v>
      </c>
      <c r="C1278" t="s">
        <v>30</v>
      </c>
      <c r="D1278" t="s">
        <v>106</v>
      </c>
      <c r="E1278" t="s">
        <v>81</v>
      </c>
      <c r="F1278" t="s">
        <v>82</v>
      </c>
      <c r="G1278">
        <v>127</v>
      </c>
      <c r="H1278" s="3" t="s">
        <v>144</v>
      </c>
      <c r="I1278">
        <v>7.605387940211527E-4</v>
      </c>
      <c r="J1278">
        <v>0.3</v>
      </c>
      <c r="K1278">
        <v>0.03</v>
      </c>
      <c r="L1278">
        <f>G1278*I1278*J1278*K1278</f>
        <v>8.6929584156617739E-4</v>
      </c>
      <c r="M1278" t="s">
        <v>68</v>
      </c>
      <c r="N1278">
        <f t="shared" si="27"/>
        <v>8.6929584156617739E-4</v>
      </c>
    </row>
    <row r="1279" spans="1:14" x14ac:dyDescent="0.25">
      <c r="A1279" t="s">
        <v>140</v>
      </c>
      <c r="B1279" t="s">
        <v>63</v>
      </c>
      <c r="C1279" t="s">
        <v>30</v>
      </c>
      <c r="D1279" t="s">
        <v>106</v>
      </c>
      <c r="E1279" t="s">
        <v>81</v>
      </c>
      <c r="F1279" t="s">
        <v>141</v>
      </c>
      <c r="G1279" s="3" t="s">
        <v>144</v>
      </c>
      <c r="H1279" s="4">
        <v>3.9272727272727272</v>
      </c>
      <c r="I1279">
        <v>7.605387940211527E-4</v>
      </c>
      <c r="J1279" s="3" t="s">
        <v>144</v>
      </c>
      <c r="K1279" s="3" t="s">
        <v>144</v>
      </c>
      <c r="L1279">
        <f>H1279*I1279</f>
        <v>2.9868432637921633E-3</v>
      </c>
      <c r="M1279" t="s">
        <v>68</v>
      </c>
      <c r="N1279">
        <f t="shared" si="27"/>
        <v>2.9868432637921633E-3</v>
      </c>
    </row>
    <row r="1280" spans="1:14" x14ac:dyDescent="0.25">
      <c r="A1280" t="s">
        <v>140</v>
      </c>
      <c r="B1280" t="s">
        <v>63</v>
      </c>
      <c r="C1280" t="s">
        <v>30</v>
      </c>
      <c r="D1280" t="s">
        <v>106</v>
      </c>
      <c r="E1280" t="s">
        <v>145</v>
      </c>
      <c r="F1280" t="s">
        <v>82</v>
      </c>
      <c r="G1280">
        <v>301</v>
      </c>
      <c r="H1280" s="3" t="s">
        <v>144</v>
      </c>
      <c r="I1280">
        <v>1.0053894096815937E-3</v>
      </c>
      <c r="J1280">
        <v>0.3</v>
      </c>
      <c r="K1280">
        <v>0.03</v>
      </c>
      <c r="L1280">
        <f>G1280*I1280*J1280*K1280</f>
        <v>2.7235999108274371E-3</v>
      </c>
      <c r="M1280" t="s">
        <v>68</v>
      </c>
      <c r="N1280">
        <f t="shared" si="27"/>
        <v>2.7235999108274371E-3</v>
      </c>
    </row>
    <row r="1281" spans="1:14" x14ac:dyDescent="0.25">
      <c r="A1281" t="s">
        <v>140</v>
      </c>
      <c r="B1281" t="s">
        <v>63</v>
      </c>
      <c r="C1281" t="s">
        <v>30</v>
      </c>
      <c r="D1281" t="s">
        <v>106</v>
      </c>
      <c r="E1281" t="s">
        <v>145</v>
      </c>
      <c r="F1281" t="s">
        <v>141</v>
      </c>
      <c r="G1281" s="3" t="s">
        <v>144</v>
      </c>
      <c r="H1281" s="4">
        <v>5.3818181818181818</v>
      </c>
      <c r="I1281">
        <v>1.0053894096815937E-3</v>
      </c>
      <c r="J1281" s="3" t="s">
        <v>144</v>
      </c>
      <c r="K1281" s="3" t="s">
        <v>144</v>
      </c>
      <c r="L1281">
        <f>H1281*I1281</f>
        <v>5.4108230048318497E-3</v>
      </c>
      <c r="M1281" t="s">
        <v>68</v>
      </c>
      <c r="N1281">
        <f t="shared" si="27"/>
        <v>5.4108230048318497E-3</v>
      </c>
    </row>
    <row r="1282" spans="1:14" x14ac:dyDescent="0.25">
      <c r="A1282" t="s">
        <v>140</v>
      </c>
      <c r="B1282" t="s">
        <v>63</v>
      </c>
      <c r="C1282" t="s">
        <v>30</v>
      </c>
      <c r="D1282" t="s">
        <v>152</v>
      </c>
      <c r="E1282" t="s">
        <v>81</v>
      </c>
      <c r="F1282" t="s">
        <v>82</v>
      </c>
      <c r="G1282">
        <v>238.215</v>
      </c>
      <c r="H1282" s="3" t="s">
        <v>144</v>
      </c>
      <c r="I1282">
        <v>7.605387940211527E-4</v>
      </c>
      <c r="J1282">
        <v>0.3</v>
      </c>
      <c r="K1282">
        <v>0.03</v>
      </c>
      <c r="L1282">
        <f>G1282*I1282*J1282*K1282</f>
        <v>1.6305457393597401E-3</v>
      </c>
      <c r="M1282" t="s">
        <v>68</v>
      </c>
      <c r="N1282">
        <f t="shared" ref="N1282:N1345" si="28">IF(M1282="N",L1282,0)</f>
        <v>1.6305457393597401E-3</v>
      </c>
    </row>
    <row r="1283" spans="1:14" x14ac:dyDescent="0.25">
      <c r="A1283" t="s">
        <v>140</v>
      </c>
      <c r="B1283" t="s">
        <v>63</v>
      </c>
      <c r="C1283" t="s">
        <v>30</v>
      </c>
      <c r="D1283" t="s">
        <v>152</v>
      </c>
      <c r="E1283" t="s">
        <v>81</v>
      </c>
      <c r="F1283" t="s">
        <v>141</v>
      </c>
      <c r="G1283" s="3" t="s">
        <v>144</v>
      </c>
      <c r="H1283" s="4">
        <v>7.88</v>
      </c>
      <c r="I1283">
        <v>7.605387940211527E-4</v>
      </c>
      <c r="J1283" s="3" t="s">
        <v>144</v>
      </c>
      <c r="K1283" s="3" t="s">
        <v>144</v>
      </c>
      <c r="L1283">
        <f>H1283*I1283</f>
        <v>5.9930456968866836E-3</v>
      </c>
      <c r="M1283" t="s">
        <v>68</v>
      </c>
      <c r="N1283">
        <f t="shared" si="28"/>
        <v>5.9930456968866836E-3</v>
      </c>
    </row>
    <row r="1284" spans="1:14" x14ac:dyDescent="0.25">
      <c r="A1284" t="s">
        <v>140</v>
      </c>
      <c r="B1284" t="s">
        <v>63</v>
      </c>
      <c r="C1284" t="s">
        <v>30</v>
      </c>
      <c r="D1284" t="s">
        <v>152</v>
      </c>
      <c r="E1284" t="s">
        <v>145</v>
      </c>
      <c r="F1284" t="s">
        <v>82</v>
      </c>
      <c r="G1284">
        <v>572.83500000000004</v>
      </c>
      <c r="H1284" s="3" t="s">
        <v>144</v>
      </c>
      <c r="I1284">
        <v>1.0053894096815937E-3</v>
      </c>
      <c r="J1284">
        <v>0.3</v>
      </c>
      <c r="K1284">
        <v>0.03</v>
      </c>
      <c r="L1284">
        <f>G1284*I1284*J1284*K1284</f>
        <v>5.1833001824546018E-3</v>
      </c>
      <c r="M1284" t="s">
        <v>68</v>
      </c>
      <c r="N1284">
        <f t="shared" si="28"/>
        <v>5.1833001824546018E-3</v>
      </c>
    </row>
    <row r="1285" spans="1:14" x14ac:dyDescent="0.25">
      <c r="A1285" t="s">
        <v>140</v>
      </c>
      <c r="B1285" t="s">
        <v>63</v>
      </c>
      <c r="C1285" t="s">
        <v>30</v>
      </c>
      <c r="D1285" t="s">
        <v>152</v>
      </c>
      <c r="E1285" t="s">
        <v>145</v>
      </c>
      <c r="F1285" t="s">
        <v>141</v>
      </c>
      <c r="G1285" s="3" t="s">
        <v>144</v>
      </c>
      <c r="H1285" s="4">
        <v>12.154999999999999</v>
      </c>
      <c r="I1285">
        <v>1.0053894096815937E-3</v>
      </c>
      <c r="J1285" s="3" t="s">
        <v>144</v>
      </c>
      <c r="K1285" s="3" t="s">
        <v>144</v>
      </c>
      <c r="L1285">
        <f>H1285*I1285</f>
        <v>1.2220508274679772E-2</v>
      </c>
      <c r="M1285" t="s">
        <v>68</v>
      </c>
      <c r="N1285">
        <f t="shared" si="28"/>
        <v>1.2220508274679772E-2</v>
      </c>
    </row>
    <row r="1286" spans="1:14" x14ac:dyDescent="0.25">
      <c r="A1286" t="s">
        <v>140</v>
      </c>
      <c r="B1286" t="s">
        <v>63</v>
      </c>
      <c r="C1286" t="s">
        <v>30</v>
      </c>
      <c r="D1286" t="s">
        <v>87</v>
      </c>
      <c r="E1286" t="s">
        <v>81</v>
      </c>
      <c r="F1286" t="s">
        <v>141</v>
      </c>
      <c r="G1286" s="3" t="s">
        <v>144</v>
      </c>
      <c r="H1286" s="4">
        <v>6.7732136294661327</v>
      </c>
      <c r="I1286">
        <v>7.605387940211527E-4</v>
      </c>
      <c r="J1286" s="3" t="s">
        <v>144</v>
      </c>
      <c r="K1286" s="3" t="s">
        <v>144</v>
      </c>
      <c r="L1286">
        <f>H1286*I1286</f>
        <v>5.1512917254018069E-3</v>
      </c>
      <c r="M1286" t="s">
        <v>68</v>
      </c>
      <c r="N1286">
        <f t="shared" si="28"/>
        <v>5.1512917254018069E-3</v>
      </c>
    </row>
    <row r="1287" spans="1:14" x14ac:dyDescent="0.25">
      <c r="A1287" t="s">
        <v>140</v>
      </c>
      <c r="B1287" t="s">
        <v>63</v>
      </c>
      <c r="C1287" t="s">
        <v>30</v>
      </c>
      <c r="D1287" t="s">
        <v>87</v>
      </c>
      <c r="E1287" t="s">
        <v>145</v>
      </c>
      <c r="F1287" t="s">
        <v>141</v>
      </c>
      <c r="G1287" s="3" t="s">
        <v>144</v>
      </c>
      <c r="H1287" s="4">
        <v>8.5060284177127876</v>
      </c>
      <c r="I1287">
        <v>1.0053894096815937E-3</v>
      </c>
      <c r="J1287" s="3" t="s">
        <v>144</v>
      </c>
      <c r="K1287" s="3" t="s">
        <v>144</v>
      </c>
      <c r="L1287">
        <f>H1287*I1287</f>
        <v>8.551870889619121E-3</v>
      </c>
      <c r="M1287" t="s">
        <v>68</v>
      </c>
      <c r="N1287">
        <f t="shared" si="28"/>
        <v>8.551870889619121E-3</v>
      </c>
    </row>
    <row r="1288" spans="1:14" x14ac:dyDescent="0.25">
      <c r="A1288" t="s">
        <v>140</v>
      </c>
      <c r="B1288" t="s">
        <v>63</v>
      </c>
      <c r="C1288" t="s">
        <v>30</v>
      </c>
      <c r="D1288" t="s">
        <v>122</v>
      </c>
      <c r="E1288" t="s">
        <v>81</v>
      </c>
      <c r="F1288" t="s">
        <v>141</v>
      </c>
      <c r="G1288" s="3" t="s">
        <v>144</v>
      </c>
      <c r="H1288" s="4">
        <v>8.6945454545454552</v>
      </c>
      <c r="I1288">
        <v>7.605387940211527E-4</v>
      </c>
      <c r="J1288" s="3" t="s">
        <v>144</v>
      </c>
      <c r="K1288" s="3" t="s">
        <v>144</v>
      </c>
      <c r="L1288">
        <f>H1288*I1288</f>
        <v>6.6125391145620957E-3</v>
      </c>
      <c r="M1288" t="s">
        <v>68</v>
      </c>
      <c r="N1288">
        <f t="shared" si="28"/>
        <v>6.6125391145620957E-3</v>
      </c>
    </row>
    <row r="1289" spans="1:14" x14ac:dyDescent="0.25">
      <c r="A1289" t="s">
        <v>140</v>
      </c>
      <c r="B1289" t="s">
        <v>63</v>
      </c>
      <c r="C1289" t="s">
        <v>30</v>
      </c>
      <c r="D1289" t="s">
        <v>122</v>
      </c>
      <c r="E1289" t="s">
        <v>145</v>
      </c>
      <c r="F1289" t="s">
        <v>141</v>
      </c>
      <c r="G1289" s="3" t="s">
        <v>144</v>
      </c>
      <c r="H1289" s="4">
        <v>7.254545454545454</v>
      </c>
      <c r="I1289">
        <v>1.0053894096815937E-3</v>
      </c>
      <c r="J1289" s="3" t="s">
        <v>144</v>
      </c>
      <c r="K1289" s="3" t="s">
        <v>144</v>
      </c>
      <c r="L1289">
        <f>H1289*I1289</f>
        <v>7.2936431720537435E-3</v>
      </c>
      <c r="M1289" t="s">
        <v>68</v>
      </c>
      <c r="N1289">
        <f t="shared" si="28"/>
        <v>7.2936431720537435E-3</v>
      </c>
    </row>
    <row r="1290" spans="1:14" x14ac:dyDescent="0.25">
      <c r="A1290" t="s">
        <v>140</v>
      </c>
      <c r="B1290" t="s">
        <v>63</v>
      </c>
      <c r="C1290" t="s">
        <v>30</v>
      </c>
      <c r="D1290" t="s">
        <v>74</v>
      </c>
      <c r="E1290" t="s">
        <v>81</v>
      </c>
      <c r="F1290" t="s">
        <v>82</v>
      </c>
      <c r="G1290">
        <v>149</v>
      </c>
      <c r="H1290" s="3" t="s">
        <v>144</v>
      </c>
      <c r="I1290">
        <v>7.605387940211527E-4</v>
      </c>
      <c r="J1290">
        <v>0.3</v>
      </c>
      <c r="K1290">
        <v>0.03</v>
      </c>
      <c r="L1290">
        <f>G1290*I1290*J1290*K1290</f>
        <v>1.0198825227823657E-3</v>
      </c>
      <c r="M1290" t="s">
        <v>68</v>
      </c>
      <c r="N1290">
        <f t="shared" si="28"/>
        <v>1.0198825227823657E-3</v>
      </c>
    </row>
    <row r="1291" spans="1:14" x14ac:dyDescent="0.25">
      <c r="A1291" t="s">
        <v>140</v>
      </c>
      <c r="B1291" t="s">
        <v>63</v>
      </c>
      <c r="C1291" t="s">
        <v>30</v>
      </c>
      <c r="D1291" t="s">
        <v>74</v>
      </c>
      <c r="E1291" t="s">
        <v>81</v>
      </c>
      <c r="F1291" t="s">
        <v>141</v>
      </c>
      <c r="G1291" s="3" t="s">
        <v>144</v>
      </c>
      <c r="H1291" s="4">
        <v>5.95</v>
      </c>
      <c r="I1291">
        <v>7.605387940211527E-4</v>
      </c>
      <c r="J1291" s="3" t="s">
        <v>144</v>
      </c>
      <c r="K1291" s="3" t="s">
        <v>144</v>
      </c>
      <c r="L1291">
        <f>H1291*I1291</f>
        <v>4.5252058244258583E-3</v>
      </c>
      <c r="M1291" t="s">
        <v>68</v>
      </c>
      <c r="N1291">
        <f t="shared" si="28"/>
        <v>4.5252058244258583E-3</v>
      </c>
    </row>
    <row r="1292" spans="1:14" x14ac:dyDescent="0.25">
      <c r="A1292" t="s">
        <v>140</v>
      </c>
      <c r="B1292" t="s">
        <v>63</v>
      </c>
      <c r="C1292" t="s">
        <v>30</v>
      </c>
      <c r="D1292" t="s">
        <v>74</v>
      </c>
      <c r="E1292" t="s">
        <v>145</v>
      </c>
      <c r="F1292" t="s">
        <v>82</v>
      </c>
      <c r="G1292">
        <v>83</v>
      </c>
      <c r="H1292" s="3" t="s">
        <v>144</v>
      </c>
      <c r="I1292">
        <v>1.0053894096815937E-3</v>
      </c>
      <c r="J1292">
        <v>0.3</v>
      </c>
      <c r="K1292">
        <v>0.03</v>
      </c>
      <c r="L1292">
        <f>G1292*I1292*J1292*K1292</f>
        <v>7.5102588903215052E-4</v>
      </c>
      <c r="M1292" t="s">
        <v>68</v>
      </c>
      <c r="N1292">
        <f t="shared" si="28"/>
        <v>7.5102588903215052E-4</v>
      </c>
    </row>
    <row r="1293" spans="1:14" x14ac:dyDescent="0.25">
      <c r="A1293" t="s">
        <v>140</v>
      </c>
      <c r="B1293" t="s">
        <v>63</v>
      </c>
      <c r="C1293" t="s">
        <v>30</v>
      </c>
      <c r="D1293" t="s">
        <v>74</v>
      </c>
      <c r="E1293" t="s">
        <v>145</v>
      </c>
      <c r="F1293" t="s">
        <v>141</v>
      </c>
      <c r="G1293" s="3" t="s">
        <v>144</v>
      </c>
      <c r="H1293" s="4">
        <v>3.55</v>
      </c>
      <c r="I1293">
        <v>1.0053894096815937E-3</v>
      </c>
      <c r="J1293" s="3" t="s">
        <v>144</v>
      </c>
      <c r="K1293" s="3" t="s">
        <v>144</v>
      </c>
      <c r="L1293">
        <f>H1293*I1293</f>
        <v>3.5691324043696576E-3</v>
      </c>
      <c r="M1293" t="s">
        <v>68</v>
      </c>
      <c r="N1293">
        <f t="shared" si="28"/>
        <v>3.5691324043696576E-3</v>
      </c>
    </row>
    <row r="1294" spans="1:14" x14ac:dyDescent="0.25">
      <c r="A1294" t="s">
        <v>140</v>
      </c>
      <c r="B1294" t="s">
        <v>63</v>
      </c>
      <c r="C1294" t="s">
        <v>30</v>
      </c>
      <c r="D1294" t="s">
        <v>153</v>
      </c>
      <c r="E1294" t="s">
        <v>81</v>
      </c>
      <c r="F1294" t="s">
        <v>82</v>
      </c>
      <c r="G1294">
        <v>3608</v>
      </c>
      <c r="H1294" s="3" t="s">
        <v>144</v>
      </c>
      <c r="I1294">
        <v>7.605387940211527E-4</v>
      </c>
      <c r="J1294">
        <v>0.3</v>
      </c>
      <c r="K1294">
        <v>0.03</v>
      </c>
      <c r="L1294">
        <f>G1294*I1294*J1294*K1294</f>
        <v>2.4696215719454868E-2</v>
      </c>
      <c r="M1294" t="s">
        <v>68</v>
      </c>
      <c r="N1294">
        <f t="shared" si="28"/>
        <v>2.4696215719454868E-2</v>
      </c>
    </row>
    <row r="1295" spans="1:14" x14ac:dyDescent="0.25">
      <c r="A1295" t="s">
        <v>140</v>
      </c>
      <c r="B1295" t="s">
        <v>63</v>
      </c>
      <c r="C1295" t="s">
        <v>30</v>
      </c>
      <c r="D1295" t="s">
        <v>154</v>
      </c>
      <c r="E1295" t="s">
        <v>81</v>
      </c>
      <c r="F1295" t="s">
        <v>141</v>
      </c>
      <c r="G1295" s="3" t="s">
        <v>144</v>
      </c>
      <c r="H1295" s="4">
        <v>10.109090909090909</v>
      </c>
      <c r="I1295">
        <v>7.605387940211527E-4</v>
      </c>
      <c r="J1295" s="3" t="s">
        <v>144</v>
      </c>
      <c r="K1295" s="3" t="s">
        <v>144</v>
      </c>
      <c r="L1295">
        <f>H1295*I1295</f>
        <v>7.688355808650198E-3</v>
      </c>
      <c r="M1295" t="s">
        <v>68</v>
      </c>
      <c r="N1295">
        <f t="shared" si="28"/>
        <v>7.688355808650198E-3</v>
      </c>
    </row>
    <row r="1296" spans="1:14" x14ac:dyDescent="0.25">
      <c r="A1296" t="s">
        <v>140</v>
      </c>
      <c r="B1296" t="s">
        <v>63</v>
      </c>
      <c r="C1296" t="s">
        <v>30</v>
      </c>
      <c r="D1296" t="s">
        <v>153</v>
      </c>
      <c r="E1296" t="s">
        <v>145</v>
      </c>
      <c r="F1296" t="s">
        <v>82</v>
      </c>
      <c r="G1296">
        <v>2626</v>
      </c>
      <c r="H1296" s="3" t="s">
        <v>144</v>
      </c>
      <c r="I1296">
        <v>1.0053894096815937E-3</v>
      </c>
      <c r="J1296">
        <v>0.3</v>
      </c>
      <c r="K1296">
        <v>0.03</v>
      </c>
      <c r="L1296">
        <f>G1296*I1296*J1296*K1296</f>
        <v>2.3761373308414789E-2</v>
      </c>
      <c r="M1296" t="s">
        <v>68</v>
      </c>
      <c r="N1296">
        <f t="shared" si="28"/>
        <v>2.3761373308414789E-2</v>
      </c>
    </row>
    <row r="1297" spans="1:14" x14ac:dyDescent="0.25">
      <c r="A1297" t="s">
        <v>140</v>
      </c>
      <c r="B1297" t="s">
        <v>63</v>
      </c>
      <c r="C1297" t="s">
        <v>30</v>
      </c>
      <c r="D1297" t="s">
        <v>154</v>
      </c>
      <c r="E1297" t="s">
        <v>145</v>
      </c>
      <c r="F1297" t="s">
        <v>141</v>
      </c>
      <c r="G1297" s="3" t="s">
        <v>144</v>
      </c>
      <c r="H1297" s="4">
        <v>3.3454545454545452</v>
      </c>
      <c r="I1297">
        <v>1.0053894096815937E-3</v>
      </c>
      <c r="J1297" s="3" t="s">
        <v>144</v>
      </c>
      <c r="K1297" s="3" t="s">
        <v>144</v>
      </c>
      <c r="L1297">
        <f>H1297*I1297</f>
        <v>3.3634845705711497E-3</v>
      </c>
      <c r="M1297" t="s">
        <v>68</v>
      </c>
      <c r="N1297">
        <f t="shared" si="28"/>
        <v>3.3634845705711497E-3</v>
      </c>
    </row>
    <row r="1298" spans="1:14" x14ac:dyDescent="0.25">
      <c r="A1298" t="s">
        <v>140</v>
      </c>
      <c r="B1298" t="s">
        <v>63</v>
      </c>
      <c r="C1298" t="s">
        <v>30</v>
      </c>
      <c r="D1298" t="s">
        <v>88</v>
      </c>
      <c r="E1298" t="s">
        <v>81</v>
      </c>
      <c r="F1298" t="s">
        <v>82</v>
      </c>
      <c r="G1298">
        <v>31481</v>
      </c>
      <c r="H1298" s="3" t="s">
        <v>144</v>
      </c>
      <c r="I1298">
        <v>7.605387940211527E-4</v>
      </c>
      <c r="J1298">
        <v>0.3</v>
      </c>
      <c r="K1298">
        <v>0.03</v>
      </c>
      <c r="L1298">
        <f>G1298*I1298*J1298*K1298</f>
        <v>0.21548269597121919</v>
      </c>
      <c r="M1298" t="s">
        <v>68</v>
      </c>
      <c r="N1298">
        <f t="shared" si="28"/>
        <v>0.21548269597121919</v>
      </c>
    </row>
    <row r="1299" spans="1:14" x14ac:dyDescent="0.25">
      <c r="A1299" t="s">
        <v>140</v>
      </c>
      <c r="B1299" t="s">
        <v>63</v>
      </c>
      <c r="C1299" t="s">
        <v>30</v>
      </c>
      <c r="D1299" t="s">
        <v>155</v>
      </c>
      <c r="E1299" t="s">
        <v>81</v>
      </c>
      <c r="F1299" t="s">
        <v>141</v>
      </c>
      <c r="G1299" s="3" t="s">
        <v>144</v>
      </c>
      <c r="H1299" s="4">
        <v>5.6327411198073456</v>
      </c>
      <c r="I1299">
        <v>7.605387940211527E-4</v>
      </c>
      <c r="J1299" s="3" t="s">
        <v>144</v>
      </c>
      <c r="K1299" s="3" t="s">
        <v>144</v>
      </c>
      <c r="L1299">
        <f>H1299*I1299</f>
        <v>4.2839181382916362E-3</v>
      </c>
      <c r="M1299" t="s">
        <v>68</v>
      </c>
      <c r="N1299">
        <f t="shared" si="28"/>
        <v>4.2839181382916362E-3</v>
      </c>
    </row>
    <row r="1300" spans="1:14" x14ac:dyDescent="0.25">
      <c r="A1300" t="s">
        <v>140</v>
      </c>
      <c r="B1300" t="s">
        <v>63</v>
      </c>
      <c r="C1300" t="s">
        <v>30</v>
      </c>
      <c r="D1300" t="s">
        <v>88</v>
      </c>
      <c r="E1300" t="s">
        <v>145</v>
      </c>
      <c r="F1300" t="s">
        <v>82</v>
      </c>
      <c r="G1300">
        <v>767</v>
      </c>
      <c r="H1300" s="3" t="s">
        <v>144</v>
      </c>
      <c r="I1300">
        <v>1.0053894096815937E-3</v>
      </c>
      <c r="J1300">
        <v>0.3</v>
      </c>
      <c r="K1300">
        <v>0.03</v>
      </c>
      <c r="L1300">
        <f>G1300*I1300*J1300*K1300</f>
        <v>6.9402030950320411E-3</v>
      </c>
      <c r="M1300" t="s">
        <v>68</v>
      </c>
      <c r="N1300">
        <f t="shared" si="28"/>
        <v>6.9402030950320411E-3</v>
      </c>
    </row>
    <row r="1301" spans="1:14" x14ac:dyDescent="0.25">
      <c r="A1301" t="s">
        <v>140</v>
      </c>
      <c r="B1301" t="s">
        <v>63</v>
      </c>
      <c r="C1301" t="s">
        <v>30</v>
      </c>
      <c r="D1301" t="s">
        <v>155</v>
      </c>
      <c r="E1301" t="s">
        <v>145</v>
      </c>
      <c r="F1301" t="s">
        <v>141</v>
      </c>
      <c r="G1301" s="3" t="s">
        <v>144</v>
      </c>
      <c r="H1301" s="4">
        <v>2.3120860927152314</v>
      </c>
      <c r="I1301">
        <v>1.0053894096815937E-3</v>
      </c>
      <c r="J1301" s="3" t="s">
        <v>144</v>
      </c>
      <c r="K1301" s="3" t="s">
        <v>144</v>
      </c>
      <c r="L1301">
        <f>H1301*I1301</f>
        <v>2.3245468718879891E-3</v>
      </c>
      <c r="M1301" t="s">
        <v>68</v>
      </c>
      <c r="N1301">
        <f t="shared" si="28"/>
        <v>2.3245468718879891E-3</v>
      </c>
    </row>
    <row r="1302" spans="1:14" x14ac:dyDescent="0.25">
      <c r="A1302" t="s">
        <v>140</v>
      </c>
      <c r="B1302" t="s">
        <v>63</v>
      </c>
      <c r="C1302" t="s">
        <v>30</v>
      </c>
      <c r="D1302" t="s">
        <v>107</v>
      </c>
      <c r="E1302" t="s">
        <v>81</v>
      </c>
      <c r="F1302" t="s">
        <v>82</v>
      </c>
      <c r="G1302">
        <v>2550</v>
      </c>
      <c r="H1302" s="3" t="s">
        <v>144</v>
      </c>
      <c r="I1302">
        <v>7.605387940211527E-4</v>
      </c>
      <c r="J1302">
        <v>0.3</v>
      </c>
      <c r="K1302">
        <v>0.03</v>
      </c>
      <c r="L1302">
        <f>G1302*I1302*J1302*K1302</f>
        <v>1.7454365322785454E-2</v>
      </c>
      <c r="M1302" t="s">
        <v>68</v>
      </c>
      <c r="N1302">
        <f t="shared" si="28"/>
        <v>1.7454365322785454E-2</v>
      </c>
    </row>
    <row r="1303" spans="1:14" x14ac:dyDescent="0.25">
      <c r="A1303" t="s">
        <v>140</v>
      </c>
      <c r="B1303" t="s">
        <v>63</v>
      </c>
      <c r="C1303" t="s">
        <v>30</v>
      </c>
      <c r="D1303" t="s">
        <v>156</v>
      </c>
      <c r="E1303" t="s">
        <v>81</v>
      </c>
      <c r="F1303" t="s">
        <v>141</v>
      </c>
      <c r="G1303" s="3" t="s">
        <v>144</v>
      </c>
      <c r="H1303" s="4">
        <v>27.978181818181817</v>
      </c>
      <c r="I1303">
        <v>7.605387940211527E-4</v>
      </c>
      <c r="J1303" s="3" t="s">
        <v>144</v>
      </c>
      <c r="K1303" s="3" t="s">
        <v>144</v>
      </c>
      <c r="L1303">
        <f>H1303*I1303</f>
        <v>2.1278492658904542E-2</v>
      </c>
      <c r="M1303" t="s">
        <v>68</v>
      </c>
      <c r="N1303">
        <f t="shared" si="28"/>
        <v>2.1278492658904542E-2</v>
      </c>
    </row>
    <row r="1304" spans="1:14" x14ac:dyDescent="0.25">
      <c r="A1304" t="s">
        <v>140</v>
      </c>
      <c r="B1304" t="s">
        <v>63</v>
      </c>
      <c r="C1304" t="s">
        <v>30</v>
      </c>
      <c r="D1304" t="s">
        <v>107</v>
      </c>
      <c r="E1304" t="s">
        <v>145</v>
      </c>
      <c r="F1304" t="s">
        <v>82</v>
      </c>
      <c r="G1304">
        <v>3795</v>
      </c>
      <c r="H1304" s="3" t="s">
        <v>144</v>
      </c>
      <c r="I1304">
        <v>1.0053894096815937E-3</v>
      </c>
      <c r="J1304">
        <v>0.3</v>
      </c>
      <c r="K1304">
        <v>0.03</v>
      </c>
      <c r="L1304">
        <f>G1304*I1304*J1304*K1304</f>
        <v>3.4339075287674832E-2</v>
      </c>
      <c r="M1304" t="s">
        <v>68</v>
      </c>
      <c r="N1304">
        <f t="shared" si="28"/>
        <v>3.4339075287674832E-2</v>
      </c>
    </row>
    <row r="1305" spans="1:14" x14ac:dyDescent="0.25">
      <c r="A1305" t="s">
        <v>140</v>
      </c>
      <c r="B1305" t="s">
        <v>63</v>
      </c>
      <c r="C1305" t="s">
        <v>30</v>
      </c>
      <c r="D1305" t="s">
        <v>156</v>
      </c>
      <c r="E1305" t="s">
        <v>145</v>
      </c>
      <c r="F1305" t="s">
        <v>141</v>
      </c>
      <c r="G1305" s="3" t="s">
        <v>144</v>
      </c>
      <c r="H1305" s="4">
        <v>22.298181818181817</v>
      </c>
      <c r="I1305">
        <v>1.0053894096815937E-3</v>
      </c>
      <c r="J1305" s="3" t="s">
        <v>144</v>
      </c>
      <c r="K1305" s="3" t="s">
        <v>144</v>
      </c>
      <c r="L1305">
        <f>H1305*I1305</f>
        <v>2.2418355855154663E-2</v>
      </c>
      <c r="M1305" t="s">
        <v>68</v>
      </c>
      <c r="N1305">
        <f t="shared" si="28"/>
        <v>2.2418355855154663E-2</v>
      </c>
    </row>
    <row r="1306" spans="1:14" x14ac:dyDescent="0.25">
      <c r="A1306" t="s">
        <v>140</v>
      </c>
      <c r="B1306" t="s">
        <v>63</v>
      </c>
      <c r="C1306" t="s">
        <v>30</v>
      </c>
      <c r="D1306" t="s">
        <v>100</v>
      </c>
      <c r="E1306" t="s">
        <v>81</v>
      </c>
      <c r="F1306" t="s">
        <v>82</v>
      </c>
      <c r="G1306">
        <v>1449</v>
      </c>
      <c r="H1306" s="3" t="s">
        <v>144</v>
      </c>
      <c r="I1306">
        <v>7.605387940211527E-4</v>
      </c>
      <c r="J1306">
        <v>0.3</v>
      </c>
      <c r="K1306">
        <v>0.03</v>
      </c>
      <c r="L1306">
        <f>G1306*I1306*J1306*K1306</f>
        <v>9.9181864128298526E-3</v>
      </c>
      <c r="M1306" t="s">
        <v>68</v>
      </c>
      <c r="N1306">
        <f t="shared" si="28"/>
        <v>9.9181864128298526E-3</v>
      </c>
    </row>
    <row r="1307" spans="1:14" x14ac:dyDescent="0.25">
      <c r="A1307" t="s">
        <v>140</v>
      </c>
      <c r="B1307" t="s">
        <v>63</v>
      </c>
      <c r="C1307" t="s">
        <v>30</v>
      </c>
      <c r="D1307" t="s">
        <v>157</v>
      </c>
      <c r="E1307" t="s">
        <v>81</v>
      </c>
      <c r="F1307" t="s">
        <v>141</v>
      </c>
      <c r="G1307" s="3" t="s">
        <v>144</v>
      </c>
      <c r="H1307" s="4">
        <v>5.2167272727272733</v>
      </c>
      <c r="I1307">
        <v>7.605387940211527E-4</v>
      </c>
      <c r="J1307" s="3" t="s">
        <v>144</v>
      </c>
      <c r="K1307" s="3" t="s">
        <v>144</v>
      </c>
      <c r="L1307">
        <f>H1307*I1307</f>
        <v>3.9675234687372571E-3</v>
      </c>
      <c r="M1307" t="s">
        <v>68</v>
      </c>
      <c r="N1307">
        <f t="shared" si="28"/>
        <v>3.9675234687372571E-3</v>
      </c>
    </row>
    <row r="1308" spans="1:14" x14ac:dyDescent="0.25">
      <c r="A1308" t="s">
        <v>140</v>
      </c>
      <c r="B1308" t="s">
        <v>63</v>
      </c>
      <c r="C1308" t="s">
        <v>30</v>
      </c>
      <c r="D1308" t="s">
        <v>100</v>
      </c>
      <c r="E1308" t="s">
        <v>145</v>
      </c>
      <c r="F1308" t="s">
        <v>82</v>
      </c>
      <c r="G1308">
        <v>1975</v>
      </c>
      <c r="H1308" s="3" t="s">
        <v>144</v>
      </c>
      <c r="I1308">
        <v>1.0053894096815937E-3</v>
      </c>
      <c r="J1308">
        <v>0.3</v>
      </c>
      <c r="K1308">
        <v>0.03</v>
      </c>
      <c r="L1308">
        <f>G1308*I1308*J1308*K1308</f>
        <v>1.7870796757090326E-2</v>
      </c>
      <c r="M1308" t="s">
        <v>68</v>
      </c>
      <c r="N1308">
        <f t="shared" si="28"/>
        <v>1.7870796757090326E-2</v>
      </c>
    </row>
    <row r="1309" spans="1:14" x14ac:dyDescent="0.25">
      <c r="A1309" t="s">
        <v>140</v>
      </c>
      <c r="B1309" t="s">
        <v>63</v>
      </c>
      <c r="C1309" t="s">
        <v>30</v>
      </c>
      <c r="D1309" t="s">
        <v>157</v>
      </c>
      <c r="E1309" t="s">
        <v>145</v>
      </c>
      <c r="F1309" t="s">
        <v>141</v>
      </c>
      <c r="G1309" s="3" t="s">
        <v>144</v>
      </c>
      <c r="H1309" s="4">
        <v>1.9090909090909092</v>
      </c>
      <c r="I1309">
        <v>1.0053894096815937E-3</v>
      </c>
      <c r="J1309" s="3" t="s">
        <v>144</v>
      </c>
      <c r="K1309" s="3" t="s">
        <v>144</v>
      </c>
      <c r="L1309">
        <f>H1309*I1309</f>
        <v>1.9193797821194063E-3</v>
      </c>
      <c r="M1309" t="s">
        <v>68</v>
      </c>
      <c r="N1309">
        <f t="shared" si="28"/>
        <v>1.9193797821194063E-3</v>
      </c>
    </row>
    <row r="1310" spans="1:14" x14ac:dyDescent="0.25">
      <c r="A1310" t="s">
        <v>140</v>
      </c>
      <c r="B1310" t="s">
        <v>63</v>
      </c>
      <c r="C1310" t="s">
        <v>30</v>
      </c>
      <c r="D1310" t="s">
        <v>89</v>
      </c>
      <c r="E1310" t="s">
        <v>81</v>
      </c>
      <c r="F1310" t="s">
        <v>141</v>
      </c>
      <c r="G1310" s="3" t="s">
        <v>144</v>
      </c>
      <c r="H1310" s="4">
        <v>0.79492987012987015</v>
      </c>
      <c r="I1310">
        <v>7.605387940211527E-4</v>
      </c>
      <c r="J1310" s="3" t="s">
        <v>144</v>
      </c>
      <c r="K1310" s="3" t="s">
        <v>144</v>
      </c>
      <c r="L1310">
        <f>H1310*I1310</f>
        <v>6.0457500475996303E-4</v>
      </c>
      <c r="M1310" t="s">
        <v>68</v>
      </c>
      <c r="N1310">
        <f t="shared" si="28"/>
        <v>6.0457500475996303E-4</v>
      </c>
    </row>
    <row r="1311" spans="1:14" x14ac:dyDescent="0.25">
      <c r="A1311" t="s">
        <v>140</v>
      </c>
      <c r="B1311" t="s">
        <v>63</v>
      </c>
      <c r="C1311" t="s">
        <v>30</v>
      </c>
      <c r="D1311" t="s">
        <v>89</v>
      </c>
      <c r="E1311" t="s">
        <v>145</v>
      </c>
      <c r="F1311" t="s">
        <v>141</v>
      </c>
      <c r="G1311" s="3" t="s">
        <v>144</v>
      </c>
      <c r="H1311" s="4">
        <v>0.51818181818181819</v>
      </c>
      <c r="I1311">
        <v>1.0053894096815937E-3</v>
      </c>
      <c r="J1311" s="3" t="s">
        <v>144</v>
      </c>
      <c r="K1311" s="3" t="s">
        <v>144</v>
      </c>
      <c r="L1311">
        <f>H1311*I1311</f>
        <v>5.2097451228955312E-4</v>
      </c>
      <c r="M1311" t="s">
        <v>68</v>
      </c>
      <c r="N1311">
        <f t="shared" si="28"/>
        <v>5.2097451228955312E-4</v>
      </c>
    </row>
    <row r="1312" spans="1:14" x14ac:dyDescent="0.25">
      <c r="A1312" t="s">
        <v>140</v>
      </c>
      <c r="B1312" t="s">
        <v>63</v>
      </c>
      <c r="C1312" t="s">
        <v>30</v>
      </c>
      <c r="D1312" t="s">
        <v>71</v>
      </c>
      <c r="E1312" t="s">
        <v>81</v>
      </c>
      <c r="F1312" t="s">
        <v>141</v>
      </c>
      <c r="G1312" s="3" t="s">
        <v>144</v>
      </c>
      <c r="H1312" s="4">
        <v>0.5216727272727274</v>
      </c>
      <c r="I1312">
        <v>7.605387940211527E-4</v>
      </c>
      <c r="J1312" s="3" t="s">
        <v>144</v>
      </c>
      <c r="K1312" s="3" t="s">
        <v>144</v>
      </c>
      <c r="L1312">
        <f>H1312*I1312</f>
        <v>3.9675234687372581E-4</v>
      </c>
      <c r="M1312" t="s">
        <v>68</v>
      </c>
      <c r="N1312">
        <f t="shared" si="28"/>
        <v>3.9675234687372581E-4</v>
      </c>
    </row>
    <row r="1313" spans="1:14" x14ac:dyDescent="0.25">
      <c r="A1313" t="s">
        <v>140</v>
      </c>
      <c r="B1313" t="s">
        <v>63</v>
      </c>
      <c r="C1313" t="s">
        <v>30</v>
      </c>
      <c r="D1313" t="s">
        <v>71</v>
      </c>
      <c r="E1313" t="s">
        <v>145</v>
      </c>
      <c r="F1313" t="s">
        <v>141</v>
      </c>
      <c r="G1313" s="3" t="s">
        <v>144</v>
      </c>
      <c r="H1313" s="4">
        <v>0.57272727272727264</v>
      </c>
      <c r="I1313">
        <v>1.0053894096815937E-3</v>
      </c>
      <c r="J1313" s="3" t="s">
        <v>144</v>
      </c>
      <c r="K1313" s="3" t="s">
        <v>144</v>
      </c>
      <c r="L1313">
        <f>H1313*I1313</f>
        <v>5.7581393463582175E-4</v>
      </c>
      <c r="M1313" t="s">
        <v>68</v>
      </c>
      <c r="N1313">
        <f t="shared" si="28"/>
        <v>5.7581393463582175E-4</v>
      </c>
    </row>
    <row r="1314" spans="1:14" x14ac:dyDescent="0.25">
      <c r="A1314" t="s">
        <v>140</v>
      </c>
      <c r="B1314" t="s">
        <v>63</v>
      </c>
      <c r="C1314" t="s">
        <v>30</v>
      </c>
      <c r="D1314" t="s">
        <v>64</v>
      </c>
      <c r="E1314" t="s">
        <v>81</v>
      </c>
      <c r="F1314" t="s">
        <v>82</v>
      </c>
      <c r="G1314">
        <v>1069</v>
      </c>
      <c r="H1314" s="3" t="s">
        <v>144</v>
      </c>
      <c r="I1314">
        <v>7.605387940211527E-4</v>
      </c>
      <c r="J1314">
        <v>0.3</v>
      </c>
      <c r="K1314">
        <v>0.03</v>
      </c>
      <c r="L1314">
        <f>G1314*I1314*J1314*K1314</f>
        <v>7.3171437372775098E-3</v>
      </c>
      <c r="M1314" t="s">
        <v>68</v>
      </c>
      <c r="N1314">
        <f t="shared" si="28"/>
        <v>7.3171437372775098E-3</v>
      </c>
    </row>
    <row r="1315" spans="1:14" x14ac:dyDescent="0.25">
      <c r="A1315" t="s">
        <v>140</v>
      </c>
      <c r="B1315" t="s">
        <v>63</v>
      </c>
      <c r="C1315" t="s">
        <v>30</v>
      </c>
      <c r="D1315" t="s">
        <v>64</v>
      </c>
      <c r="E1315" t="s">
        <v>81</v>
      </c>
      <c r="F1315" t="s">
        <v>141</v>
      </c>
      <c r="G1315" s="3" t="s">
        <v>144</v>
      </c>
      <c r="H1315" s="4">
        <v>18.90909090909091</v>
      </c>
      <c r="I1315">
        <v>7.605387940211527E-4</v>
      </c>
      <c r="J1315" s="3" t="s">
        <v>144</v>
      </c>
      <c r="K1315" s="3" t="s">
        <v>144</v>
      </c>
      <c r="L1315">
        <f>H1315*I1315</f>
        <v>1.4381097196036342E-2</v>
      </c>
      <c r="M1315" t="s">
        <v>68</v>
      </c>
      <c r="N1315">
        <f t="shared" si="28"/>
        <v>1.4381097196036342E-2</v>
      </c>
    </row>
    <row r="1316" spans="1:14" x14ac:dyDescent="0.25">
      <c r="A1316" t="s">
        <v>140</v>
      </c>
      <c r="B1316" t="s">
        <v>63</v>
      </c>
      <c r="C1316" t="s">
        <v>30</v>
      </c>
      <c r="D1316" t="s">
        <v>64</v>
      </c>
      <c r="E1316" t="s">
        <v>145</v>
      </c>
      <c r="F1316" t="s">
        <v>82</v>
      </c>
      <c r="G1316">
        <v>1069</v>
      </c>
      <c r="H1316" s="3" t="s">
        <v>144</v>
      </c>
      <c r="I1316">
        <v>1.0053894096815937E-3</v>
      </c>
      <c r="J1316">
        <v>0.3</v>
      </c>
      <c r="K1316">
        <v>0.03</v>
      </c>
      <c r="L1316">
        <f>G1316*I1316*J1316*K1316</f>
        <v>9.6728515105466116E-3</v>
      </c>
      <c r="M1316" t="s">
        <v>68</v>
      </c>
      <c r="N1316">
        <f t="shared" si="28"/>
        <v>9.6728515105466116E-3</v>
      </c>
    </row>
    <row r="1317" spans="1:14" x14ac:dyDescent="0.25">
      <c r="A1317" t="s">
        <v>140</v>
      </c>
      <c r="B1317" t="s">
        <v>63</v>
      </c>
      <c r="C1317" t="s">
        <v>30</v>
      </c>
      <c r="D1317" t="s">
        <v>64</v>
      </c>
      <c r="E1317" t="s">
        <v>145</v>
      </c>
      <c r="F1317" t="s">
        <v>141</v>
      </c>
      <c r="G1317" s="3" t="s">
        <v>144</v>
      </c>
      <c r="H1317" s="4">
        <v>4.3636363636363633</v>
      </c>
      <c r="I1317">
        <v>1.0053894096815937E-3</v>
      </c>
      <c r="J1317" s="3" t="s">
        <v>144</v>
      </c>
      <c r="K1317" s="3" t="s">
        <v>144</v>
      </c>
      <c r="L1317">
        <f t="shared" ref="L1317:L1328" si="29">H1317*I1317</f>
        <v>4.3871537877014999E-3</v>
      </c>
      <c r="M1317" t="s">
        <v>68</v>
      </c>
      <c r="N1317">
        <f t="shared" si="28"/>
        <v>4.3871537877014999E-3</v>
      </c>
    </row>
    <row r="1318" spans="1:14" x14ac:dyDescent="0.25">
      <c r="A1318" t="s">
        <v>140</v>
      </c>
      <c r="B1318" t="s">
        <v>63</v>
      </c>
      <c r="C1318" t="s">
        <v>30</v>
      </c>
      <c r="D1318" t="s">
        <v>158</v>
      </c>
      <c r="E1318" t="s">
        <v>81</v>
      </c>
      <c r="F1318" t="s">
        <v>141</v>
      </c>
      <c r="G1318" s="3" t="s">
        <v>144</v>
      </c>
      <c r="H1318" s="4">
        <v>0.5216727272727274</v>
      </c>
      <c r="I1318">
        <v>7.605387940211527E-4</v>
      </c>
      <c r="J1318" s="3" t="s">
        <v>144</v>
      </c>
      <c r="K1318" s="3" t="s">
        <v>144</v>
      </c>
      <c r="L1318">
        <f t="shared" si="29"/>
        <v>3.9675234687372581E-4</v>
      </c>
      <c r="M1318" t="s">
        <v>68</v>
      </c>
      <c r="N1318">
        <f t="shared" si="28"/>
        <v>3.9675234687372581E-4</v>
      </c>
    </row>
    <row r="1319" spans="1:14" x14ac:dyDescent="0.25">
      <c r="A1319" t="s">
        <v>140</v>
      </c>
      <c r="B1319" t="s">
        <v>63</v>
      </c>
      <c r="C1319" t="s">
        <v>30</v>
      </c>
      <c r="D1319" t="s">
        <v>158</v>
      </c>
      <c r="E1319" t="s">
        <v>145</v>
      </c>
      <c r="F1319" t="s">
        <v>141</v>
      </c>
      <c r="G1319" s="3" t="s">
        <v>144</v>
      </c>
      <c r="H1319" s="4">
        <v>0.44545454545454538</v>
      </c>
      <c r="I1319">
        <v>1.0053894096815937E-3</v>
      </c>
      <c r="J1319" s="3" t="s">
        <v>144</v>
      </c>
      <c r="K1319" s="3" t="s">
        <v>144</v>
      </c>
      <c r="L1319">
        <f t="shared" si="29"/>
        <v>4.4785528249452803E-4</v>
      </c>
      <c r="M1319" t="s">
        <v>68</v>
      </c>
      <c r="N1319">
        <f t="shared" si="28"/>
        <v>4.4785528249452803E-4</v>
      </c>
    </row>
    <row r="1320" spans="1:14" x14ac:dyDescent="0.25">
      <c r="A1320" t="s">
        <v>140</v>
      </c>
      <c r="B1320" t="s">
        <v>63</v>
      </c>
      <c r="C1320" t="s">
        <v>30</v>
      </c>
      <c r="D1320" t="s">
        <v>159</v>
      </c>
      <c r="E1320" t="s">
        <v>145</v>
      </c>
      <c r="F1320" t="s">
        <v>141</v>
      </c>
      <c r="G1320" s="3" t="s">
        <v>144</v>
      </c>
      <c r="H1320" s="4">
        <v>1.4000000000000001</v>
      </c>
      <c r="I1320">
        <v>1.0053894096815937E-3</v>
      </c>
      <c r="J1320" s="3" t="s">
        <v>144</v>
      </c>
      <c r="K1320" s="3" t="s">
        <v>144</v>
      </c>
      <c r="L1320">
        <f t="shared" si="29"/>
        <v>1.4075451735542314E-3</v>
      </c>
      <c r="M1320" t="s">
        <v>68</v>
      </c>
      <c r="N1320">
        <f t="shared" si="28"/>
        <v>1.4075451735542314E-3</v>
      </c>
    </row>
    <row r="1321" spans="1:14" x14ac:dyDescent="0.25">
      <c r="A1321" t="s">
        <v>140</v>
      </c>
      <c r="B1321" t="s">
        <v>63</v>
      </c>
      <c r="C1321" t="s">
        <v>30</v>
      </c>
      <c r="D1321" t="s">
        <v>70</v>
      </c>
      <c r="E1321" t="s">
        <v>81</v>
      </c>
      <c r="F1321" t="s">
        <v>141</v>
      </c>
      <c r="G1321" s="3" t="s">
        <v>144</v>
      </c>
      <c r="H1321" s="4">
        <v>5.2167272727272733</v>
      </c>
      <c r="I1321">
        <v>7.605387940211527E-4</v>
      </c>
      <c r="J1321" s="3" t="s">
        <v>144</v>
      </c>
      <c r="K1321" s="3" t="s">
        <v>144</v>
      </c>
      <c r="L1321">
        <f t="shared" si="29"/>
        <v>3.9675234687372571E-3</v>
      </c>
      <c r="M1321" t="s">
        <v>68</v>
      </c>
      <c r="N1321">
        <f t="shared" si="28"/>
        <v>3.9675234687372571E-3</v>
      </c>
    </row>
    <row r="1322" spans="1:14" x14ac:dyDescent="0.25">
      <c r="A1322" t="s">
        <v>140</v>
      </c>
      <c r="B1322" t="s">
        <v>63</v>
      </c>
      <c r="C1322" t="s">
        <v>30</v>
      </c>
      <c r="D1322" t="s">
        <v>70</v>
      </c>
      <c r="E1322" t="s">
        <v>145</v>
      </c>
      <c r="F1322" t="s">
        <v>141</v>
      </c>
      <c r="G1322" s="3" t="s">
        <v>144</v>
      </c>
      <c r="H1322" s="4">
        <v>0.63636363636363635</v>
      </c>
      <c r="I1322">
        <v>1.0053894096815937E-3</v>
      </c>
      <c r="J1322" s="3" t="s">
        <v>144</v>
      </c>
      <c r="K1322" s="3" t="s">
        <v>144</v>
      </c>
      <c r="L1322">
        <f t="shared" si="29"/>
        <v>6.3979326070646872E-4</v>
      </c>
      <c r="M1322" t="s">
        <v>68</v>
      </c>
      <c r="N1322">
        <f t="shared" si="28"/>
        <v>6.3979326070646872E-4</v>
      </c>
    </row>
    <row r="1323" spans="1:14" x14ac:dyDescent="0.25">
      <c r="A1323" t="s">
        <v>140</v>
      </c>
      <c r="B1323" t="s">
        <v>63</v>
      </c>
      <c r="C1323" t="s">
        <v>30</v>
      </c>
      <c r="D1323" t="s">
        <v>160</v>
      </c>
      <c r="E1323" t="s">
        <v>81</v>
      </c>
      <c r="F1323" t="s">
        <v>141</v>
      </c>
      <c r="G1323" s="3" t="s">
        <v>144</v>
      </c>
      <c r="H1323" s="4">
        <v>0.69556363636363638</v>
      </c>
      <c r="I1323">
        <v>7.605387940211527E-4</v>
      </c>
      <c r="J1323" s="3" t="s">
        <v>144</v>
      </c>
      <c r="K1323" s="3" t="s">
        <v>144</v>
      </c>
      <c r="L1323">
        <f t="shared" si="29"/>
        <v>5.2900312916496757E-4</v>
      </c>
      <c r="M1323" t="s">
        <v>68</v>
      </c>
      <c r="N1323">
        <f t="shared" si="28"/>
        <v>5.2900312916496757E-4</v>
      </c>
    </row>
    <row r="1324" spans="1:14" x14ac:dyDescent="0.25">
      <c r="A1324" t="s">
        <v>140</v>
      </c>
      <c r="B1324" t="s">
        <v>63</v>
      </c>
      <c r="C1324" t="s">
        <v>30</v>
      </c>
      <c r="D1324" t="s">
        <v>160</v>
      </c>
      <c r="E1324" t="s">
        <v>145</v>
      </c>
      <c r="F1324" t="s">
        <v>141</v>
      </c>
      <c r="G1324" s="3" t="s">
        <v>144</v>
      </c>
      <c r="H1324" s="4">
        <v>0.44545454545454538</v>
      </c>
      <c r="I1324">
        <v>1.0053894096815937E-3</v>
      </c>
      <c r="J1324" s="3" t="s">
        <v>144</v>
      </c>
      <c r="K1324" s="3" t="s">
        <v>144</v>
      </c>
      <c r="L1324">
        <f t="shared" si="29"/>
        <v>4.4785528249452803E-4</v>
      </c>
      <c r="M1324" t="s">
        <v>68</v>
      </c>
      <c r="N1324">
        <f t="shared" si="28"/>
        <v>4.4785528249452803E-4</v>
      </c>
    </row>
    <row r="1325" spans="1:14" x14ac:dyDescent="0.25">
      <c r="A1325" t="s">
        <v>140</v>
      </c>
      <c r="B1325" t="s">
        <v>63</v>
      </c>
      <c r="C1325" t="s">
        <v>30</v>
      </c>
      <c r="D1325" t="s">
        <v>161</v>
      </c>
      <c r="E1325" t="s">
        <v>81</v>
      </c>
      <c r="F1325" t="s">
        <v>141</v>
      </c>
      <c r="G1325" s="3" t="s">
        <v>144</v>
      </c>
      <c r="H1325" s="4">
        <v>0.50902611570247935</v>
      </c>
      <c r="I1325">
        <v>7.605387940211527E-4</v>
      </c>
      <c r="J1325" s="3" t="s">
        <v>144</v>
      </c>
      <c r="K1325" s="3" t="s">
        <v>144</v>
      </c>
      <c r="L1325">
        <f t="shared" si="29"/>
        <v>3.8713410816163538E-4</v>
      </c>
      <c r="M1325" t="s">
        <v>68</v>
      </c>
      <c r="N1325">
        <f t="shared" si="28"/>
        <v>3.8713410816163538E-4</v>
      </c>
    </row>
    <row r="1326" spans="1:14" x14ac:dyDescent="0.25">
      <c r="A1326" t="s">
        <v>140</v>
      </c>
      <c r="B1326" t="s">
        <v>63</v>
      </c>
      <c r="C1326" t="s">
        <v>30</v>
      </c>
      <c r="D1326" t="s">
        <v>161</v>
      </c>
      <c r="E1326" t="s">
        <v>145</v>
      </c>
      <c r="F1326" t="s">
        <v>141</v>
      </c>
      <c r="G1326" s="3" t="s">
        <v>144</v>
      </c>
      <c r="H1326" s="4">
        <v>0.43735537190082652</v>
      </c>
      <c r="I1326">
        <v>1.0053894096815937E-3</v>
      </c>
      <c r="J1326" s="3" t="s">
        <v>144</v>
      </c>
      <c r="K1326" s="3" t="s">
        <v>144</v>
      </c>
      <c r="L1326">
        <f t="shared" si="29"/>
        <v>4.3971245917644587E-4</v>
      </c>
      <c r="M1326" t="s">
        <v>68</v>
      </c>
      <c r="N1326">
        <f t="shared" si="28"/>
        <v>4.3971245917644587E-4</v>
      </c>
    </row>
    <row r="1327" spans="1:14" x14ac:dyDescent="0.25">
      <c r="A1327" t="s">
        <v>140</v>
      </c>
      <c r="B1327" t="s">
        <v>63</v>
      </c>
      <c r="C1327" t="s">
        <v>30</v>
      </c>
      <c r="D1327" t="s">
        <v>92</v>
      </c>
      <c r="E1327" t="s">
        <v>81</v>
      </c>
      <c r="F1327" t="s">
        <v>141</v>
      </c>
      <c r="G1327" s="3" t="s">
        <v>144</v>
      </c>
      <c r="H1327" s="4">
        <v>1.4545454545454544</v>
      </c>
      <c r="I1327">
        <v>7.605387940211527E-4</v>
      </c>
      <c r="J1327" s="3" t="s">
        <v>144</v>
      </c>
      <c r="K1327" s="3" t="s">
        <v>144</v>
      </c>
      <c r="L1327">
        <f t="shared" si="29"/>
        <v>1.1062382458489493E-3</v>
      </c>
      <c r="M1327" t="s">
        <v>68</v>
      </c>
      <c r="N1327">
        <f t="shared" si="28"/>
        <v>1.1062382458489493E-3</v>
      </c>
    </row>
    <row r="1328" spans="1:14" x14ac:dyDescent="0.25">
      <c r="A1328" t="s">
        <v>140</v>
      </c>
      <c r="B1328" t="s">
        <v>63</v>
      </c>
      <c r="C1328" t="s">
        <v>30</v>
      </c>
      <c r="D1328" t="s">
        <v>92</v>
      </c>
      <c r="E1328" t="s">
        <v>145</v>
      </c>
      <c r="F1328" t="s">
        <v>141</v>
      </c>
      <c r="G1328" s="3" t="s">
        <v>144</v>
      </c>
      <c r="H1328" s="4">
        <v>3.6363636363636367</v>
      </c>
      <c r="I1328">
        <v>1.0053894096815937E-3</v>
      </c>
      <c r="J1328" s="3" t="s">
        <v>144</v>
      </c>
      <c r="K1328" s="3" t="s">
        <v>144</v>
      </c>
      <c r="L1328">
        <f t="shared" si="29"/>
        <v>3.6559614897512505E-3</v>
      </c>
      <c r="M1328" t="s">
        <v>68</v>
      </c>
      <c r="N1328">
        <f t="shared" si="28"/>
        <v>3.6559614897512505E-3</v>
      </c>
    </row>
    <row r="1329" spans="1:14" x14ac:dyDescent="0.25">
      <c r="A1329" t="s">
        <v>140</v>
      </c>
      <c r="B1329" t="s">
        <v>63</v>
      </c>
      <c r="C1329" t="s">
        <v>30</v>
      </c>
      <c r="D1329" t="s">
        <v>72</v>
      </c>
      <c r="E1329" t="s">
        <v>81</v>
      </c>
      <c r="F1329" t="s">
        <v>82</v>
      </c>
      <c r="G1329">
        <v>1470</v>
      </c>
      <c r="H1329" s="3" t="s">
        <v>144</v>
      </c>
      <c r="I1329">
        <v>7.605387940211527E-4</v>
      </c>
      <c r="J1329">
        <v>0.3</v>
      </c>
      <c r="K1329">
        <v>0.03</v>
      </c>
      <c r="L1329">
        <f>G1329*I1329*J1329*K1329</f>
        <v>1.0061928244899848E-2</v>
      </c>
      <c r="M1329" t="s">
        <v>68</v>
      </c>
      <c r="N1329">
        <f t="shared" si="28"/>
        <v>1.0061928244899848E-2</v>
      </c>
    </row>
    <row r="1330" spans="1:14" x14ac:dyDescent="0.25">
      <c r="A1330" t="s">
        <v>140</v>
      </c>
      <c r="B1330" t="s">
        <v>63</v>
      </c>
      <c r="C1330" t="s">
        <v>30</v>
      </c>
      <c r="D1330" t="s">
        <v>72</v>
      </c>
      <c r="E1330" t="s">
        <v>81</v>
      </c>
      <c r="F1330" t="s">
        <v>141</v>
      </c>
      <c r="G1330" s="3" t="s">
        <v>144</v>
      </c>
      <c r="H1330" s="4">
        <v>16.727272727272727</v>
      </c>
      <c r="I1330">
        <v>7.605387940211527E-4</v>
      </c>
      <c r="J1330" s="3" t="s">
        <v>144</v>
      </c>
      <c r="K1330" s="3" t="s">
        <v>144</v>
      </c>
      <c r="L1330">
        <f>H1330*I1330</f>
        <v>1.2721739827262917E-2</v>
      </c>
      <c r="M1330" t="s">
        <v>68</v>
      </c>
      <c r="N1330">
        <f t="shared" si="28"/>
        <v>1.2721739827262917E-2</v>
      </c>
    </row>
    <row r="1331" spans="1:14" x14ac:dyDescent="0.25">
      <c r="A1331" t="s">
        <v>140</v>
      </c>
      <c r="B1331" t="s">
        <v>63</v>
      </c>
      <c r="C1331" t="s">
        <v>30</v>
      </c>
      <c r="D1331" t="s">
        <v>72</v>
      </c>
      <c r="E1331" t="s">
        <v>145</v>
      </c>
      <c r="F1331" t="s">
        <v>82</v>
      </c>
      <c r="G1331">
        <v>1074</v>
      </c>
      <c r="H1331" s="3" t="s">
        <v>144</v>
      </c>
      <c r="I1331">
        <v>1.0053894096815937E-3</v>
      </c>
      <c r="J1331">
        <v>0.3</v>
      </c>
      <c r="K1331">
        <v>0.03</v>
      </c>
      <c r="L1331">
        <f>G1331*I1331*J1331*K1331</f>
        <v>9.718094033982284E-3</v>
      </c>
      <c r="M1331" t="s">
        <v>68</v>
      </c>
      <c r="N1331">
        <f t="shared" si="28"/>
        <v>9.718094033982284E-3</v>
      </c>
    </row>
    <row r="1332" spans="1:14" x14ac:dyDescent="0.25">
      <c r="A1332" t="s">
        <v>140</v>
      </c>
      <c r="B1332" t="s">
        <v>63</v>
      </c>
      <c r="C1332" t="s">
        <v>30</v>
      </c>
      <c r="D1332" t="s">
        <v>72</v>
      </c>
      <c r="E1332" t="s">
        <v>145</v>
      </c>
      <c r="F1332" t="s">
        <v>141</v>
      </c>
      <c r="G1332" s="3" t="s">
        <v>144</v>
      </c>
      <c r="H1332" s="4">
        <v>5.0909090909090908</v>
      </c>
      <c r="I1332">
        <v>1.0053894096815937E-3</v>
      </c>
      <c r="J1332" s="3" t="s">
        <v>144</v>
      </c>
      <c r="K1332" s="3" t="s">
        <v>144</v>
      </c>
      <c r="L1332">
        <f>H1332*I1332</f>
        <v>5.1183460856517498E-3</v>
      </c>
      <c r="M1332" t="s">
        <v>68</v>
      </c>
      <c r="N1332">
        <f t="shared" si="28"/>
        <v>5.1183460856517498E-3</v>
      </c>
    </row>
    <row r="1333" spans="1:14" x14ac:dyDescent="0.25">
      <c r="A1333" t="s">
        <v>140</v>
      </c>
      <c r="B1333" t="s">
        <v>63</v>
      </c>
      <c r="C1333" t="s">
        <v>30</v>
      </c>
      <c r="D1333" t="s">
        <v>69</v>
      </c>
      <c r="E1333" t="s">
        <v>81</v>
      </c>
      <c r="F1333" t="s">
        <v>82</v>
      </c>
      <c r="G1333">
        <v>2016</v>
      </c>
      <c r="H1333" s="3" t="s">
        <v>144</v>
      </c>
      <c r="I1333">
        <v>7.605387940211527E-4</v>
      </c>
      <c r="J1333">
        <v>0.3</v>
      </c>
      <c r="K1333">
        <v>0.03</v>
      </c>
      <c r="L1333">
        <f>G1333*I1333*J1333*K1333</f>
        <v>1.3799215878719793E-2</v>
      </c>
      <c r="M1333" t="s">
        <v>68</v>
      </c>
      <c r="N1333">
        <f t="shared" si="28"/>
        <v>1.3799215878719793E-2</v>
      </c>
    </row>
    <row r="1334" spans="1:14" x14ac:dyDescent="0.25">
      <c r="A1334" t="s">
        <v>140</v>
      </c>
      <c r="B1334" t="s">
        <v>63</v>
      </c>
      <c r="C1334" t="s">
        <v>30</v>
      </c>
      <c r="D1334" t="s">
        <v>69</v>
      </c>
      <c r="E1334" t="s">
        <v>145</v>
      </c>
      <c r="F1334" t="s">
        <v>82</v>
      </c>
      <c r="G1334">
        <v>139</v>
      </c>
      <c r="H1334" s="3" t="s">
        <v>144</v>
      </c>
      <c r="I1334">
        <v>1.0053894096815937E-3</v>
      </c>
      <c r="J1334">
        <v>0.3</v>
      </c>
      <c r="K1334">
        <v>0.03</v>
      </c>
      <c r="L1334">
        <f>G1334*I1334*J1334*K1334</f>
        <v>1.2577421515116737E-3</v>
      </c>
      <c r="M1334" t="s">
        <v>68</v>
      </c>
      <c r="N1334">
        <f t="shared" si="28"/>
        <v>1.2577421515116737E-3</v>
      </c>
    </row>
    <row r="1335" spans="1:14" x14ac:dyDescent="0.25">
      <c r="A1335" t="s">
        <v>140</v>
      </c>
      <c r="B1335" t="s">
        <v>63</v>
      </c>
      <c r="C1335" t="s">
        <v>30</v>
      </c>
      <c r="D1335" t="s">
        <v>162</v>
      </c>
      <c r="E1335" t="s">
        <v>81</v>
      </c>
      <c r="F1335" t="s">
        <v>141</v>
      </c>
      <c r="G1335" s="3" t="s">
        <v>144</v>
      </c>
      <c r="H1335" s="4">
        <v>12.363636363636363</v>
      </c>
      <c r="I1335">
        <v>7.605387940211527E-4</v>
      </c>
      <c r="J1335" s="3" t="s">
        <v>144</v>
      </c>
      <c r="K1335" s="3" t="s">
        <v>144</v>
      </c>
      <c r="L1335">
        <f>H1335*I1335</f>
        <v>9.4030250897160703E-3</v>
      </c>
      <c r="M1335" t="s">
        <v>68</v>
      </c>
      <c r="N1335">
        <f t="shared" si="28"/>
        <v>9.4030250897160703E-3</v>
      </c>
    </row>
    <row r="1336" spans="1:14" x14ac:dyDescent="0.25">
      <c r="A1336" t="s">
        <v>140</v>
      </c>
      <c r="B1336" t="s">
        <v>63</v>
      </c>
      <c r="C1336" t="s">
        <v>30</v>
      </c>
      <c r="D1336" t="s">
        <v>162</v>
      </c>
      <c r="E1336" t="s">
        <v>145</v>
      </c>
      <c r="F1336" t="s">
        <v>141</v>
      </c>
      <c r="G1336" s="3" t="s">
        <v>144</v>
      </c>
      <c r="H1336" s="4">
        <v>1.4545454545454544</v>
      </c>
      <c r="I1336">
        <v>1.0053894096815937E-3</v>
      </c>
      <c r="J1336" s="3" t="s">
        <v>144</v>
      </c>
      <c r="K1336" s="3" t="s">
        <v>144</v>
      </c>
      <c r="L1336">
        <f>H1336*I1336</f>
        <v>1.4623845959004999E-3</v>
      </c>
      <c r="M1336" t="s">
        <v>68</v>
      </c>
      <c r="N1336">
        <f t="shared" si="28"/>
        <v>1.4623845959004999E-3</v>
      </c>
    </row>
    <row r="1337" spans="1:14" x14ac:dyDescent="0.25">
      <c r="A1337" t="s">
        <v>140</v>
      </c>
      <c r="B1337" t="s">
        <v>63</v>
      </c>
      <c r="C1337" t="s">
        <v>30</v>
      </c>
      <c r="D1337" t="s">
        <v>108</v>
      </c>
      <c r="E1337" t="s">
        <v>81</v>
      </c>
      <c r="F1337" t="s">
        <v>82</v>
      </c>
      <c r="G1337">
        <v>2576</v>
      </c>
      <c r="H1337" s="3" t="s">
        <v>144</v>
      </c>
      <c r="I1337">
        <v>7.605387940211527E-4</v>
      </c>
      <c r="J1337">
        <v>0.3</v>
      </c>
      <c r="K1337">
        <v>0.03</v>
      </c>
      <c r="L1337">
        <f>G1337*I1337*J1337*K1337</f>
        <v>1.7632331400586402E-2</v>
      </c>
      <c r="M1337" t="s">
        <v>68</v>
      </c>
      <c r="N1337">
        <f t="shared" si="28"/>
        <v>1.7632331400586402E-2</v>
      </c>
    </row>
    <row r="1338" spans="1:14" x14ac:dyDescent="0.25">
      <c r="A1338" t="s">
        <v>140</v>
      </c>
      <c r="B1338" t="s">
        <v>63</v>
      </c>
      <c r="C1338" t="s">
        <v>30</v>
      </c>
      <c r="D1338" t="s">
        <v>108</v>
      </c>
      <c r="E1338" t="s">
        <v>81</v>
      </c>
      <c r="F1338" t="s">
        <v>141</v>
      </c>
      <c r="G1338" s="3" t="s">
        <v>144</v>
      </c>
      <c r="H1338" s="4">
        <v>23.418181818181818</v>
      </c>
      <c r="I1338">
        <v>7.605387940211527E-4</v>
      </c>
      <c r="J1338" s="3" t="s">
        <v>144</v>
      </c>
      <c r="K1338" s="3" t="s">
        <v>144</v>
      </c>
      <c r="L1338">
        <f>H1338*I1338</f>
        <v>1.7810435758168083E-2</v>
      </c>
      <c r="M1338" t="s">
        <v>68</v>
      </c>
      <c r="N1338">
        <f t="shared" si="28"/>
        <v>1.7810435758168083E-2</v>
      </c>
    </row>
    <row r="1339" spans="1:14" x14ac:dyDescent="0.25">
      <c r="A1339" t="s">
        <v>140</v>
      </c>
      <c r="B1339" t="s">
        <v>63</v>
      </c>
      <c r="C1339" t="s">
        <v>30</v>
      </c>
      <c r="D1339" t="s">
        <v>108</v>
      </c>
      <c r="E1339" t="s">
        <v>145</v>
      </c>
      <c r="F1339" t="s">
        <v>82</v>
      </c>
      <c r="G1339">
        <v>949</v>
      </c>
      <c r="H1339" s="3" t="s">
        <v>144</v>
      </c>
      <c r="I1339">
        <v>1.0053894096815937E-3</v>
      </c>
      <c r="J1339">
        <v>0.3</v>
      </c>
      <c r="K1339">
        <v>0.03</v>
      </c>
      <c r="L1339">
        <f>G1339*I1339*J1339*K1339</f>
        <v>8.5870309480904922E-3</v>
      </c>
      <c r="M1339" t="s">
        <v>68</v>
      </c>
      <c r="N1339">
        <f t="shared" si="28"/>
        <v>8.5870309480904922E-3</v>
      </c>
    </row>
    <row r="1340" spans="1:14" x14ac:dyDescent="0.25">
      <c r="A1340" t="s">
        <v>140</v>
      </c>
      <c r="B1340" t="s">
        <v>63</v>
      </c>
      <c r="C1340" t="s">
        <v>30</v>
      </c>
      <c r="D1340" t="s">
        <v>108</v>
      </c>
      <c r="E1340" t="s">
        <v>145</v>
      </c>
      <c r="F1340" t="s">
        <v>141</v>
      </c>
      <c r="G1340" s="3" t="s">
        <v>144</v>
      </c>
      <c r="H1340" s="4">
        <v>8.6545454545454543</v>
      </c>
      <c r="I1340">
        <v>1.0053894096815937E-3</v>
      </c>
      <c r="J1340" s="3" t="s">
        <v>144</v>
      </c>
      <c r="K1340" s="3" t="s">
        <v>144</v>
      </c>
      <c r="L1340">
        <f>H1340*I1340</f>
        <v>8.7011883456079749E-3</v>
      </c>
      <c r="M1340" t="s">
        <v>68</v>
      </c>
      <c r="N1340">
        <f t="shared" si="28"/>
        <v>8.7011883456079749E-3</v>
      </c>
    </row>
    <row r="1341" spans="1:14" x14ac:dyDescent="0.25">
      <c r="A1341" t="s">
        <v>140</v>
      </c>
      <c r="B1341" t="s">
        <v>63</v>
      </c>
      <c r="C1341" t="s">
        <v>30</v>
      </c>
      <c r="D1341" t="s">
        <v>109</v>
      </c>
      <c r="E1341" t="s">
        <v>81</v>
      </c>
      <c r="F1341" t="s">
        <v>141</v>
      </c>
      <c r="G1341" s="3" t="s">
        <v>144</v>
      </c>
      <c r="H1341" s="4">
        <v>11.927272727272726</v>
      </c>
      <c r="I1341">
        <v>7.605387940211527E-4</v>
      </c>
      <c r="J1341" s="3" t="s">
        <v>144</v>
      </c>
      <c r="K1341" s="3" t="s">
        <v>144</v>
      </c>
      <c r="L1341">
        <f>H1341*I1341</f>
        <v>9.0711536159613845E-3</v>
      </c>
      <c r="M1341" t="s">
        <v>68</v>
      </c>
      <c r="N1341">
        <f t="shared" si="28"/>
        <v>9.0711536159613845E-3</v>
      </c>
    </row>
    <row r="1342" spans="1:14" x14ac:dyDescent="0.25">
      <c r="A1342" t="s">
        <v>140</v>
      </c>
      <c r="B1342" t="s">
        <v>63</v>
      </c>
      <c r="C1342" t="s">
        <v>30</v>
      </c>
      <c r="D1342" t="s">
        <v>109</v>
      </c>
      <c r="E1342" t="s">
        <v>145</v>
      </c>
      <c r="F1342" t="s">
        <v>141</v>
      </c>
      <c r="G1342" s="3" t="s">
        <v>144</v>
      </c>
      <c r="H1342" s="4">
        <v>14.036363636363637</v>
      </c>
      <c r="I1342">
        <v>1.0053894096815937E-3</v>
      </c>
      <c r="J1342" s="3" t="s">
        <v>144</v>
      </c>
      <c r="K1342" s="3" t="s">
        <v>144</v>
      </c>
      <c r="L1342">
        <f>H1342*I1342</f>
        <v>1.4112011350439825E-2</v>
      </c>
      <c r="M1342" t="s">
        <v>68</v>
      </c>
      <c r="N1342">
        <f t="shared" si="28"/>
        <v>1.4112011350439825E-2</v>
      </c>
    </row>
    <row r="1343" spans="1:14" x14ac:dyDescent="0.25">
      <c r="A1343" t="s">
        <v>140</v>
      </c>
      <c r="B1343" t="s">
        <v>63</v>
      </c>
      <c r="C1343" t="s">
        <v>30</v>
      </c>
      <c r="D1343" t="s">
        <v>163</v>
      </c>
      <c r="E1343" t="s">
        <v>81</v>
      </c>
      <c r="F1343" t="s">
        <v>82</v>
      </c>
      <c r="G1343">
        <v>916</v>
      </c>
      <c r="H1343" s="3" t="s">
        <v>144</v>
      </c>
      <c r="I1343">
        <v>7.605387940211527E-4</v>
      </c>
      <c r="J1343">
        <v>0.3</v>
      </c>
      <c r="K1343">
        <v>0.03</v>
      </c>
      <c r="L1343">
        <f>G1343*I1343*J1343*K1343</f>
        <v>6.2698818179103832E-3</v>
      </c>
      <c r="M1343" t="s">
        <v>68</v>
      </c>
      <c r="N1343">
        <f t="shared" si="28"/>
        <v>6.2698818179103832E-3</v>
      </c>
    </row>
    <row r="1344" spans="1:14" x14ac:dyDescent="0.25">
      <c r="A1344" t="s">
        <v>140</v>
      </c>
      <c r="B1344" t="s">
        <v>63</v>
      </c>
      <c r="C1344" t="s">
        <v>30</v>
      </c>
      <c r="D1344" t="s">
        <v>163</v>
      </c>
      <c r="E1344" t="s">
        <v>145</v>
      </c>
      <c r="F1344" t="s">
        <v>82</v>
      </c>
      <c r="G1344">
        <v>1294</v>
      </c>
      <c r="H1344" s="3" t="s">
        <v>144</v>
      </c>
      <c r="I1344">
        <v>1.0053894096815937E-3</v>
      </c>
      <c r="J1344">
        <v>0.3</v>
      </c>
      <c r="K1344">
        <v>0.03</v>
      </c>
      <c r="L1344">
        <f>G1344*I1344*J1344*K1344</f>
        <v>1.1708765065151842E-2</v>
      </c>
      <c r="M1344" t="s">
        <v>68</v>
      </c>
      <c r="N1344">
        <f t="shared" si="28"/>
        <v>1.1708765065151842E-2</v>
      </c>
    </row>
    <row r="1345" spans="1:14" x14ac:dyDescent="0.25">
      <c r="A1345" t="s">
        <v>140</v>
      </c>
      <c r="B1345" t="s">
        <v>63</v>
      </c>
      <c r="C1345" t="s">
        <v>30</v>
      </c>
      <c r="D1345" t="s">
        <v>164</v>
      </c>
      <c r="E1345" t="s">
        <v>81</v>
      </c>
      <c r="F1345" t="s">
        <v>82</v>
      </c>
      <c r="G1345">
        <v>467</v>
      </c>
      <c r="H1345" s="3" t="s">
        <v>144</v>
      </c>
      <c r="I1345">
        <v>7.605387940211527E-4</v>
      </c>
      <c r="J1345">
        <v>0.3</v>
      </c>
      <c r="K1345">
        <v>0.03</v>
      </c>
      <c r="L1345">
        <f>G1345*I1345*J1345*K1345</f>
        <v>3.1965445512709047E-3</v>
      </c>
      <c r="M1345" t="s">
        <v>68</v>
      </c>
      <c r="N1345">
        <f t="shared" si="28"/>
        <v>3.1965445512709047E-3</v>
      </c>
    </row>
    <row r="1346" spans="1:14" x14ac:dyDescent="0.25">
      <c r="A1346" t="s">
        <v>140</v>
      </c>
      <c r="B1346" t="s">
        <v>63</v>
      </c>
      <c r="C1346" t="s">
        <v>30</v>
      </c>
      <c r="D1346" t="s">
        <v>164</v>
      </c>
      <c r="E1346" t="s">
        <v>81</v>
      </c>
      <c r="F1346" t="s">
        <v>141</v>
      </c>
      <c r="G1346" s="3" t="s">
        <v>144</v>
      </c>
      <c r="H1346" s="4">
        <v>3.64</v>
      </c>
      <c r="I1346">
        <v>7.605387940211527E-4</v>
      </c>
      <c r="J1346" s="3" t="s">
        <v>144</v>
      </c>
      <c r="K1346" s="3" t="s">
        <v>144</v>
      </c>
      <c r="L1346">
        <f>H1346*I1346</f>
        <v>2.7683612102369958E-3</v>
      </c>
      <c r="M1346" t="s">
        <v>68</v>
      </c>
      <c r="N1346">
        <f t="shared" ref="N1346:N1409" si="30">IF(M1346="N",L1346,0)</f>
        <v>2.7683612102369958E-3</v>
      </c>
    </row>
    <row r="1347" spans="1:14" x14ac:dyDescent="0.25">
      <c r="A1347" t="s">
        <v>140</v>
      </c>
      <c r="B1347" t="s">
        <v>63</v>
      </c>
      <c r="C1347" t="s">
        <v>30</v>
      </c>
      <c r="D1347" t="s">
        <v>164</v>
      </c>
      <c r="E1347" t="s">
        <v>145</v>
      </c>
      <c r="F1347" t="s">
        <v>82</v>
      </c>
      <c r="G1347">
        <v>844.5</v>
      </c>
      <c r="H1347" s="3" t="s">
        <v>144</v>
      </c>
      <c r="I1347">
        <v>1.0053894096815937E-3</v>
      </c>
      <c r="J1347">
        <v>0.3</v>
      </c>
      <c r="K1347">
        <v>0.03</v>
      </c>
      <c r="L1347">
        <f>G1347*I1347*J1347*K1347</f>
        <v>7.6414622082849534E-3</v>
      </c>
      <c r="M1347" t="s">
        <v>68</v>
      </c>
      <c r="N1347">
        <f t="shared" si="30"/>
        <v>7.6414622082849534E-3</v>
      </c>
    </row>
    <row r="1348" spans="1:14" x14ac:dyDescent="0.25">
      <c r="A1348" t="s">
        <v>140</v>
      </c>
      <c r="B1348" t="s">
        <v>63</v>
      </c>
      <c r="C1348" t="s">
        <v>30</v>
      </c>
      <c r="D1348" t="s">
        <v>164</v>
      </c>
      <c r="E1348" t="s">
        <v>145</v>
      </c>
      <c r="F1348" t="s">
        <v>141</v>
      </c>
      <c r="G1348" s="3" t="s">
        <v>144</v>
      </c>
      <c r="H1348" s="4">
        <v>11.2</v>
      </c>
      <c r="I1348">
        <v>1.0053894096815937E-3</v>
      </c>
      <c r="J1348" s="3" t="s">
        <v>144</v>
      </c>
      <c r="K1348" s="3" t="s">
        <v>144</v>
      </c>
      <c r="L1348">
        <f>H1348*I1348</f>
        <v>1.1260361388433849E-2</v>
      </c>
      <c r="M1348" t="s">
        <v>68</v>
      </c>
      <c r="N1348">
        <f t="shared" si="30"/>
        <v>1.1260361388433849E-2</v>
      </c>
    </row>
    <row r="1349" spans="1:14" x14ac:dyDescent="0.25">
      <c r="A1349" t="s">
        <v>140</v>
      </c>
      <c r="B1349" t="s">
        <v>63</v>
      </c>
      <c r="C1349" t="s">
        <v>30</v>
      </c>
      <c r="D1349" t="s">
        <v>116</v>
      </c>
      <c r="E1349" t="s">
        <v>81</v>
      </c>
      <c r="F1349" t="s">
        <v>82</v>
      </c>
      <c r="G1349">
        <v>5206.8</v>
      </c>
      <c r="H1349" s="3" t="s">
        <v>144</v>
      </c>
      <c r="I1349">
        <v>7.605387940211527E-4</v>
      </c>
      <c r="J1349">
        <v>0.3</v>
      </c>
      <c r="K1349">
        <v>0.03</v>
      </c>
      <c r="L1349">
        <f>G1349*I1349*J1349*K1349</f>
        <v>3.5639760534384043E-2</v>
      </c>
      <c r="M1349" t="s">
        <v>68</v>
      </c>
      <c r="N1349">
        <f t="shared" si="30"/>
        <v>3.5639760534384043E-2</v>
      </c>
    </row>
    <row r="1350" spans="1:14" x14ac:dyDescent="0.25">
      <c r="A1350" t="s">
        <v>140</v>
      </c>
      <c r="B1350" t="s">
        <v>63</v>
      </c>
      <c r="C1350" t="s">
        <v>30</v>
      </c>
      <c r="D1350" t="s">
        <v>116</v>
      </c>
      <c r="E1350" t="s">
        <v>145</v>
      </c>
      <c r="F1350" t="s">
        <v>82</v>
      </c>
      <c r="G1350">
        <v>1760.3</v>
      </c>
      <c r="H1350" s="3" t="s">
        <v>144</v>
      </c>
      <c r="I1350">
        <v>1.0053894096815937E-3</v>
      </c>
      <c r="J1350">
        <v>0.3</v>
      </c>
      <c r="K1350">
        <v>0.03</v>
      </c>
      <c r="L1350">
        <f>G1350*I1350*J1350*K1350</f>
        <v>1.5928082800762584E-2</v>
      </c>
      <c r="M1350" t="s">
        <v>68</v>
      </c>
      <c r="N1350">
        <f t="shared" si="30"/>
        <v>1.5928082800762584E-2</v>
      </c>
    </row>
    <row r="1351" spans="1:14" x14ac:dyDescent="0.25">
      <c r="A1351" t="s">
        <v>140</v>
      </c>
      <c r="B1351" t="s">
        <v>63</v>
      </c>
      <c r="C1351" t="s">
        <v>30</v>
      </c>
      <c r="D1351" t="s">
        <v>165</v>
      </c>
      <c r="E1351" t="s">
        <v>81</v>
      </c>
      <c r="F1351" t="s">
        <v>141</v>
      </c>
      <c r="G1351" s="3" t="s">
        <v>144</v>
      </c>
      <c r="H1351" s="4">
        <v>3.03</v>
      </c>
      <c r="I1351">
        <v>7.605387940211527E-4</v>
      </c>
      <c r="J1351" s="3" t="s">
        <v>144</v>
      </c>
      <c r="K1351" s="3" t="s">
        <v>144</v>
      </c>
      <c r="L1351">
        <f>H1351*I1351</f>
        <v>2.3044325458840926E-3</v>
      </c>
      <c r="M1351" t="s">
        <v>68</v>
      </c>
      <c r="N1351">
        <f t="shared" si="30"/>
        <v>2.3044325458840926E-3</v>
      </c>
    </row>
    <row r="1352" spans="1:14" x14ac:dyDescent="0.25">
      <c r="A1352" t="s">
        <v>140</v>
      </c>
      <c r="B1352" t="s">
        <v>63</v>
      </c>
      <c r="C1352" t="s">
        <v>30</v>
      </c>
      <c r="D1352" t="s">
        <v>165</v>
      </c>
      <c r="E1352" t="s">
        <v>145</v>
      </c>
      <c r="F1352" t="s">
        <v>141</v>
      </c>
      <c r="G1352" s="3" t="s">
        <v>144</v>
      </c>
      <c r="H1352" s="4">
        <v>13.81</v>
      </c>
      <c r="I1352">
        <v>1.0053894096815937E-3</v>
      </c>
      <c r="J1352" s="3" t="s">
        <v>144</v>
      </c>
      <c r="K1352" s="3" t="s">
        <v>144</v>
      </c>
      <c r="L1352">
        <f>H1352*I1352</f>
        <v>1.3884427747702811E-2</v>
      </c>
      <c r="M1352" t="s">
        <v>68</v>
      </c>
      <c r="N1352">
        <f t="shared" si="30"/>
        <v>1.3884427747702811E-2</v>
      </c>
    </row>
    <row r="1353" spans="1:14" x14ac:dyDescent="0.25">
      <c r="A1353" t="s">
        <v>140</v>
      </c>
      <c r="B1353" t="s">
        <v>63</v>
      </c>
      <c r="C1353" t="s">
        <v>30</v>
      </c>
      <c r="D1353" t="s">
        <v>113</v>
      </c>
      <c r="E1353" t="s">
        <v>81</v>
      </c>
      <c r="F1353" t="s">
        <v>82</v>
      </c>
      <c r="G1353">
        <v>118</v>
      </c>
      <c r="H1353" s="3" t="s">
        <v>144</v>
      </c>
      <c r="I1353">
        <v>7.605387940211527E-4</v>
      </c>
      <c r="J1353">
        <v>0.3</v>
      </c>
      <c r="K1353">
        <v>0.03</v>
      </c>
      <c r="L1353">
        <f>G1353*I1353*J1353*K1353</f>
        <v>8.0769219925046416E-4</v>
      </c>
      <c r="M1353" t="s">
        <v>68</v>
      </c>
      <c r="N1353">
        <f t="shared" si="30"/>
        <v>8.0769219925046416E-4</v>
      </c>
    </row>
    <row r="1354" spans="1:14" x14ac:dyDescent="0.25">
      <c r="A1354" t="s">
        <v>140</v>
      </c>
      <c r="B1354" t="s">
        <v>63</v>
      </c>
      <c r="C1354" t="s">
        <v>30</v>
      </c>
      <c r="D1354" t="s">
        <v>113</v>
      </c>
      <c r="E1354" t="s">
        <v>81</v>
      </c>
      <c r="F1354" t="s">
        <v>141</v>
      </c>
      <c r="G1354" s="3" t="s">
        <v>144</v>
      </c>
      <c r="H1354" s="4">
        <v>0.72727272727272718</v>
      </c>
      <c r="I1354">
        <v>7.605387940211527E-4</v>
      </c>
      <c r="J1354" s="3" t="s">
        <v>144</v>
      </c>
      <c r="K1354" s="3" t="s">
        <v>144</v>
      </c>
      <c r="L1354">
        <f>H1354*I1354</f>
        <v>5.5311912292447466E-4</v>
      </c>
      <c r="M1354" t="s">
        <v>68</v>
      </c>
      <c r="N1354">
        <f t="shared" si="30"/>
        <v>5.5311912292447466E-4</v>
      </c>
    </row>
    <row r="1355" spans="1:14" x14ac:dyDescent="0.25">
      <c r="A1355" t="s">
        <v>140</v>
      </c>
      <c r="B1355" t="s">
        <v>63</v>
      </c>
      <c r="C1355" t="s">
        <v>30</v>
      </c>
      <c r="D1355" t="s">
        <v>113</v>
      </c>
      <c r="E1355" t="s">
        <v>145</v>
      </c>
      <c r="F1355" t="s">
        <v>82</v>
      </c>
      <c r="G1355">
        <v>41</v>
      </c>
      <c r="H1355" s="3" t="s">
        <v>144</v>
      </c>
      <c r="I1355">
        <v>1.0053894096815937E-3</v>
      </c>
      <c r="J1355">
        <v>0.3</v>
      </c>
      <c r="K1355">
        <v>0.03</v>
      </c>
      <c r="L1355">
        <f>G1355*I1355*J1355*K1355</f>
        <v>3.7098869217250805E-4</v>
      </c>
      <c r="M1355" t="s">
        <v>68</v>
      </c>
      <c r="N1355">
        <f t="shared" si="30"/>
        <v>3.7098869217250805E-4</v>
      </c>
    </row>
    <row r="1356" spans="1:14" x14ac:dyDescent="0.25">
      <c r="A1356" t="s">
        <v>140</v>
      </c>
      <c r="B1356" t="s">
        <v>63</v>
      </c>
      <c r="C1356" t="s">
        <v>30</v>
      </c>
      <c r="D1356" t="s">
        <v>93</v>
      </c>
      <c r="E1356" t="s">
        <v>81</v>
      </c>
      <c r="F1356" t="s">
        <v>141</v>
      </c>
      <c r="G1356" s="3" t="s">
        <v>144</v>
      </c>
      <c r="H1356" s="4">
        <v>8.1619814707585405</v>
      </c>
      <c r="I1356">
        <v>7.605387940211527E-4</v>
      </c>
      <c r="J1356" s="3" t="s">
        <v>144</v>
      </c>
      <c r="K1356" s="3" t="s">
        <v>144</v>
      </c>
      <c r="L1356">
        <f>H1356*I1356</f>
        <v>6.2075035445936944E-3</v>
      </c>
      <c r="M1356" t="s">
        <v>68</v>
      </c>
      <c r="N1356">
        <f t="shared" si="30"/>
        <v>6.2075035445936944E-3</v>
      </c>
    </row>
    <row r="1357" spans="1:14" x14ac:dyDescent="0.25">
      <c r="A1357" t="s">
        <v>140</v>
      </c>
      <c r="B1357" t="s">
        <v>63</v>
      </c>
      <c r="C1357" t="s">
        <v>30</v>
      </c>
      <c r="D1357" t="s">
        <v>93</v>
      </c>
      <c r="E1357" t="s">
        <v>145</v>
      </c>
      <c r="F1357" t="s">
        <v>141</v>
      </c>
      <c r="G1357" s="3" t="s">
        <v>144</v>
      </c>
      <c r="H1357" s="4">
        <v>2.0995946728430805</v>
      </c>
      <c r="I1357">
        <v>1.0053894096815937E-3</v>
      </c>
      <c r="J1357" s="3" t="s">
        <v>144</v>
      </c>
      <c r="K1357" s="3" t="s">
        <v>144</v>
      </c>
      <c r="L1357">
        <f>H1357*I1357</f>
        <v>2.1109102487003239E-3</v>
      </c>
      <c r="M1357" t="s">
        <v>68</v>
      </c>
      <c r="N1357">
        <f t="shared" si="30"/>
        <v>2.1109102487003239E-3</v>
      </c>
    </row>
    <row r="1358" spans="1:14" x14ac:dyDescent="0.25">
      <c r="A1358" t="s">
        <v>140</v>
      </c>
      <c r="B1358" t="s">
        <v>63</v>
      </c>
      <c r="C1358" t="s">
        <v>30</v>
      </c>
      <c r="D1358" t="s">
        <v>94</v>
      </c>
      <c r="E1358" t="s">
        <v>81</v>
      </c>
      <c r="F1358" t="s">
        <v>141</v>
      </c>
      <c r="G1358" s="3" t="s">
        <v>144</v>
      </c>
      <c r="H1358" s="4">
        <v>14.844797366255143</v>
      </c>
      <c r="I1358">
        <v>7.605387940211527E-4</v>
      </c>
      <c r="J1358" s="3" t="s">
        <v>144</v>
      </c>
      <c r="K1358" s="3" t="s">
        <v>144</v>
      </c>
      <c r="L1358">
        <f>H1358*I1358</f>
        <v>1.1290044286420071E-2</v>
      </c>
      <c r="M1358" t="s">
        <v>68</v>
      </c>
      <c r="N1358">
        <f t="shared" si="30"/>
        <v>1.1290044286420071E-2</v>
      </c>
    </row>
    <row r="1359" spans="1:14" x14ac:dyDescent="0.25">
      <c r="A1359" t="s">
        <v>140</v>
      </c>
      <c r="B1359" t="s">
        <v>63</v>
      </c>
      <c r="C1359" t="s">
        <v>30</v>
      </c>
      <c r="D1359" t="s">
        <v>94</v>
      </c>
      <c r="E1359" t="s">
        <v>145</v>
      </c>
      <c r="F1359" t="s">
        <v>141</v>
      </c>
      <c r="G1359" s="3" t="s">
        <v>144</v>
      </c>
      <c r="H1359" s="4">
        <v>12.942222222222222</v>
      </c>
      <c r="I1359">
        <v>1.0053894096815937E-3</v>
      </c>
      <c r="J1359" s="3" t="s">
        <v>144</v>
      </c>
      <c r="K1359" s="3" t="s">
        <v>144</v>
      </c>
      <c r="L1359">
        <f>H1359*I1359</f>
        <v>1.3011973159968004E-2</v>
      </c>
      <c r="M1359" t="s">
        <v>68</v>
      </c>
      <c r="N1359">
        <f t="shared" si="30"/>
        <v>1.3011973159968004E-2</v>
      </c>
    </row>
    <row r="1360" spans="1:14" x14ac:dyDescent="0.25">
      <c r="A1360" t="s">
        <v>140</v>
      </c>
      <c r="B1360" t="s">
        <v>63</v>
      </c>
      <c r="C1360" t="s">
        <v>30</v>
      </c>
      <c r="D1360" t="s">
        <v>115</v>
      </c>
      <c r="E1360" t="s">
        <v>81</v>
      </c>
      <c r="F1360" t="s">
        <v>82</v>
      </c>
      <c r="G1360">
        <v>97</v>
      </c>
      <c r="H1360" s="3" t="s">
        <v>144</v>
      </c>
      <c r="I1360">
        <v>7.605387940211527E-4</v>
      </c>
      <c r="J1360">
        <v>0.3</v>
      </c>
      <c r="K1360">
        <v>0.03</v>
      </c>
      <c r="L1360">
        <f>G1360*I1360*J1360*K1360</f>
        <v>6.6395036718046622E-4</v>
      </c>
      <c r="M1360" t="s">
        <v>68</v>
      </c>
      <c r="N1360">
        <f t="shared" si="30"/>
        <v>6.6395036718046622E-4</v>
      </c>
    </row>
    <row r="1361" spans="1:14" x14ac:dyDescent="0.25">
      <c r="A1361" t="s">
        <v>140</v>
      </c>
      <c r="B1361" t="s">
        <v>63</v>
      </c>
      <c r="C1361" t="s">
        <v>30</v>
      </c>
      <c r="D1361" t="s">
        <v>115</v>
      </c>
      <c r="E1361" t="s">
        <v>81</v>
      </c>
      <c r="F1361" t="s">
        <v>141</v>
      </c>
      <c r="G1361" s="3" t="s">
        <v>144</v>
      </c>
      <c r="H1361" s="4">
        <v>9.7799999999999994</v>
      </c>
      <c r="I1361">
        <v>7.605387940211527E-4</v>
      </c>
      <c r="J1361" s="3" t="s">
        <v>144</v>
      </c>
      <c r="K1361" s="3" t="s">
        <v>144</v>
      </c>
      <c r="L1361">
        <f>H1361*I1361</f>
        <v>7.4380694055268728E-3</v>
      </c>
      <c r="M1361" t="s">
        <v>68</v>
      </c>
      <c r="N1361">
        <f t="shared" si="30"/>
        <v>7.4380694055268728E-3</v>
      </c>
    </row>
    <row r="1362" spans="1:14" x14ac:dyDescent="0.25">
      <c r="A1362" t="s">
        <v>140</v>
      </c>
      <c r="B1362" t="s">
        <v>63</v>
      </c>
      <c r="C1362" t="s">
        <v>30</v>
      </c>
      <c r="D1362" t="s">
        <v>115</v>
      </c>
      <c r="E1362" t="s">
        <v>145</v>
      </c>
      <c r="F1362" t="s">
        <v>82</v>
      </c>
      <c r="G1362">
        <v>286</v>
      </c>
      <c r="H1362" s="3" t="s">
        <v>144</v>
      </c>
      <c r="I1362">
        <v>1.0053894096815937E-3</v>
      </c>
      <c r="J1362">
        <v>0.3</v>
      </c>
      <c r="K1362">
        <v>0.03</v>
      </c>
      <c r="L1362">
        <f>G1362*I1362*J1362*K1362</f>
        <v>2.5878723405204219E-3</v>
      </c>
      <c r="M1362" t="s">
        <v>68</v>
      </c>
      <c r="N1362">
        <f t="shared" si="30"/>
        <v>2.5878723405204219E-3</v>
      </c>
    </row>
    <row r="1363" spans="1:14" x14ac:dyDescent="0.25">
      <c r="A1363" t="s">
        <v>140</v>
      </c>
      <c r="B1363" t="s">
        <v>63</v>
      </c>
      <c r="C1363" t="s">
        <v>30</v>
      </c>
      <c r="D1363" t="s">
        <v>115</v>
      </c>
      <c r="E1363" t="s">
        <v>145</v>
      </c>
      <c r="F1363" t="s">
        <v>141</v>
      </c>
      <c r="G1363" s="3" t="s">
        <v>144</v>
      </c>
      <c r="H1363" s="4">
        <v>17.25</v>
      </c>
      <c r="I1363">
        <v>1.0053894096815937E-3</v>
      </c>
      <c r="J1363" s="3" t="s">
        <v>144</v>
      </c>
      <c r="K1363" s="3" t="s">
        <v>144</v>
      </c>
      <c r="L1363">
        <f>H1363*I1363</f>
        <v>1.7342967317007491E-2</v>
      </c>
      <c r="M1363" t="s">
        <v>68</v>
      </c>
      <c r="N1363">
        <f t="shared" si="30"/>
        <v>1.7342967317007491E-2</v>
      </c>
    </row>
    <row r="1364" spans="1:14" x14ac:dyDescent="0.25">
      <c r="A1364" t="s">
        <v>140</v>
      </c>
      <c r="B1364" t="s">
        <v>63</v>
      </c>
      <c r="C1364" t="s">
        <v>30</v>
      </c>
      <c r="D1364" t="s">
        <v>75</v>
      </c>
      <c r="E1364" t="s">
        <v>81</v>
      </c>
      <c r="F1364" t="s">
        <v>82</v>
      </c>
      <c r="G1364">
        <v>141.5</v>
      </c>
      <c r="H1364" s="3" t="s">
        <v>144</v>
      </c>
      <c r="I1364">
        <v>7.605387940211527E-4</v>
      </c>
      <c r="J1364">
        <v>0.3</v>
      </c>
      <c r="K1364">
        <v>0.03</v>
      </c>
      <c r="L1364">
        <f>G1364*I1364*J1364*K1364</f>
        <v>9.6854615418593781E-4</v>
      </c>
      <c r="M1364" t="s">
        <v>68</v>
      </c>
      <c r="N1364">
        <f t="shared" si="30"/>
        <v>9.6854615418593781E-4</v>
      </c>
    </row>
    <row r="1365" spans="1:14" x14ac:dyDescent="0.25">
      <c r="A1365" t="s">
        <v>140</v>
      </c>
      <c r="B1365" t="s">
        <v>63</v>
      </c>
      <c r="C1365" t="s">
        <v>30</v>
      </c>
      <c r="D1365" t="s">
        <v>75</v>
      </c>
      <c r="E1365" t="s">
        <v>145</v>
      </c>
      <c r="F1365" t="s">
        <v>82</v>
      </c>
      <c r="G1365">
        <v>154.5</v>
      </c>
      <c r="H1365" s="3" t="s">
        <v>144</v>
      </c>
      <c r="I1365">
        <v>1.0053894096815937E-3</v>
      </c>
      <c r="J1365">
        <v>0.3</v>
      </c>
      <c r="K1365">
        <v>0.03</v>
      </c>
      <c r="L1365">
        <f>G1365*I1365*J1365*K1365</f>
        <v>1.397993974162256E-3</v>
      </c>
      <c r="M1365" t="s">
        <v>68</v>
      </c>
      <c r="N1365">
        <f t="shared" si="30"/>
        <v>1.397993974162256E-3</v>
      </c>
    </row>
    <row r="1366" spans="1:14" x14ac:dyDescent="0.25">
      <c r="A1366" t="s">
        <v>140</v>
      </c>
      <c r="B1366" t="s">
        <v>63</v>
      </c>
      <c r="C1366" t="s">
        <v>30</v>
      </c>
      <c r="D1366" t="s">
        <v>78</v>
      </c>
      <c r="E1366" t="s">
        <v>81</v>
      </c>
      <c r="F1366" t="s">
        <v>82</v>
      </c>
      <c r="G1366">
        <v>2286</v>
      </c>
      <c r="H1366" s="3" t="s">
        <v>144</v>
      </c>
      <c r="I1366">
        <v>7.605387940211527E-4</v>
      </c>
      <c r="J1366">
        <v>0.3</v>
      </c>
      <c r="K1366">
        <v>0.03</v>
      </c>
      <c r="L1366">
        <f>G1366*I1366*J1366*K1366</f>
        <v>1.5647325148191196E-2</v>
      </c>
      <c r="M1366" t="s">
        <v>68</v>
      </c>
      <c r="N1366">
        <f t="shared" si="30"/>
        <v>1.5647325148191196E-2</v>
      </c>
    </row>
    <row r="1367" spans="1:14" x14ac:dyDescent="0.25">
      <c r="A1367" t="s">
        <v>140</v>
      </c>
      <c r="B1367" t="s">
        <v>63</v>
      </c>
      <c r="C1367" t="s">
        <v>30</v>
      </c>
      <c r="D1367" t="s">
        <v>78</v>
      </c>
      <c r="E1367" t="s">
        <v>145</v>
      </c>
      <c r="F1367" t="s">
        <v>82</v>
      </c>
      <c r="G1367">
        <v>2286</v>
      </c>
      <c r="H1367" s="3" t="s">
        <v>144</v>
      </c>
      <c r="I1367">
        <v>1.0053894096815937E-3</v>
      </c>
      <c r="J1367">
        <v>0.3</v>
      </c>
      <c r="K1367">
        <v>0.03</v>
      </c>
      <c r="L1367">
        <f>G1367*I1367*J1367*K1367</f>
        <v>2.0684881714789109E-2</v>
      </c>
      <c r="M1367" t="s">
        <v>68</v>
      </c>
      <c r="N1367">
        <f t="shared" si="30"/>
        <v>2.0684881714789109E-2</v>
      </c>
    </row>
    <row r="1368" spans="1:14" x14ac:dyDescent="0.25">
      <c r="A1368" t="s">
        <v>140</v>
      </c>
      <c r="B1368" t="s">
        <v>63</v>
      </c>
      <c r="C1368" t="s">
        <v>30</v>
      </c>
      <c r="D1368" t="s">
        <v>166</v>
      </c>
      <c r="E1368" t="s">
        <v>81</v>
      </c>
      <c r="F1368" t="s">
        <v>141</v>
      </c>
      <c r="G1368" s="3" t="s">
        <v>144</v>
      </c>
      <c r="H1368" s="4">
        <v>103.50397989107665</v>
      </c>
      <c r="I1368">
        <v>7.605387940211527E-4</v>
      </c>
      <c r="J1368" s="3" t="s">
        <v>144</v>
      </c>
      <c r="K1368" s="3" t="s">
        <v>144</v>
      </c>
      <c r="L1368">
        <f>H1368*I1368</f>
        <v>7.8718792042749078E-2</v>
      </c>
      <c r="M1368" t="s">
        <v>68</v>
      </c>
      <c r="N1368">
        <f t="shared" si="30"/>
        <v>7.8718792042749078E-2</v>
      </c>
    </row>
    <row r="1369" spans="1:14" x14ac:dyDescent="0.25">
      <c r="A1369" t="s">
        <v>140</v>
      </c>
      <c r="B1369" t="s">
        <v>63</v>
      </c>
      <c r="C1369" t="s">
        <v>30</v>
      </c>
      <c r="D1369" t="s">
        <v>166</v>
      </c>
      <c r="E1369" t="s">
        <v>145</v>
      </c>
      <c r="F1369" t="s">
        <v>141</v>
      </c>
      <c r="G1369" s="3" t="s">
        <v>144</v>
      </c>
      <c r="H1369" s="4">
        <v>56.403854210305823</v>
      </c>
      <c r="I1369">
        <v>1.0053894096815937E-3</v>
      </c>
      <c r="J1369" s="3" t="s">
        <v>144</v>
      </c>
      <c r="K1369" s="3" t="s">
        <v>144</v>
      </c>
      <c r="L1369">
        <f>H1369*I1369</f>
        <v>5.6707837688266045E-2</v>
      </c>
      <c r="M1369" t="s">
        <v>68</v>
      </c>
      <c r="N1369">
        <f t="shared" si="30"/>
        <v>5.6707837688266045E-2</v>
      </c>
    </row>
    <row r="1370" spans="1:14" x14ac:dyDescent="0.25">
      <c r="A1370" t="s">
        <v>140</v>
      </c>
      <c r="B1370" t="s">
        <v>63</v>
      </c>
      <c r="C1370" t="s">
        <v>30</v>
      </c>
      <c r="D1370" t="s">
        <v>167</v>
      </c>
      <c r="E1370" t="s">
        <v>81</v>
      </c>
      <c r="F1370" t="s">
        <v>141</v>
      </c>
      <c r="G1370" s="3" t="s">
        <v>144</v>
      </c>
      <c r="H1370" s="4">
        <v>4.3</v>
      </c>
      <c r="I1370">
        <v>7.605387940211527E-4</v>
      </c>
      <c r="J1370" s="3" t="s">
        <v>144</v>
      </c>
      <c r="K1370" s="3" t="s">
        <v>144</v>
      </c>
      <c r="L1370">
        <f>H1370*I1370</f>
        <v>3.2703168142909564E-3</v>
      </c>
      <c r="M1370" t="s">
        <v>68</v>
      </c>
      <c r="N1370">
        <f t="shared" si="30"/>
        <v>3.2703168142909564E-3</v>
      </c>
    </row>
    <row r="1371" spans="1:14" x14ac:dyDescent="0.25">
      <c r="A1371" t="s">
        <v>140</v>
      </c>
      <c r="B1371" t="s">
        <v>63</v>
      </c>
      <c r="C1371" t="s">
        <v>30</v>
      </c>
      <c r="D1371" t="s">
        <v>167</v>
      </c>
      <c r="E1371" t="s">
        <v>145</v>
      </c>
      <c r="F1371" t="s">
        <v>141</v>
      </c>
      <c r="G1371" s="3" t="s">
        <v>144</v>
      </c>
      <c r="H1371" s="4">
        <v>0.9</v>
      </c>
      <c r="I1371">
        <v>1.0053894096815937E-3</v>
      </c>
      <c r="J1371" s="3" t="s">
        <v>144</v>
      </c>
      <c r="K1371" s="3" t="s">
        <v>144</v>
      </c>
      <c r="L1371">
        <f>H1371*I1371</f>
        <v>9.048504687134344E-4</v>
      </c>
      <c r="M1371" t="s">
        <v>68</v>
      </c>
      <c r="N1371">
        <f t="shared" si="30"/>
        <v>9.048504687134344E-4</v>
      </c>
    </row>
    <row r="1372" spans="1:14" x14ac:dyDescent="0.25">
      <c r="A1372" t="s">
        <v>140</v>
      </c>
      <c r="B1372" t="s">
        <v>63</v>
      </c>
      <c r="C1372" t="s">
        <v>30</v>
      </c>
      <c r="D1372" t="s">
        <v>168</v>
      </c>
      <c r="E1372" t="s">
        <v>81</v>
      </c>
      <c r="F1372" t="s">
        <v>82</v>
      </c>
      <c r="G1372">
        <v>1481</v>
      </c>
      <c r="H1372" s="3" t="s">
        <v>144</v>
      </c>
      <c r="I1372">
        <v>7.605387940211527E-4</v>
      </c>
      <c r="J1372">
        <v>0.3</v>
      </c>
      <c r="K1372">
        <v>0.03</v>
      </c>
      <c r="L1372">
        <f>G1372*I1372*J1372*K1372</f>
        <v>1.0137221585507944E-2</v>
      </c>
      <c r="M1372" t="s">
        <v>68</v>
      </c>
      <c r="N1372">
        <f t="shared" si="30"/>
        <v>1.0137221585507944E-2</v>
      </c>
    </row>
    <row r="1373" spans="1:14" x14ac:dyDescent="0.25">
      <c r="A1373" t="s">
        <v>140</v>
      </c>
      <c r="B1373" t="s">
        <v>63</v>
      </c>
      <c r="C1373" t="s">
        <v>30</v>
      </c>
      <c r="D1373" t="s">
        <v>168</v>
      </c>
      <c r="E1373" t="s">
        <v>145</v>
      </c>
      <c r="F1373" t="s">
        <v>82</v>
      </c>
      <c r="G1373">
        <v>1216.5</v>
      </c>
      <c r="H1373" s="3" t="s">
        <v>144</v>
      </c>
      <c r="I1373">
        <v>1.0053894096815937E-3</v>
      </c>
      <c r="J1373">
        <v>0.3</v>
      </c>
      <c r="K1373">
        <v>0.03</v>
      </c>
      <c r="L1373">
        <f>G1373*I1373*J1373*K1373</f>
        <v>1.1007505951898928E-2</v>
      </c>
      <c r="M1373" t="s">
        <v>68</v>
      </c>
      <c r="N1373">
        <f t="shared" si="30"/>
        <v>1.1007505951898928E-2</v>
      </c>
    </row>
    <row r="1374" spans="1:14" x14ac:dyDescent="0.25">
      <c r="A1374" t="s">
        <v>140</v>
      </c>
      <c r="B1374" t="s">
        <v>63</v>
      </c>
      <c r="C1374" t="s">
        <v>30</v>
      </c>
      <c r="D1374" t="s">
        <v>96</v>
      </c>
      <c r="E1374" t="s">
        <v>81</v>
      </c>
      <c r="F1374" t="s">
        <v>141</v>
      </c>
      <c r="G1374" s="3" t="s">
        <v>144</v>
      </c>
      <c r="H1374" s="4">
        <v>11.7463443059252</v>
      </c>
      <c r="I1374">
        <v>7.605387940211527E-4</v>
      </c>
      <c r="J1374" s="3" t="s">
        <v>144</v>
      </c>
      <c r="K1374" s="3" t="s">
        <v>144</v>
      </c>
      <c r="L1374">
        <f>H1374*I1374</f>
        <v>8.9335505325855852E-3</v>
      </c>
      <c r="M1374" t="s">
        <v>68</v>
      </c>
      <c r="N1374">
        <f t="shared" si="30"/>
        <v>8.9335505325855852E-3</v>
      </c>
    </row>
    <row r="1375" spans="1:14" x14ac:dyDescent="0.25">
      <c r="A1375" t="s">
        <v>140</v>
      </c>
      <c r="B1375" t="s">
        <v>63</v>
      </c>
      <c r="C1375" t="s">
        <v>30</v>
      </c>
      <c r="D1375" t="s">
        <v>96</v>
      </c>
      <c r="E1375" t="s">
        <v>145</v>
      </c>
      <c r="F1375" t="s">
        <v>141</v>
      </c>
      <c r="G1375" s="3" t="s">
        <v>144</v>
      </c>
      <c r="H1375" s="4">
        <v>1.3433253957136855</v>
      </c>
      <c r="I1375">
        <v>1.0053894096815937E-3</v>
      </c>
      <c r="J1375" s="3" t="s">
        <v>144</v>
      </c>
      <c r="K1375" s="3" t="s">
        <v>144</v>
      </c>
      <c r="L1375">
        <f>H1375*I1375</f>
        <v>1.3505651266068756E-3</v>
      </c>
      <c r="M1375" t="s">
        <v>68</v>
      </c>
      <c r="N1375">
        <f t="shared" si="30"/>
        <v>1.3505651266068756E-3</v>
      </c>
    </row>
    <row r="1376" spans="1:14" x14ac:dyDescent="0.25">
      <c r="A1376" t="s">
        <v>140</v>
      </c>
      <c r="B1376" t="s">
        <v>63</v>
      </c>
      <c r="C1376" t="s">
        <v>30</v>
      </c>
      <c r="D1376" t="s">
        <v>124</v>
      </c>
      <c r="E1376" t="s">
        <v>81</v>
      </c>
      <c r="F1376" t="s">
        <v>141</v>
      </c>
      <c r="G1376" s="3" t="s">
        <v>144</v>
      </c>
      <c r="H1376" s="4">
        <v>0.13173553719008266</v>
      </c>
      <c r="I1376">
        <v>7.605387940211527E-4</v>
      </c>
      <c r="J1376" s="3" t="s">
        <v>144</v>
      </c>
      <c r="K1376" s="3" t="s">
        <v>144</v>
      </c>
      <c r="L1376">
        <f>H1376*I1376</f>
        <v>1.0018998658427418E-4</v>
      </c>
      <c r="M1376" t="s">
        <v>68</v>
      </c>
      <c r="N1376">
        <f t="shared" si="30"/>
        <v>1.0018998658427418E-4</v>
      </c>
    </row>
    <row r="1377" spans="1:14" x14ac:dyDescent="0.25">
      <c r="A1377" t="s">
        <v>140</v>
      </c>
      <c r="B1377" t="s">
        <v>63</v>
      </c>
      <c r="C1377" t="s">
        <v>30</v>
      </c>
      <c r="D1377" t="s">
        <v>124</v>
      </c>
      <c r="E1377" t="s">
        <v>145</v>
      </c>
      <c r="F1377" t="s">
        <v>141</v>
      </c>
      <c r="G1377" s="3" t="s">
        <v>144</v>
      </c>
      <c r="H1377" s="4">
        <v>0.11570247933884298</v>
      </c>
      <c r="I1377">
        <v>1.0053894096815937E-3</v>
      </c>
      <c r="J1377" s="3" t="s">
        <v>144</v>
      </c>
      <c r="K1377" s="3" t="s">
        <v>144</v>
      </c>
      <c r="L1377">
        <f>H1377*I1377</f>
        <v>1.1632604740117613E-4</v>
      </c>
      <c r="M1377" t="s">
        <v>68</v>
      </c>
      <c r="N1377">
        <f t="shared" si="30"/>
        <v>1.1632604740117613E-4</v>
      </c>
    </row>
    <row r="1378" spans="1:14" x14ac:dyDescent="0.25">
      <c r="A1378" t="s">
        <v>140</v>
      </c>
      <c r="B1378" t="s">
        <v>63</v>
      </c>
      <c r="C1378" t="s">
        <v>30</v>
      </c>
      <c r="D1378" t="s">
        <v>101</v>
      </c>
      <c r="E1378" t="s">
        <v>81</v>
      </c>
      <c r="F1378" t="s">
        <v>82</v>
      </c>
      <c r="G1378">
        <v>332</v>
      </c>
      <c r="H1378" s="3" t="s">
        <v>144</v>
      </c>
      <c r="I1378">
        <v>7.605387940211527E-4</v>
      </c>
      <c r="J1378">
        <v>0.3</v>
      </c>
      <c r="K1378">
        <v>0.03</v>
      </c>
      <c r="L1378">
        <f>G1378*I1378*J1378*K1378</f>
        <v>2.272489916535204E-3</v>
      </c>
      <c r="M1378" t="s">
        <v>68</v>
      </c>
      <c r="N1378">
        <f t="shared" si="30"/>
        <v>2.272489916535204E-3</v>
      </c>
    </row>
    <row r="1379" spans="1:14" x14ac:dyDescent="0.25">
      <c r="A1379" t="s">
        <v>140</v>
      </c>
      <c r="B1379" t="s">
        <v>63</v>
      </c>
      <c r="C1379" t="s">
        <v>30</v>
      </c>
      <c r="D1379" t="s">
        <v>101</v>
      </c>
      <c r="E1379" t="s">
        <v>81</v>
      </c>
      <c r="F1379" t="s">
        <v>141</v>
      </c>
      <c r="G1379" s="3" t="s">
        <v>144</v>
      </c>
      <c r="H1379" s="4">
        <v>29.259433492822971</v>
      </c>
      <c r="I1379">
        <v>7.605387940211527E-4</v>
      </c>
      <c r="J1379" s="3" t="s">
        <v>144</v>
      </c>
      <c r="K1379" s="3" t="s">
        <v>144</v>
      </c>
      <c r="L1379">
        <f>H1379*I1379</f>
        <v>2.2252934262373708E-2</v>
      </c>
      <c r="M1379" t="s">
        <v>68</v>
      </c>
      <c r="N1379">
        <f t="shared" si="30"/>
        <v>2.2252934262373708E-2</v>
      </c>
    </row>
    <row r="1380" spans="1:14" x14ac:dyDescent="0.25">
      <c r="A1380" t="s">
        <v>140</v>
      </c>
      <c r="B1380" t="s">
        <v>63</v>
      </c>
      <c r="C1380" t="s">
        <v>30</v>
      </c>
      <c r="D1380" t="s">
        <v>101</v>
      </c>
      <c r="E1380" t="s">
        <v>145</v>
      </c>
      <c r="F1380" t="s">
        <v>82</v>
      </c>
      <c r="G1380">
        <v>226</v>
      </c>
      <c r="H1380" s="3" t="s">
        <v>144</v>
      </c>
      <c r="I1380">
        <v>1.0053894096815937E-3</v>
      </c>
      <c r="J1380">
        <v>0.3</v>
      </c>
      <c r="K1380">
        <v>0.03</v>
      </c>
      <c r="L1380">
        <f>G1380*I1380*J1380*K1380</f>
        <v>2.0449620592923618E-3</v>
      </c>
      <c r="M1380" t="s">
        <v>68</v>
      </c>
      <c r="N1380">
        <f t="shared" si="30"/>
        <v>2.0449620592923618E-3</v>
      </c>
    </row>
    <row r="1381" spans="1:14" x14ac:dyDescent="0.25">
      <c r="A1381" t="s">
        <v>140</v>
      </c>
      <c r="B1381" t="s">
        <v>63</v>
      </c>
      <c r="C1381" t="s">
        <v>30</v>
      </c>
      <c r="D1381" t="s">
        <v>101</v>
      </c>
      <c r="E1381" t="s">
        <v>145</v>
      </c>
      <c r="F1381" t="s">
        <v>141</v>
      </c>
      <c r="G1381" s="3" t="s">
        <v>144</v>
      </c>
      <c r="H1381" s="4">
        <v>10.491961722488039</v>
      </c>
      <c r="I1381">
        <v>1.0053894096815937E-3</v>
      </c>
      <c r="J1381" s="3" t="s">
        <v>144</v>
      </c>
      <c r="K1381" s="3" t="s">
        <v>144</v>
      </c>
      <c r="L1381">
        <f>H1381*I1381</f>
        <v>1.0548507202574128E-2</v>
      </c>
      <c r="M1381" t="s">
        <v>68</v>
      </c>
      <c r="N1381">
        <f t="shared" si="30"/>
        <v>1.0548507202574128E-2</v>
      </c>
    </row>
    <row r="1382" spans="1:14" x14ac:dyDescent="0.25">
      <c r="A1382" t="s">
        <v>140</v>
      </c>
      <c r="B1382" t="s">
        <v>63</v>
      </c>
      <c r="C1382" t="s">
        <v>30</v>
      </c>
      <c r="D1382" t="s">
        <v>114</v>
      </c>
      <c r="E1382" t="s">
        <v>81</v>
      </c>
      <c r="F1382" t="s">
        <v>82</v>
      </c>
      <c r="G1382">
        <v>798.7</v>
      </c>
      <c r="H1382" s="3" t="s">
        <v>144</v>
      </c>
      <c r="I1382">
        <v>7.605387940211527E-4</v>
      </c>
      <c r="J1382">
        <v>0.3</v>
      </c>
      <c r="K1382">
        <v>0.03</v>
      </c>
      <c r="L1382">
        <f>G1382*I1382*J1382*K1382</f>
        <v>5.4669810130622519E-3</v>
      </c>
      <c r="M1382" t="s">
        <v>68</v>
      </c>
      <c r="N1382">
        <f t="shared" si="30"/>
        <v>5.4669810130622519E-3</v>
      </c>
    </row>
    <row r="1383" spans="1:14" x14ac:dyDescent="0.25">
      <c r="A1383" t="s">
        <v>140</v>
      </c>
      <c r="B1383" t="s">
        <v>63</v>
      </c>
      <c r="C1383" t="s">
        <v>30</v>
      </c>
      <c r="D1383" t="s">
        <v>114</v>
      </c>
      <c r="E1383" t="s">
        <v>81</v>
      </c>
      <c r="F1383" t="s">
        <v>141</v>
      </c>
      <c r="G1383" s="3" t="s">
        <v>144</v>
      </c>
      <c r="H1383" s="4">
        <v>16.309999999999999</v>
      </c>
      <c r="I1383">
        <v>7.605387940211527E-4</v>
      </c>
      <c r="J1383" s="3" t="s">
        <v>144</v>
      </c>
      <c r="K1383" s="3" t="s">
        <v>144</v>
      </c>
      <c r="L1383">
        <f>H1383*I1383</f>
        <v>1.2404387730485E-2</v>
      </c>
      <c r="M1383" t="s">
        <v>68</v>
      </c>
      <c r="N1383">
        <f t="shared" si="30"/>
        <v>1.2404387730485E-2</v>
      </c>
    </row>
    <row r="1384" spans="1:14" x14ac:dyDescent="0.25">
      <c r="A1384" t="s">
        <v>140</v>
      </c>
      <c r="B1384" t="s">
        <v>63</v>
      </c>
      <c r="C1384" t="s">
        <v>30</v>
      </c>
      <c r="D1384" t="s">
        <v>114</v>
      </c>
      <c r="E1384" t="s">
        <v>145</v>
      </c>
      <c r="F1384" t="s">
        <v>82</v>
      </c>
      <c r="G1384">
        <v>1216.8</v>
      </c>
      <c r="H1384" s="3" t="s">
        <v>144</v>
      </c>
      <c r="I1384">
        <v>1.0053894096815937E-3</v>
      </c>
      <c r="J1384">
        <v>0.3</v>
      </c>
      <c r="K1384">
        <v>0.03</v>
      </c>
      <c r="L1384">
        <f>G1384*I1384*J1384*K1384</f>
        <v>1.1010220503305069E-2</v>
      </c>
      <c r="M1384" t="s">
        <v>68</v>
      </c>
      <c r="N1384">
        <f t="shared" si="30"/>
        <v>1.1010220503305069E-2</v>
      </c>
    </row>
    <row r="1385" spans="1:14" x14ac:dyDescent="0.25">
      <c r="A1385" t="s">
        <v>140</v>
      </c>
      <c r="B1385" t="s">
        <v>63</v>
      </c>
      <c r="C1385" t="s">
        <v>30</v>
      </c>
      <c r="D1385" t="s">
        <v>114</v>
      </c>
      <c r="E1385" t="s">
        <v>145</v>
      </c>
      <c r="F1385" t="s">
        <v>141</v>
      </c>
      <c r="G1385" s="3" t="s">
        <v>144</v>
      </c>
      <c r="H1385" s="4">
        <v>21.87</v>
      </c>
      <c r="I1385">
        <v>1.0053894096815937E-3</v>
      </c>
      <c r="J1385" s="3" t="s">
        <v>144</v>
      </c>
      <c r="K1385" s="3" t="s">
        <v>144</v>
      </c>
      <c r="L1385">
        <f>H1385*I1385</f>
        <v>2.1987866389736457E-2</v>
      </c>
      <c r="M1385" t="s">
        <v>68</v>
      </c>
      <c r="N1385">
        <f t="shared" si="30"/>
        <v>2.1987866389736457E-2</v>
      </c>
    </row>
    <row r="1386" spans="1:14" x14ac:dyDescent="0.25">
      <c r="A1386" t="s">
        <v>140</v>
      </c>
      <c r="B1386" t="s">
        <v>63</v>
      </c>
      <c r="C1386" t="s">
        <v>30</v>
      </c>
      <c r="D1386" t="s">
        <v>97</v>
      </c>
      <c r="E1386" t="s">
        <v>81</v>
      </c>
      <c r="F1386" t="s">
        <v>141</v>
      </c>
      <c r="G1386" s="3" t="s">
        <v>144</v>
      </c>
      <c r="H1386" s="4">
        <v>0.11592727272727274</v>
      </c>
      <c r="I1386">
        <v>7.605387940211527E-4</v>
      </c>
      <c r="J1386" s="3" t="s">
        <v>144</v>
      </c>
      <c r="K1386" s="3" t="s">
        <v>144</v>
      </c>
      <c r="L1386">
        <f>H1386*I1386</f>
        <v>8.8167188194161275E-5</v>
      </c>
      <c r="M1386" t="s">
        <v>68</v>
      </c>
      <c r="N1386">
        <f t="shared" si="30"/>
        <v>8.8167188194161275E-5</v>
      </c>
    </row>
    <row r="1387" spans="1:14" x14ac:dyDescent="0.25">
      <c r="A1387" t="s">
        <v>140</v>
      </c>
      <c r="B1387" t="s">
        <v>63</v>
      </c>
      <c r="C1387" t="s">
        <v>30</v>
      </c>
      <c r="D1387" t="s">
        <v>97</v>
      </c>
      <c r="E1387" t="s">
        <v>145</v>
      </c>
      <c r="F1387" t="s">
        <v>141</v>
      </c>
      <c r="G1387" s="3" t="s">
        <v>144</v>
      </c>
      <c r="H1387" s="4">
        <v>6.3636363636363644E-2</v>
      </c>
      <c r="I1387">
        <v>1.0053894096815937E-3</v>
      </c>
      <c r="J1387" s="3" t="s">
        <v>144</v>
      </c>
      <c r="K1387" s="3" t="s">
        <v>144</v>
      </c>
      <c r="L1387">
        <f>H1387*I1387</f>
        <v>6.3979326070646888E-5</v>
      </c>
      <c r="M1387" t="s">
        <v>68</v>
      </c>
      <c r="N1387">
        <f t="shared" si="30"/>
        <v>6.3979326070646888E-5</v>
      </c>
    </row>
    <row r="1388" spans="1:14" x14ac:dyDescent="0.25">
      <c r="A1388" t="s">
        <v>140</v>
      </c>
      <c r="B1388" t="s">
        <v>63</v>
      </c>
      <c r="C1388" t="s">
        <v>22</v>
      </c>
      <c r="D1388" t="s">
        <v>143</v>
      </c>
      <c r="E1388" t="s">
        <v>81</v>
      </c>
      <c r="F1388" t="s">
        <v>82</v>
      </c>
      <c r="G1388">
        <v>14</v>
      </c>
      <c r="H1388" s="3" t="s">
        <v>144</v>
      </c>
      <c r="I1388">
        <v>1.4675796120370154E-2</v>
      </c>
      <c r="J1388">
        <v>0.3</v>
      </c>
      <c r="K1388">
        <v>0.03</v>
      </c>
      <c r="L1388">
        <f>G1388*I1388*J1388*K1388</f>
        <v>1.8491503111666393E-3</v>
      </c>
      <c r="M1388" t="s">
        <v>68</v>
      </c>
      <c r="N1388">
        <f t="shared" si="30"/>
        <v>1.8491503111666393E-3</v>
      </c>
    </row>
    <row r="1389" spans="1:14" x14ac:dyDescent="0.25">
      <c r="A1389" t="s">
        <v>140</v>
      </c>
      <c r="B1389" t="s">
        <v>63</v>
      </c>
      <c r="C1389" t="s">
        <v>22</v>
      </c>
      <c r="D1389" t="s">
        <v>143</v>
      </c>
      <c r="E1389" t="s">
        <v>81</v>
      </c>
      <c r="F1389" t="s">
        <v>141</v>
      </c>
      <c r="G1389" s="3" t="s">
        <v>144</v>
      </c>
      <c r="H1389" s="4">
        <v>2.5708577540106954</v>
      </c>
      <c r="I1389">
        <v>1.4675796120370154E-2</v>
      </c>
      <c r="J1389" s="3" t="s">
        <v>144</v>
      </c>
      <c r="K1389" s="3" t="s">
        <v>144</v>
      </c>
      <c r="L1389">
        <f>H1389*I1389</f>
        <v>3.7729384252333693E-2</v>
      </c>
      <c r="M1389" t="s">
        <v>68</v>
      </c>
      <c r="N1389">
        <f t="shared" si="30"/>
        <v>3.7729384252333693E-2</v>
      </c>
    </row>
    <row r="1390" spans="1:14" x14ac:dyDescent="0.25">
      <c r="A1390" t="s">
        <v>140</v>
      </c>
      <c r="B1390" t="s">
        <v>63</v>
      </c>
      <c r="C1390" t="s">
        <v>22</v>
      </c>
      <c r="D1390" t="s">
        <v>143</v>
      </c>
      <c r="E1390" t="s">
        <v>145</v>
      </c>
      <c r="F1390" t="s">
        <v>82</v>
      </c>
      <c r="G1390">
        <v>23</v>
      </c>
      <c r="H1390" s="3" t="s">
        <v>144</v>
      </c>
      <c r="I1390">
        <v>1.9400575110776003E-2</v>
      </c>
      <c r="J1390">
        <v>0.3</v>
      </c>
      <c r="K1390">
        <v>0.03</v>
      </c>
      <c r="L1390">
        <f>G1390*I1390*J1390*K1390</f>
        <v>4.0159190479306323E-3</v>
      </c>
      <c r="M1390" t="s">
        <v>68</v>
      </c>
      <c r="N1390">
        <f t="shared" si="30"/>
        <v>4.0159190479306323E-3</v>
      </c>
    </row>
    <row r="1391" spans="1:14" x14ac:dyDescent="0.25">
      <c r="A1391" t="s">
        <v>140</v>
      </c>
      <c r="B1391" t="s">
        <v>63</v>
      </c>
      <c r="C1391" t="s">
        <v>22</v>
      </c>
      <c r="D1391" t="s">
        <v>143</v>
      </c>
      <c r="E1391" t="s">
        <v>145</v>
      </c>
      <c r="F1391" t="s">
        <v>141</v>
      </c>
      <c r="G1391" s="3" t="s">
        <v>144</v>
      </c>
      <c r="H1391" s="4">
        <v>0.53529411764705881</v>
      </c>
      <c r="I1391">
        <v>1.9400575110776003E-2</v>
      </c>
      <c r="J1391" s="3" t="s">
        <v>144</v>
      </c>
      <c r="K1391" s="3" t="s">
        <v>144</v>
      </c>
      <c r="L1391">
        <f>H1391*I1391</f>
        <v>1.038501373576833E-2</v>
      </c>
      <c r="M1391" t="s">
        <v>68</v>
      </c>
      <c r="N1391">
        <f t="shared" si="30"/>
        <v>1.038501373576833E-2</v>
      </c>
    </row>
    <row r="1392" spans="1:14" x14ac:dyDescent="0.25">
      <c r="A1392" t="s">
        <v>140</v>
      </c>
      <c r="B1392" t="s">
        <v>63</v>
      </c>
      <c r="C1392" t="s">
        <v>22</v>
      </c>
      <c r="D1392" t="s">
        <v>76</v>
      </c>
      <c r="E1392" t="s">
        <v>81</v>
      </c>
      <c r="F1392" t="s">
        <v>82</v>
      </c>
      <c r="G1392">
        <v>1112</v>
      </c>
      <c r="H1392" s="3" t="s">
        <v>144</v>
      </c>
      <c r="I1392">
        <v>1.4675796120370154E-2</v>
      </c>
      <c r="J1392">
        <v>0.3</v>
      </c>
      <c r="K1392">
        <v>0.03</v>
      </c>
      <c r="L1392">
        <f>G1392*I1392*J1392*K1392</f>
        <v>0.14687536757266451</v>
      </c>
      <c r="M1392" t="s">
        <v>68</v>
      </c>
      <c r="N1392">
        <f t="shared" si="30"/>
        <v>0.14687536757266451</v>
      </c>
    </row>
    <row r="1393" spans="1:14" x14ac:dyDescent="0.25">
      <c r="A1393" t="s">
        <v>140</v>
      </c>
      <c r="B1393" t="s">
        <v>63</v>
      </c>
      <c r="C1393" t="s">
        <v>22</v>
      </c>
      <c r="D1393" t="s">
        <v>76</v>
      </c>
      <c r="E1393" t="s">
        <v>81</v>
      </c>
      <c r="F1393" t="s">
        <v>141</v>
      </c>
      <c r="G1393" s="3" t="s">
        <v>144</v>
      </c>
      <c r="H1393" s="4">
        <v>3.4128685699974954</v>
      </c>
      <c r="I1393">
        <v>1.4675796120370154E-2</v>
      </c>
      <c r="J1393" s="3" t="s">
        <v>144</v>
      </c>
      <c r="K1393" s="3" t="s">
        <v>144</v>
      </c>
      <c r="L1393">
        <f>H1393*I1393</f>
        <v>5.0086563318902481E-2</v>
      </c>
      <c r="M1393" t="s">
        <v>68</v>
      </c>
      <c r="N1393">
        <f t="shared" si="30"/>
        <v>5.0086563318902481E-2</v>
      </c>
    </row>
    <row r="1394" spans="1:14" x14ac:dyDescent="0.25">
      <c r="A1394" t="s">
        <v>140</v>
      </c>
      <c r="B1394" t="s">
        <v>63</v>
      </c>
      <c r="C1394" t="s">
        <v>22</v>
      </c>
      <c r="D1394" t="s">
        <v>76</v>
      </c>
      <c r="E1394" t="s">
        <v>145</v>
      </c>
      <c r="F1394" t="s">
        <v>82</v>
      </c>
      <c r="G1394">
        <v>1112</v>
      </c>
      <c r="H1394" s="3" t="s">
        <v>144</v>
      </c>
      <c r="I1394">
        <v>1.9400575110776003E-2</v>
      </c>
      <c r="J1394">
        <v>0.3</v>
      </c>
      <c r="K1394">
        <v>0.03</v>
      </c>
      <c r="L1394">
        <f>G1394*I1394*J1394*K1394</f>
        <v>0.19416095570864622</v>
      </c>
      <c r="M1394" t="s">
        <v>68</v>
      </c>
      <c r="N1394">
        <f t="shared" si="30"/>
        <v>0.19416095570864622</v>
      </c>
    </row>
    <row r="1395" spans="1:14" x14ac:dyDescent="0.25">
      <c r="A1395" t="s">
        <v>140</v>
      </c>
      <c r="B1395" t="s">
        <v>63</v>
      </c>
      <c r="C1395" t="s">
        <v>22</v>
      </c>
      <c r="D1395" t="s">
        <v>76</v>
      </c>
      <c r="E1395" t="s">
        <v>145</v>
      </c>
      <c r="F1395" t="s">
        <v>141</v>
      </c>
      <c r="G1395" s="3" t="s">
        <v>144</v>
      </c>
      <c r="H1395" s="4">
        <v>13.936977210117705</v>
      </c>
      <c r="I1395">
        <v>1.9400575110776003E-2</v>
      </c>
      <c r="J1395" s="3" t="s">
        <v>144</v>
      </c>
      <c r="K1395" s="3" t="s">
        <v>144</v>
      </c>
      <c r="L1395">
        <f>H1395*I1395</f>
        <v>0.27038537318206191</v>
      </c>
      <c r="M1395" t="s">
        <v>68</v>
      </c>
      <c r="N1395">
        <f t="shared" si="30"/>
        <v>0.27038537318206191</v>
      </c>
    </row>
    <row r="1396" spans="1:14" x14ac:dyDescent="0.25">
      <c r="A1396" t="s">
        <v>140</v>
      </c>
      <c r="B1396" t="s">
        <v>63</v>
      </c>
      <c r="C1396" t="s">
        <v>22</v>
      </c>
      <c r="D1396" t="s">
        <v>73</v>
      </c>
      <c r="E1396" t="s">
        <v>81</v>
      </c>
      <c r="F1396" t="s">
        <v>82</v>
      </c>
      <c r="G1396">
        <v>11190</v>
      </c>
      <c r="H1396" s="3" t="s">
        <v>144</v>
      </c>
      <c r="I1396">
        <v>1.4675796120370154E-2</v>
      </c>
      <c r="J1396">
        <v>0.3</v>
      </c>
      <c r="K1396">
        <v>0.03</v>
      </c>
      <c r="L1396">
        <f>G1396*I1396*J1396*K1396</f>
        <v>1.4779994272824781</v>
      </c>
      <c r="M1396" t="s">
        <v>67</v>
      </c>
      <c r="N1396">
        <f t="shared" si="30"/>
        <v>0</v>
      </c>
    </row>
    <row r="1397" spans="1:14" x14ac:dyDescent="0.25">
      <c r="A1397" t="s">
        <v>140</v>
      </c>
      <c r="B1397" t="s">
        <v>63</v>
      </c>
      <c r="C1397" t="s">
        <v>22</v>
      </c>
      <c r="D1397" t="s">
        <v>73</v>
      </c>
      <c r="E1397" t="s">
        <v>81</v>
      </c>
      <c r="F1397" t="s">
        <v>141</v>
      </c>
      <c r="G1397" s="3" t="s">
        <v>144</v>
      </c>
      <c r="H1397" s="4">
        <v>138.18181818181819</v>
      </c>
      <c r="I1397">
        <v>1.4675796120370154E-2</v>
      </c>
      <c r="J1397" s="3" t="s">
        <v>144</v>
      </c>
      <c r="K1397" s="3" t="s">
        <v>144</v>
      </c>
      <c r="L1397">
        <f>H1397*I1397</f>
        <v>2.0279281911784213</v>
      </c>
      <c r="M1397" t="s">
        <v>67</v>
      </c>
      <c r="N1397">
        <f t="shared" si="30"/>
        <v>0</v>
      </c>
    </row>
    <row r="1398" spans="1:14" x14ac:dyDescent="0.25">
      <c r="A1398" t="s">
        <v>140</v>
      </c>
      <c r="B1398" t="s">
        <v>63</v>
      </c>
      <c r="C1398" t="s">
        <v>22</v>
      </c>
      <c r="D1398" t="s">
        <v>73</v>
      </c>
      <c r="E1398" t="s">
        <v>145</v>
      </c>
      <c r="F1398" t="s">
        <v>82</v>
      </c>
      <c r="G1398">
        <v>13766</v>
      </c>
      <c r="H1398" s="3" t="s">
        <v>144</v>
      </c>
      <c r="I1398">
        <v>1.9400575110776003E-2</v>
      </c>
      <c r="J1398">
        <v>0.3</v>
      </c>
      <c r="K1398">
        <v>0.03</v>
      </c>
      <c r="L1398">
        <f>G1398*I1398*J1398*K1398</f>
        <v>2.4036148527744818</v>
      </c>
      <c r="M1398" t="s">
        <v>67</v>
      </c>
      <c r="N1398">
        <f t="shared" si="30"/>
        <v>0</v>
      </c>
    </row>
    <row r="1399" spans="1:14" x14ac:dyDescent="0.25">
      <c r="A1399" t="s">
        <v>140</v>
      </c>
      <c r="B1399" t="s">
        <v>63</v>
      </c>
      <c r="C1399" t="s">
        <v>22</v>
      </c>
      <c r="D1399" t="s">
        <v>73</v>
      </c>
      <c r="E1399" t="s">
        <v>145</v>
      </c>
      <c r="F1399" t="s">
        <v>141</v>
      </c>
      <c r="G1399" s="3" t="s">
        <v>144</v>
      </c>
      <c r="H1399" s="4">
        <v>130.18181818181819</v>
      </c>
      <c r="I1399">
        <v>1.9400575110776003E-2</v>
      </c>
      <c r="J1399" s="3" t="s">
        <v>144</v>
      </c>
      <c r="K1399" s="3" t="s">
        <v>144</v>
      </c>
      <c r="L1399">
        <f>H1399*I1399</f>
        <v>2.5256021416937489</v>
      </c>
      <c r="M1399" t="s">
        <v>67</v>
      </c>
      <c r="N1399">
        <f t="shared" si="30"/>
        <v>0</v>
      </c>
    </row>
    <row r="1400" spans="1:14" x14ac:dyDescent="0.25">
      <c r="A1400" t="s">
        <v>140</v>
      </c>
      <c r="B1400" t="s">
        <v>63</v>
      </c>
      <c r="C1400" t="s">
        <v>22</v>
      </c>
      <c r="D1400" t="s">
        <v>146</v>
      </c>
      <c r="E1400" t="s">
        <v>81</v>
      </c>
      <c r="F1400" t="s">
        <v>82</v>
      </c>
      <c r="G1400">
        <v>740</v>
      </c>
      <c r="H1400" s="3" t="s">
        <v>144</v>
      </c>
      <c r="I1400">
        <v>1.4675796120370154E-2</v>
      </c>
      <c r="J1400">
        <v>0.3</v>
      </c>
      <c r="K1400">
        <v>0.03</v>
      </c>
      <c r="L1400">
        <f>G1400*I1400*J1400*K1400</f>
        <v>9.7740802161665225E-2</v>
      </c>
      <c r="M1400" t="s">
        <v>68</v>
      </c>
      <c r="N1400">
        <f t="shared" si="30"/>
        <v>9.7740802161665225E-2</v>
      </c>
    </row>
    <row r="1401" spans="1:14" x14ac:dyDescent="0.25">
      <c r="A1401" t="s">
        <v>140</v>
      </c>
      <c r="B1401" t="s">
        <v>63</v>
      </c>
      <c r="C1401" t="s">
        <v>22</v>
      </c>
      <c r="D1401" t="s">
        <v>146</v>
      </c>
      <c r="E1401" t="s">
        <v>81</v>
      </c>
      <c r="F1401" t="s">
        <v>141</v>
      </c>
      <c r="G1401" s="3" t="s">
        <v>144</v>
      </c>
      <c r="H1401" s="4">
        <v>1.3331636363636363</v>
      </c>
      <c r="I1401">
        <v>1.4675796120370154E-2</v>
      </c>
      <c r="J1401" s="3" t="s">
        <v>144</v>
      </c>
      <c r="K1401" s="3" t="s">
        <v>144</v>
      </c>
      <c r="L1401">
        <f>H1401*I1401</f>
        <v>1.9565237722364022E-2</v>
      </c>
      <c r="M1401" t="s">
        <v>68</v>
      </c>
      <c r="N1401">
        <f t="shared" si="30"/>
        <v>1.9565237722364022E-2</v>
      </c>
    </row>
    <row r="1402" spans="1:14" x14ac:dyDescent="0.25">
      <c r="A1402" t="s">
        <v>140</v>
      </c>
      <c r="B1402" t="s">
        <v>63</v>
      </c>
      <c r="C1402" t="s">
        <v>22</v>
      </c>
      <c r="D1402" t="s">
        <v>146</v>
      </c>
      <c r="E1402" t="s">
        <v>145</v>
      </c>
      <c r="F1402" t="s">
        <v>82</v>
      </c>
      <c r="G1402">
        <v>740</v>
      </c>
      <c r="H1402" s="3" t="s">
        <v>144</v>
      </c>
      <c r="I1402">
        <v>1.9400575110776003E-2</v>
      </c>
      <c r="J1402">
        <v>0.3</v>
      </c>
      <c r="K1402">
        <v>0.03</v>
      </c>
      <c r="L1402">
        <f>G1402*I1402*J1402*K1402</f>
        <v>0.12920783023776816</v>
      </c>
      <c r="M1402" t="s">
        <v>68</v>
      </c>
      <c r="N1402">
        <f t="shared" si="30"/>
        <v>0.12920783023776816</v>
      </c>
    </row>
    <row r="1403" spans="1:14" x14ac:dyDescent="0.25">
      <c r="A1403" t="s">
        <v>140</v>
      </c>
      <c r="B1403" t="s">
        <v>63</v>
      </c>
      <c r="C1403" t="s">
        <v>22</v>
      </c>
      <c r="D1403" t="s">
        <v>146</v>
      </c>
      <c r="E1403" t="s">
        <v>145</v>
      </c>
      <c r="F1403" t="s">
        <v>141</v>
      </c>
      <c r="G1403" s="3" t="s">
        <v>144</v>
      </c>
      <c r="H1403" s="4">
        <v>0.89090909090909076</v>
      </c>
      <c r="I1403">
        <v>1.9400575110776003E-2</v>
      </c>
      <c r="J1403" s="3" t="s">
        <v>144</v>
      </c>
      <c r="K1403" s="3" t="s">
        <v>144</v>
      </c>
      <c r="L1403">
        <f>H1403*I1403</f>
        <v>1.7284148735054981E-2</v>
      </c>
      <c r="M1403" t="s">
        <v>68</v>
      </c>
      <c r="N1403">
        <f t="shared" si="30"/>
        <v>1.7284148735054981E-2</v>
      </c>
    </row>
    <row r="1404" spans="1:14" x14ac:dyDescent="0.25">
      <c r="A1404" t="s">
        <v>140</v>
      </c>
      <c r="B1404" t="s">
        <v>63</v>
      </c>
      <c r="C1404" t="s">
        <v>22</v>
      </c>
      <c r="D1404" t="s">
        <v>128</v>
      </c>
      <c r="E1404" t="s">
        <v>81</v>
      </c>
      <c r="F1404" t="s">
        <v>82</v>
      </c>
      <c r="G1404">
        <v>97</v>
      </c>
      <c r="H1404" s="3" t="s">
        <v>144</v>
      </c>
      <c r="I1404">
        <v>1.4675796120370154E-2</v>
      </c>
      <c r="J1404">
        <v>0.3</v>
      </c>
      <c r="K1404">
        <v>0.03</v>
      </c>
      <c r="L1404">
        <f>G1404*I1404*J1404*K1404</f>
        <v>1.2811970013083145E-2</v>
      </c>
      <c r="M1404" t="s">
        <v>68</v>
      </c>
      <c r="N1404">
        <f t="shared" si="30"/>
        <v>1.2811970013083145E-2</v>
      </c>
    </row>
    <row r="1405" spans="1:14" x14ac:dyDescent="0.25">
      <c r="A1405" t="s">
        <v>140</v>
      </c>
      <c r="B1405" t="s">
        <v>63</v>
      </c>
      <c r="C1405" t="s">
        <v>22</v>
      </c>
      <c r="D1405" t="s">
        <v>128</v>
      </c>
      <c r="E1405" t="s">
        <v>81</v>
      </c>
      <c r="F1405" t="s">
        <v>141</v>
      </c>
      <c r="G1405" s="3" t="s">
        <v>144</v>
      </c>
      <c r="H1405" s="4">
        <v>3</v>
      </c>
      <c r="I1405">
        <v>1.4675796120370154E-2</v>
      </c>
      <c r="J1405" s="3" t="s">
        <v>144</v>
      </c>
      <c r="K1405" s="3" t="s">
        <v>144</v>
      </c>
      <c r="L1405">
        <f>H1405*I1405</f>
        <v>4.4027388361110462E-2</v>
      </c>
      <c r="M1405" t="s">
        <v>68</v>
      </c>
      <c r="N1405">
        <f t="shared" si="30"/>
        <v>4.4027388361110462E-2</v>
      </c>
    </row>
    <row r="1406" spans="1:14" x14ac:dyDescent="0.25">
      <c r="A1406" t="s">
        <v>140</v>
      </c>
      <c r="B1406" t="s">
        <v>63</v>
      </c>
      <c r="C1406" t="s">
        <v>22</v>
      </c>
      <c r="D1406" t="s">
        <v>128</v>
      </c>
      <c r="E1406" t="s">
        <v>145</v>
      </c>
      <c r="F1406" t="s">
        <v>82</v>
      </c>
      <c r="G1406">
        <v>49</v>
      </c>
      <c r="H1406" s="3" t="s">
        <v>144</v>
      </c>
      <c r="I1406">
        <v>1.9400575110776003E-2</v>
      </c>
      <c r="J1406">
        <v>0.3</v>
      </c>
      <c r="K1406">
        <v>0.03</v>
      </c>
      <c r="L1406">
        <f>G1406*I1406*J1406*K1406</f>
        <v>8.5556536238522163E-3</v>
      </c>
      <c r="M1406" t="s">
        <v>68</v>
      </c>
      <c r="N1406">
        <f t="shared" si="30"/>
        <v>8.5556536238522163E-3</v>
      </c>
    </row>
    <row r="1407" spans="1:14" x14ac:dyDescent="0.25">
      <c r="A1407" t="s">
        <v>140</v>
      </c>
      <c r="B1407" t="s">
        <v>63</v>
      </c>
      <c r="C1407" t="s">
        <v>22</v>
      </c>
      <c r="D1407" t="s">
        <v>128</v>
      </c>
      <c r="E1407" t="s">
        <v>145</v>
      </c>
      <c r="F1407" t="s">
        <v>141</v>
      </c>
      <c r="G1407" s="3" t="s">
        <v>144</v>
      </c>
      <c r="H1407" s="4">
        <v>2.0499999999999998</v>
      </c>
      <c r="I1407">
        <v>1.9400575110776003E-2</v>
      </c>
      <c r="J1407" s="3" t="s">
        <v>144</v>
      </c>
      <c r="K1407" s="3" t="s">
        <v>144</v>
      </c>
      <c r="L1407">
        <f>H1407*I1407</f>
        <v>3.9771178977090801E-2</v>
      </c>
      <c r="M1407" t="s">
        <v>68</v>
      </c>
      <c r="N1407">
        <f t="shared" si="30"/>
        <v>3.9771178977090801E-2</v>
      </c>
    </row>
    <row r="1408" spans="1:14" x14ac:dyDescent="0.25">
      <c r="A1408" t="s">
        <v>140</v>
      </c>
      <c r="B1408" t="s">
        <v>63</v>
      </c>
      <c r="C1408" t="s">
        <v>22</v>
      </c>
      <c r="D1408" t="s">
        <v>147</v>
      </c>
      <c r="E1408" t="s">
        <v>81</v>
      </c>
      <c r="F1408" t="s">
        <v>141</v>
      </c>
      <c r="G1408" s="3" t="s">
        <v>144</v>
      </c>
      <c r="H1408" s="4">
        <v>78.25090909090909</v>
      </c>
      <c r="I1408">
        <v>1.4675796120370154E-2</v>
      </c>
      <c r="J1408" s="3" t="s">
        <v>144</v>
      </c>
      <c r="K1408" s="3" t="s">
        <v>144</v>
      </c>
      <c r="L1408">
        <f>H1408*I1408</f>
        <v>1.1483943880518013</v>
      </c>
      <c r="M1408" t="s">
        <v>68</v>
      </c>
      <c r="N1408">
        <f t="shared" si="30"/>
        <v>1.1483943880518013</v>
      </c>
    </row>
    <row r="1409" spans="1:14" x14ac:dyDescent="0.25">
      <c r="A1409" t="s">
        <v>140</v>
      </c>
      <c r="B1409" t="s">
        <v>63</v>
      </c>
      <c r="C1409" t="s">
        <v>22</v>
      </c>
      <c r="D1409" t="s">
        <v>147</v>
      </c>
      <c r="E1409" t="s">
        <v>145</v>
      </c>
      <c r="F1409" t="s">
        <v>141</v>
      </c>
      <c r="G1409" s="3" t="s">
        <v>144</v>
      </c>
      <c r="H1409" s="4">
        <v>187.98181818181817</v>
      </c>
      <c r="I1409">
        <v>1.9400575110776003E-2</v>
      </c>
      <c r="J1409" s="3" t="s">
        <v>144</v>
      </c>
      <c r="K1409" s="3" t="s">
        <v>144</v>
      </c>
      <c r="L1409">
        <f>H1409*I1409</f>
        <v>3.6469553830966013</v>
      </c>
      <c r="M1409" t="s">
        <v>68</v>
      </c>
      <c r="N1409">
        <f t="shared" si="30"/>
        <v>3.6469553830966013</v>
      </c>
    </row>
    <row r="1410" spans="1:14" x14ac:dyDescent="0.25">
      <c r="A1410" t="s">
        <v>140</v>
      </c>
      <c r="B1410" t="s">
        <v>63</v>
      </c>
      <c r="C1410" t="s">
        <v>22</v>
      </c>
      <c r="D1410" t="s">
        <v>148</v>
      </c>
      <c r="E1410" t="s">
        <v>81</v>
      </c>
      <c r="F1410" t="s">
        <v>82</v>
      </c>
      <c r="G1410">
        <v>3450</v>
      </c>
      <c r="H1410" s="3" t="s">
        <v>144</v>
      </c>
      <c r="I1410">
        <v>1.4675796120370154E-2</v>
      </c>
      <c r="J1410">
        <v>0.3</v>
      </c>
      <c r="K1410">
        <v>0.03</v>
      </c>
      <c r="L1410">
        <f>G1410*I1410*J1410*K1410</f>
        <v>0.45568346953749322</v>
      </c>
      <c r="M1410" t="s">
        <v>68</v>
      </c>
      <c r="N1410">
        <f t="shared" ref="N1410:N1473" si="31">IF(M1410="N",L1410,0)</f>
        <v>0.45568346953749322</v>
      </c>
    </row>
    <row r="1411" spans="1:14" x14ac:dyDescent="0.25">
      <c r="A1411" t="s">
        <v>140</v>
      </c>
      <c r="B1411" t="s">
        <v>63</v>
      </c>
      <c r="C1411" t="s">
        <v>22</v>
      </c>
      <c r="D1411" t="s">
        <v>148</v>
      </c>
      <c r="E1411" t="s">
        <v>145</v>
      </c>
      <c r="F1411" t="s">
        <v>82</v>
      </c>
      <c r="G1411">
        <v>15482</v>
      </c>
      <c r="H1411" s="3" t="s">
        <v>144</v>
      </c>
      <c r="I1411">
        <v>1.9400575110776003E-2</v>
      </c>
      <c r="J1411">
        <v>0.3</v>
      </c>
      <c r="K1411">
        <v>0.03</v>
      </c>
      <c r="L1411">
        <f>G1411*I1411*J1411*K1411</f>
        <v>2.7032373347853067</v>
      </c>
      <c r="M1411" t="s">
        <v>68</v>
      </c>
      <c r="N1411">
        <f t="shared" si="31"/>
        <v>2.7032373347853067</v>
      </c>
    </row>
    <row r="1412" spans="1:14" x14ac:dyDescent="0.25">
      <c r="A1412" t="s">
        <v>140</v>
      </c>
      <c r="B1412" t="s">
        <v>63</v>
      </c>
      <c r="C1412" t="s">
        <v>22</v>
      </c>
      <c r="D1412" t="s">
        <v>149</v>
      </c>
      <c r="E1412" t="s">
        <v>81</v>
      </c>
      <c r="F1412" t="s">
        <v>141</v>
      </c>
      <c r="G1412" s="3" t="s">
        <v>144</v>
      </c>
      <c r="H1412" s="4">
        <v>52.573018181818185</v>
      </c>
      <c r="I1412">
        <v>1.4675796120370154E-2</v>
      </c>
      <c r="J1412" s="3" t="s">
        <v>144</v>
      </c>
      <c r="K1412" s="3" t="s">
        <v>144</v>
      </c>
      <c r="L1412">
        <f>H1412*I1412</f>
        <v>0.77155089626887696</v>
      </c>
      <c r="M1412" t="s">
        <v>68</v>
      </c>
      <c r="N1412">
        <f t="shared" si="31"/>
        <v>0.77155089626887696</v>
      </c>
    </row>
    <row r="1413" spans="1:14" x14ac:dyDescent="0.25">
      <c r="A1413" t="s">
        <v>140</v>
      </c>
      <c r="B1413" t="s">
        <v>63</v>
      </c>
      <c r="C1413" t="s">
        <v>22</v>
      </c>
      <c r="D1413" t="s">
        <v>149</v>
      </c>
      <c r="E1413" t="s">
        <v>145</v>
      </c>
      <c r="F1413" t="s">
        <v>141</v>
      </c>
      <c r="G1413" s="3" t="s">
        <v>144</v>
      </c>
      <c r="H1413" s="4">
        <v>138.0272727272727</v>
      </c>
      <c r="I1413">
        <v>1.9400575110776003E-2</v>
      </c>
      <c r="J1413" s="3" t="s">
        <v>144</v>
      </c>
      <c r="K1413" s="3" t="s">
        <v>144</v>
      </c>
      <c r="L1413">
        <f>H1413*I1413</f>
        <v>2.677808471881018</v>
      </c>
      <c r="M1413" t="s">
        <v>68</v>
      </c>
      <c r="N1413">
        <f t="shared" si="31"/>
        <v>2.677808471881018</v>
      </c>
    </row>
    <row r="1414" spans="1:14" x14ac:dyDescent="0.25">
      <c r="A1414" t="s">
        <v>140</v>
      </c>
      <c r="B1414" t="s">
        <v>63</v>
      </c>
      <c r="C1414" t="s">
        <v>22</v>
      </c>
      <c r="D1414" t="s">
        <v>150</v>
      </c>
      <c r="E1414" t="s">
        <v>81</v>
      </c>
      <c r="F1414" t="s">
        <v>82</v>
      </c>
      <c r="G1414">
        <v>2181</v>
      </c>
      <c r="H1414" s="3" t="s">
        <v>144</v>
      </c>
      <c r="I1414">
        <v>1.4675796120370154E-2</v>
      </c>
      <c r="J1414">
        <v>0.3</v>
      </c>
      <c r="K1414">
        <v>0.03</v>
      </c>
      <c r="L1414">
        <f>G1414*I1414*J1414*K1414</f>
        <v>0.28807120204674574</v>
      </c>
      <c r="M1414" t="s">
        <v>68</v>
      </c>
      <c r="N1414">
        <f t="shared" si="31"/>
        <v>0.28807120204674574</v>
      </c>
    </row>
    <row r="1415" spans="1:14" x14ac:dyDescent="0.25">
      <c r="A1415" t="s">
        <v>140</v>
      </c>
      <c r="B1415" t="s">
        <v>63</v>
      </c>
      <c r="C1415" t="s">
        <v>22</v>
      </c>
      <c r="D1415" t="s">
        <v>150</v>
      </c>
      <c r="E1415" t="s">
        <v>145</v>
      </c>
      <c r="F1415" t="s">
        <v>82</v>
      </c>
      <c r="G1415">
        <v>11805</v>
      </c>
      <c r="H1415" s="3" t="s">
        <v>144</v>
      </c>
      <c r="I1415">
        <v>1.9400575110776003E-2</v>
      </c>
      <c r="J1415">
        <v>0.3</v>
      </c>
      <c r="K1415">
        <v>0.03</v>
      </c>
      <c r="L1415">
        <f>G1415*I1415*J1415*K1415</f>
        <v>2.0612141026443962</v>
      </c>
      <c r="M1415" t="s">
        <v>68</v>
      </c>
      <c r="N1415">
        <f t="shared" si="31"/>
        <v>2.0612141026443962</v>
      </c>
    </row>
    <row r="1416" spans="1:14" x14ac:dyDescent="0.25">
      <c r="A1416" t="s">
        <v>140</v>
      </c>
      <c r="B1416" t="s">
        <v>63</v>
      </c>
      <c r="C1416" t="s">
        <v>22</v>
      </c>
      <c r="D1416" t="s">
        <v>119</v>
      </c>
      <c r="E1416" t="s">
        <v>81</v>
      </c>
      <c r="F1416" t="s">
        <v>82</v>
      </c>
      <c r="G1416">
        <v>7352.84</v>
      </c>
      <c r="H1416" s="3" t="s">
        <v>144</v>
      </c>
      <c r="I1416">
        <v>1.4675796120370154E-2</v>
      </c>
      <c r="J1416">
        <v>0.3</v>
      </c>
      <c r="K1416">
        <v>0.03</v>
      </c>
      <c r="L1416">
        <f>G1416*I1416*J1416*K1416</f>
        <v>0.97117902671132239</v>
      </c>
      <c r="M1416" t="s">
        <v>68</v>
      </c>
      <c r="N1416">
        <f t="shared" si="31"/>
        <v>0.97117902671132239</v>
      </c>
    </row>
    <row r="1417" spans="1:14" x14ac:dyDescent="0.25">
      <c r="A1417" t="s">
        <v>140</v>
      </c>
      <c r="B1417" t="s">
        <v>63</v>
      </c>
      <c r="C1417" t="s">
        <v>22</v>
      </c>
      <c r="D1417" t="s">
        <v>119</v>
      </c>
      <c r="E1417" t="s">
        <v>81</v>
      </c>
      <c r="F1417" t="s">
        <v>141</v>
      </c>
      <c r="G1417" s="3" t="s">
        <v>144</v>
      </c>
      <c r="H1417" s="4">
        <v>79.319999999999993</v>
      </c>
      <c r="I1417">
        <v>1.4675796120370154E-2</v>
      </c>
      <c r="J1417" s="3" t="s">
        <v>144</v>
      </c>
      <c r="K1417" s="3" t="s">
        <v>144</v>
      </c>
      <c r="L1417">
        <f>H1417*I1417</f>
        <v>1.1640841482677606</v>
      </c>
      <c r="M1417" t="s">
        <v>68</v>
      </c>
      <c r="N1417">
        <f t="shared" si="31"/>
        <v>1.1640841482677606</v>
      </c>
    </row>
    <row r="1418" spans="1:14" x14ac:dyDescent="0.25">
      <c r="A1418" t="s">
        <v>140</v>
      </c>
      <c r="B1418" t="s">
        <v>63</v>
      </c>
      <c r="C1418" t="s">
        <v>22</v>
      </c>
      <c r="D1418" t="s">
        <v>119</v>
      </c>
      <c r="E1418" t="s">
        <v>145</v>
      </c>
      <c r="F1418" t="s">
        <v>82</v>
      </c>
      <c r="G1418">
        <v>11306.91</v>
      </c>
      <c r="H1418" s="3" t="s">
        <v>144</v>
      </c>
      <c r="I1418">
        <v>1.9400575110776003E-2</v>
      </c>
      <c r="J1418">
        <v>0.3</v>
      </c>
      <c r="K1418">
        <v>0.03</v>
      </c>
      <c r="L1418">
        <f>G1418*I1418*J1418*K1418</f>
        <v>1.9742450105320586</v>
      </c>
      <c r="M1418" t="s">
        <v>68</v>
      </c>
      <c r="N1418">
        <f t="shared" si="31"/>
        <v>1.9742450105320586</v>
      </c>
    </row>
    <row r="1419" spans="1:14" x14ac:dyDescent="0.25">
      <c r="A1419" t="s">
        <v>140</v>
      </c>
      <c r="B1419" t="s">
        <v>63</v>
      </c>
      <c r="C1419" t="s">
        <v>22</v>
      </c>
      <c r="D1419" t="s">
        <v>119</v>
      </c>
      <c r="E1419" t="s">
        <v>145</v>
      </c>
      <c r="F1419" t="s">
        <v>141</v>
      </c>
      <c r="G1419" s="3" t="s">
        <v>144</v>
      </c>
      <c r="H1419" s="4">
        <v>99.84</v>
      </c>
      <c r="I1419">
        <v>1.9400575110776003E-2</v>
      </c>
      <c r="J1419" s="3" t="s">
        <v>144</v>
      </c>
      <c r="K1419" s="3" t="s">
        <v>144</v>
      </c>
      <c r="L1419">
        <f>H1419*I1419</f>
        <v>1.9369534190598763</v>
      </c>
      <c r="M1419" t="s">
        <v>68</v>
      </c>
      <c r="N1419">
        <f t="shared" si="31"/>
        <v>1.9369534190598763</v>
      </c>
    </row>
    <row r="1420" spans="1:14" x14ac:dyDescent="0.25">
      <c r="A1420" t="s">
        <v>140</v>
      </c>
      <c r="B1420" t="s">
        <v>63</v>
      </c>
      <c r="C1420" t="s">
        <v>22</v>
      </c>
      <c r="D1420" t="s">
        <v>151</v>
      </c>
      <c r="E1420" t="s">
        <v>81</v>
      </c>
      <c r="F1420" t="s">
        <v>82</v>
      </c>
      <c r="G1420">
        <v>3419</v>
      </c>
      <c r="H1420" s="3" t="s">
        <v>144</v>
      </c>
      <c r="I1420">
        <v>1.4675796120370154E-2</v>
      </c>
      <c r="J1420">
        <v>0.3</v>
      </c>
      <c r="K1420">
        <v>0.03</v>
      </c>
      <c r="L1420">
        <f>G1420*I1420*J1420*K1420</f>
        <v>0.45158892241991</v>
      </c>
      <c r="M1420" t="s">
        <v>68</v>
      </c>
      <c r="N1420">
        <f t="shared" si="31"/>
        <v>0.45158892241991</v>
      </c>
    </row>
    <row r="1421" spans="1:14" x14ac:dyDescent="0.25">
      <c r="A1421" t="s">
        <v>140</v>
      </c>
      <c r="B1421" t="s">
        <v>63</v>
      </c>
      <c r="C1421" t="s">
        <v>22</v>
      </c>
      <c r="D1421" t="s">
        <v>151</v>
      </c>
      <c r="E1421" t="s">
        <v>145</v>
      </c>
      <c r="F1421" t="s">
        <v>82</v>
      </c>
      <c r="G1421">
        <v>1309</v>
      </c>
      <c r="H1421" s="3" t="s">
        <v>144</v>
      </c>
      <c r="I1421">
        <v>1.9400575110776003E-2</v>
      </c>
      <c r="J1421">
        <v>0.3</v>
      </c>
      <c r="K1421">
        <v>0.03</v>
      </c>
      <c r="L1421">
        <f>G1421*I1421*J1421*K1421</f>
        <v>0.22855817538005208</v>
      </c>
      <c r="M1421" t="s">
        <v>68</v>
      </c>
      <c r="N1421">
        <f t="shared" si="31"/>
        <v>0.22855817538005208</v>
      </c>
    </row>
    <row r="1422" spans="1:14" x14ac:dyDescent="0.25">
      <c r="A1422" t="s">
        <v>140</v>
      </c>
      <c r="B1422" t="s">
        <v>63</v>
      </c>
      <c r="C1422" t="s">
        <v>22</v>
      </c>
      <c r="D1422" t="s">
        <v>85</v>
      </c>
      <c r="E1422" t="s">
        <v>81</v>
      </c>
      <c r="F1422" t="s">
        <v>82</v>
      </c>
      <c r="G1422">
        <v>1158</v>
      </c>
      <c r="H1422" s="3" t="s">
        <v>144</v>
      </c>
      <c r="I1422">
        <v>1.4675796120370154E-2</v>
      </c>
      <c r="J1422">
        <v>0.3</v>
      </c>
      <c r="K1422">
        <v>0.03</v>
      </c>
      <c r="L1422">
        <f>G1422*I1422*J1422*K1422</f>
        <v>0.15295114716649774</v>
      </c>
      <c r="M1422" t="s">
        <v>68</v>
      </c>
      <c r="N1422">
        <f t="shared" si="31"/>
        <v>0.15295114716649774</v>
      </c>
    </row>
    <row r="1423" spans="1:14" x14ac:dyDescent="0.25">
      <c r="A1423" t="s">
        <v>140</v>
      </c>
      <c r="B1423" t="s">
        <v>63</v>
      </c>
      <c r="C1423" t="s">
        <v>22</v>
      </c>
      <c r="D1423" t="s">
        <v>136</v>
      </c>
      <c r="E1423" t="s">
        <v>81</v>
      </c>
      <c r="F1423" t="s">
        <v>141</v>
      </c>
      <c r="G1423" s="3" t="s">
        <v>144</v>
      </c>
      <c r="H1423" s="4">
        <v>62.723865332753363</v>
      </c>
      <c r="I1423">
        <v>1.4675796120370154E-2</v>
      </c>
      <c r="J1423" s="3" t="s">
        <v>144</v>
      </c>
      <c r="K1423" s="3" t="s">
        <v>144</v>
      </c>
      <c r="L1423">
        <f>H1423*I1423</f>
        <v>0.92052265950504186</v>
      </c>
      <c r="M1423" t="s">
        <v>68</v>
      </c>
      <c r="N1423">
        <f t="shared" si="31"/>
        <v>0.92052265950504186</v>
      </c>
    </row>
    <row r="1424" spans="1:14" x14ac:dyDescent="0.25">
      <c r="A1424" t="s">
        <v>140</v>
      </c>
      <c r="B1424" t="s">
        <v>63</v>
      </c>
      <c r="C1424" t="s">
        <v>22</v>
      </c>
      <c r="D1424" t="s">
        <v>85</v>
      </c>
      <c r="E1424" t="s">
        <v>145</v>
      </c>
      <c r="F1424" t="s">
        <v>82</v>
      </c>
      <c r="G1424">
        <v>758</v>
      </c>
      <c r="H1424" s="3" t="s">
        <v>144</v>
      </c>
      <c r="I1424">
        <v>1.9400575110776003E-2</v>
      </c>
      <c r="J1424">
        <v>0.3</v>
      </c>
      <c r="K1424">
        <v>0.03</v>
      </c>
      <c r="L1424">
        <f>G1424*I1424*J1424*K1424</f>
        <v>0.13235072340571388</v>
      </c>
      <c r="M1424" t="s">
        <v>68</v>
      </c>
      <c r="N1424">
        <f t="shared" si="31"/>
        <v>0.13235072340571388</v>
      </c>
    </row>
    <row r="1425" spans="1:14" x14ac:dyDescent="0.25">
      <c r="A1425" t="s">
        <v>140</v>
      </c>
      <c r="B1425" t="s">
        <v>63</v>
      </c>
      <c r="C1425" t="s">
        <v>22</v>
      </c>
      <c r="D1425" t="s">
        <v>136</v>
      </c>
      <c r="E1425" t="s">
        <v>145</v>
      </c>
      <c r="F1425" t="s">
        <v>141</v>
      </c>
      <c r="G1425" s="3" t="s">
        <v>144</v>
      </c>
      <c r="H1425" s="4">
        <v>20.092040017398865</v>
      </c>
      <c r="I1425">
        <v>1.9400575110776003E-2</v>
      </c>
      <c r="J1425" s="3" t="s">
        <v>144</v>
      </c>
      <c r="K1425" s="3" t="s">
        <v>144</v>
      </c>
      <c r="L1425">
        <f>H1425*I1425</f>
        <v>0.38979713148626388</v>
      </c>
      <c r="M1425" t="s">
        <v>68</v>
      </c>
      <c r="N1425">
        <f t="shared" si="31"/>
        <v>0.38979713148626388</v>
      </c>
    </row>
    <row r="1426" spans="1:14" x14ac:dyDescent="0.25">
      <c r="A1426" t="s">
        <v>140</v>
      </c>
      <c r="B1426" t="s">
        <v>63</v>
      </c>
      <c r="C1426" t="s">
        <v>22</v>
      </c>
      <c r="D1426" t="s">
        <v>104</v>
      </c>
      <c r="E1426" t="s">
        <v>81</v>
      </c>
      <c r="F1426" t="s">
        <v>82</v>
      </c>
      <c r="G1426">
        <v>159</v>
      </c>
      <c r="H1426" s="3" t="s">
        <v>144</v>
      </c>
      <c r="I1426">
        <v>1.4675796120370154E-2</v>
      </c>
      <c r="J1426">
        <v>0.3</v>
      </c>
      <c r="K1426">
        <v>0.03</v>
      </c>
      <c r="L1426">
        <f>G1426*I1426*J1426*K1426</f>
        <v>2.1001064248249691E-2</v>
      </c>
      <c r="M1426" t="s">
        <v>68</v>
      </c>
      <c r="N1426">
        <f t="shared" si="31"/>
        <v>2.1001064248249691E-2</v>
      </c>
    </row>
    <row r="1427" spans="1:14" x14ac:dyDescent="0.25">
      <c r="A1427" t="s">
        <v>140</v>
      </c>
      <c r="B1427" t="s">
        <v>63</v>
      </c>
      <c r="C1427" t="s">
        <v>22</v>
      </c>
      <c r="D1427" t="s">
        <v>104</v>
      </c>
      <c r="E1427" t="s">
        <v>81</v>
      </c>
      <c r="F1427" t="s">
        <v>141</v>
      </c>
      <c r="G1427" s="3" t="s">
        <v>144</v>
      </c>
      <c r="H1427" s="4">
        <v>5.8909090909090907</v>
      </c>
      <c r="I1427">
        <v>1.4675796120370154E-2</v>
      </c>
      <c r="J1427" s="3" t="s">
        <v>144</v>
      </c>
      <c r="K1427" s="3" t="s">
        <v>144</v>
      </c>
      <c r="L1427">
        <f>H1427*I1427</f>
        <v>8.6453780781816911E-2</v>
      </c>
      <c r="M1427" t="s">
        <v>68</v>
      </c>
      <c r="N1427">
        <f t="shared" si="31"/>
        <v>8.6453780781816911E-2</v>
      </c>
    </row>
    <row r="1428" spans="1:14" x14ac:dyDescent="0.25">
      <c r="A1428" t="s">
        <v>140</v>
      </c>
      <c r="B1428" t="s">
        <v>63</v>
      </c>
      <c r="C1428" t="s">
        <v>22</v>
      </c>
      <c r="D1428" t="s">
        <v>104</v>
      </c>
      <c r="E1428" t="s">
        <v>145</v>
      </c>
      <c r="F1428" t="s">
        <v>82</v>
      </c>
      <c r="G1428">
        <v>435</v>
      </c>
      <c r="H1428" s="3" t="s">
        <v>144</v>
      </c>
      <c r="I1428">
        <v>1.9400575110776003E-2</v>
      </c>
      <c r="J1428">
        <v>0.3</v>
      </c>
      <c r="K1428">
        <v>0.03</v>
      </c>
      <c r="L1428">
        <f>G1428*I1428*J1428*K1428</f>
        <v>7.595325155868804E-2</v>
      </c>
      <c r="M1428" t="s">
        <v>68</v>
      </c>
      <c r="N1428">
        <f t="shared" si="31"/>
        <v>7.595325155868804E-2</v>
      </c>
    </row>
    <row r="1429" spans="1:14" x14ac:dyDescent="0.25">
      <c r="A1429" t="s">
        <v>140</v>
      </c>
      <c r="B1429" t="s">
        <v>63</v>
      </c>
      <c r="C1429" t="s">
        <v>22</v>
      </c>
      <c r="D1429" t="s">
        <v>104</v>
      </c>
      <c r="E1429" t="s">
        <v>145</v>
      </c>
      <c r="F1429" t="s">
        <v>141</v>
      </c>
      <c r="G1429" s="3" t="s">
        <v>144</v>
      </c>
      <c r="H1429" s="4">
        <v>2.5454545454545454</v>
      </c>
      <c r="I1429">
        <v>1.9400575110776003E-2</v>
      </c>
      <c r="J1429" s="3" t="s">
        <v>144</v>
      </c>
      <c r="K1429" s="3" t="s">
        <v>144</v>
      </c>
      <c r="L1429">
        <f>H1429*I1429</f>
        <v>4.9383282100157098E-2</v>
      </c>
      <c r="M1429" t="s">
        <v>68</v>
      </c>
      <c r="N1429">
        <f t="shared" si="31"/>
        <v>4.9383282100157098E-2</v>
      </c>
    </row>
    <row r="1430" spans="1:14" x14ac:dyDescent="0.25">
      <c r="A1430" t="s">
        <v>140</v>
      </c>
      <c r="B1430" t="s">
        <v>63</v>
      </c>
      <c r="C1430" t="s">
        <v>22</v>
      </c>
      <c r="D1430" t="s">
        <v>105</v>
      </c>
      <c r="E1430" t="s">
        <v>81</v>
      </c>
      <c r="F1430" t="s">
        <v>141</v>
      </c>
      <c r="G1430" s="3" t="s">
        <v>144</v>
      </c>
      <c r="H1430" s="4">
        <v>32.807418181818193</v>
      </c>
      <c r="I1430">
        <v>1.4675796120370154E-2</v>
      </c>
      <c r="J1430" s="3" t="s">
        <v>144</v>
      </c>
      <c r="K1430" s="3" t="s">
        <v>144</v>
      </c>
      <c r="L1430">
        <f>H1430*I1430</f>
        <v>0.4814749804720887</v>
      </c>
      <c r="M1430" t="s">
        <v>68</v>
      </c>
      <c r="N1430">
        <f t="shared" si="31"/>
        <v>0.4814749804720887</v>
      </c>
    </row>
    <row r="1431" spans="1:14" x14ac:dyDescent="0.25">
      <c r="A1431" t="s">
        <v>140</v>
      </c>
      <c r="B1431" t="s">
        <v>63</v>
      </c>
      <c r="C1431" t="s">
        <v>22</v>
      </c>
      <c r="D1431" t="s">
        <v>105</v>
      </c>
      <c r="E1431" t="s">
        <v>145</v>
      </c>
      <c r="F1431" t="s">
        <v>141</v>
      </c>
      <c r="G1431" s="3" t="s">
        <v>144</v>
      </c>
      <c r="H1431" s="4">
        <v>19.536363636363635</v>
      </c>
      <c r="I1431">
        <v>1.9400575110776003E-2</v>
      </c>
      <c r="J1431" s="3" t="s">
        <v>144</v>
      </c>
      <c r="K1431" s="3" t="s">
        <v>144</v>
      </c>
      <c r="L1431">
        <f>H1431*I1431</f>
        <v>0.3790166901187057</v>
      </c>
      <c r="M1431" t="s">
        <v>68</v>
      </c>
      <c r="N1431">
        <f t="shared" si="31"/>
        <v>0.3790166901187057</v>
      </c>
    </row>
    <row r="1432" spans="1:14" x14ac:dyDescent="0.25">
      <c r="A1432" t="s">
        <v>140</v>
      </c>
      <c r="B1432" t="s">
        <v>63</v>
      </c>
      <c r="C1432" t="s">
        <v>22</v>
      </c>
      <c r="D1432" t="s">
        <v>106</v>
      </c>
      <c r="E1432" t="s">
        <v>81</v>
      </c>
      <c r="F1432" t="s">
        <v>82</v>
      </c>
      <c r="G1432">
        <v>127</v>
      </c>
      <c r="H1432" s="3" t="s">
        <v>144</v>
      </c>
      <c r="I1432">
        <v>1.4675796120370154E-2</v>
      </c>
      <c r="J1432">
        <v>0.3</v>
      </c>
      <c r="K1432">
        <v>0.03</v>
      </c>
      <c r="L1432">
        <f>G1432*I1432*J1432*K1432</f>
        <v>1.6774434965583087E-2</v>
      </c>
      <c r="M1432" t="s">
        <v>68</v>
      </c>
      <c r="N1432">
        <f t="shared" si="31"/>
        <v>1.6774434965583087E-2</v>
      </c>
    </row>
    <row r="1433" spans="1:14" x14ac:dyDescent="0.25">
      <c r="A1433" t="s">
        <v>140</v>
      </c>
      <c r="B1433" t="s">
        <v>63</v>
      </c>
      <c r="C1433" t="s">
        <v>22</v>
      </c>
      <c r="D1433" t="s">
        <v>106</v>
      </c>
      <c r="E1433" t="s">
        <v>81</v>
      </c>
      <c r="F1433" t="s">
        <v>141</v>
      </c>
      <c r="G1433" s="3" t="s">
        <v>144</v>
      </c>
      <c r="H1433" s="4">
        <v>3.9272727272727272</v>
      </c>
      <c r="I1433">
        <v>1.4675796120370154E-2</v>
      </c>
      <c r="J1433" s="3" t="s">
        <v>144</v>
      </c>
      <c r="K1433" s="3" t="s">
        <v>144</v>
      </c>
      <c r="L1433">
        <f>H1433*I1433</f>
        <v>5.7635853854544609E-2</v>
      </c>
      <c r="M1433" t="s">
        <v>68</v>
      </c>
      <c r="N1433">
        <f t="shared" si="31"/>
        <v>5.7635853854544609E-2</v>
      </c>
    </row>
    <row r="1434" spans="1:14" x14ac:dyDescent="0.25">
      <c r="A1434" t="s">
        <v>140</v>
      </c>
      <c r="B1434" t="s">
        <v>63</v>
      </c>
      <c r="C1434" t="s">
        <v>22</v>
      </c>
      <c r="D1434" t="s">
        <v>106</v>
      </c>
      <c r="E1434" t="s">
        <v>145</v>
      </c>
      <c r="F1434" t="s">
        <v>82</v>
      </c>
      <c r="G1434">
        <v>301</v>
      </c>
      <c r="H1434" s="3" t="s">
        <v>144</v>
      </c>
      <c r="I1434">
        <v>1.9400575110776003E-2</v>
      </c>
      <c r="J1434">
        <v>0.3</v>
      </c>
      <c r="K1434">
        <v>0.03</v>
      </c>
      <c r="L1434">
        <f>G1434*I1434*J1434*K1434</f>
        <v>5.2556157975092187E-2</v>
      </c>
      <c r="M1434" t="s">
        <v>68</v>
      </c>
      <c r="N1434">
        <f t="shared" si="31"/>
        <v>5.2556157975092187E-2</v>
      </c>
    </row>
    <row r="1435" spans="1:14" x14ac:dyDescent="0.25">
      <c r="A1435" t="s">
        <v>140</v>
      </c>
      <c r="B1435" t="s">
        <v>63</v>
      </c>
      <c r="C1435" t="s">
        <v>22</v>
      </c>
      <c r="D1435" t="s">
        <v>106</v>
      </c>
      <c r="E1435" t="s">
        <v>145</v>
      </c>
      <c r="F1435" t="s">
        <v>141</v>
      </c>
      <c r="G1435" s="3" t="s">
        <v>144</v>
      </c>
      <c r="H1435" s="4">
        <v>5.3818181818181818</v>
      </c>
      <c r="I1435">
        <v>1.9400575110776003E-2</v>
      </c>
      <c r="J1435" s="3" t="s">
        <v>144</v>
      </c>
      <c r="K1435" s="3" t="s">
        <v>144</v>
      </c>
      <c r="L1435">
        <f>H1435*I1435</f>
        <v>0.10441036786890358</v>
      </c>
      <c r="M1435" t="s">
        <v>68</v>
      </c>
      <c r="N1435">
        <f t="shared" si="31"/>
        <v>0.10441036786890358</v>
      </c>
    </row>
    <row r="1436" spans="1:14" x14ac:dyDescent="0.25">
      <c r="A1436" t="s">
        <v>140</v>
      </c>
      <c r="B1436" t="s">
        <v>63</v>
      </c>
      <c r="C1436" t="s">
        <v>22</v>
      </c>
      <c r="D1436" t="s">
        <v>152</v>
      </c>
      <c r="E1436" t="s">
        <v>81</v>
      </c>
      <c r="F1436" t="s">
        <v>82</v>
      </c>
      <c r="G1436">
        <v>238.215</v>
      </c>
      <c r="H1436" s="3" t="s">
        <v>144</v>
      </c>
      <c r="I1436">
        <v>1.4675796120370154E-2</v>
      </c>
      <c r="J1436">
        <v>0.3</v>
      </c>
      <c r="K1436">
        <v>0.03</v>
      </c>
      <c r="L1436">
        <f>G1436*I1436*J1436*K1436</f>
        <v>3.1463952955325787E-2</v>
      </c>
      <c r="M1436" t="s">
        <v>68</v>
      </c>
      <c r="N1436">
        <f t="shared" si="31"/>
        <v>3.1463952955325787E-2</v>
      </c>
    </row>
    <row r="1437" spans="1:14" x14ac:dyDescent="0.25">
      <c r="A1437" t="s">
        <v>140</v>
      </c>
      <c r="B1437" t="s">
        <v>63</v>
      </c>
      <c r="C1437" t="s">
        <v>22</v>
      </c>
      <c r="D1437" t="s">
        <v>152</v>
      </c>
      <c r="E1437" t="s">
        <v>81</v>
      </c>
      <c r="F1437" t="s">
        <v>141</v>
      </c>
      <c r="G1437" s="3" t="s">
        <v>144</v>
      </c>
      <c r="H1437" s="4">
        <v>7.88</v>
      </c>
      <c r="I1437">
        <v>1.4675796120370154E-2</v>
      </c>
      <c r="J1437" s="3" t="s">
        <v>144</v>
      </c>
      <c r="K1437" s="3" t="s">
        <v>144</v>
      </c>
      <c r="L1437">
        <f>H1437*I1437</f>
        <v>0.11564527342851681</v>
      </c>
      <c r="M1437" t="s">
        <v>68</v>
      </c>
      <c r="N1437">
        <f t="shared" si="31"/>
        <v>0.11564527342851681</v>
      </c>
    </row>
    <row r="1438" spans="1:14" x14ac:dyDescent="0.25">
      <c r="A1438" t="s">
        <v>140</v>
      </c>
      <c r="B1438" t="s">
        <v>63</v>
      </c>
      <c r="C1438" t="s">
        <v>22</v>
      </c>
      <c r="D1438" t="s">
        <v>152</v>
      </c>
      <c r="E1438" t="s">
        <v>145</v>
      </c>
      <c r="F1438" t="s">
        <v>82</v>
      </c>
      <c r="G1438">
        <v>572.83500000000004</v>
      </c>
      <c r="H1438" s="3" t="s">
        <v>144</v>
      </c>
      <c r="I1438">
        <v>1.9400575110776003E-2</v>
      </c>
      <c r="J1438">
        <v>0.3</v>
      </c>
      <c r="K1438">
        <v>0.03</v>
      </c>
      <c r="L1438">
        <f>G1438*I1438*J1438*K1438</f>
        <v>0.10001995599223235</v>
      </c>
      <c r="M1438" t="s">
        <v>68</v>
      </c>
      <c r="N1438">
        <f t="shared" si="31"/>
        <v>0.10001995599223235</v>
      </c>
    </row>
    <row r="1439" spans="1:14" x14ac:dyDescent="0.25">
      <c r="A1439" t="s">
        <v>140</v>
      </c>
      <c r="B1439" t="s">
        <v>63</v>
      </c>
      <c r="C1439" t="s">
        <v>22</v>
      </c>
      <c r="D1439" t="s">
        <v>152</v>
      </c>
      <c r="E1439" t="s">
        <v>145</v>
      </c>
      <c r="F1439" t="s">
        <v>141</v>
      </c>
      <c r="G1439" s="3" t="s">
        <v>144</v>
      </c>
      <c r="H1439" s="4">
        <v>12.154999999999999</v>
      </c>
      <c r="I1439">
        <v>1.9400575110776003E-2</v>
      </c>
      <c r="J1439" s="3" t="s">
        <v>144</v>
      </c>
      <c r="K1439" s="3" t="s">
        <v>144</v>
      </c>
      <c r="L1439">
        <f>H1439*I1439</f>
        <v>0.2358139904714823</v>
      </c>
      <c r="M1439" t="s">
        <v>68</v>
      </c>
      <c r="N1439">
        <f t="shared" si="31"/>
        <v>0.2358139904714823</v>
      </c>
    </row>
    <row r="1440" spans="1:14" x14ac:dyDescent="0.25">
      <c r="A1440" t="s">
        <v>140</v>
      </c>
      <c r="B1440" t="s">
        <v>63</v>
      </c>
      <c r="C1440" t="s">
        <v>22</v>
      </c>
      <c r="D1440" t="s">
        <v>87</v>
      </c>
      <c r="E1440" t="s">
        <v>81</v>
      </c>
      <c r="F1440" t="s">
        <v>141</v>
      </c>
      <c r="G1440" s="3" t="s">
        <v>144</v>
      </c>
      <c r="H1440" s="4">
        <v>6.7732136294661327</v>
      </c>
      <c r="I1440">
        <v>1.4675796120370154E-2</v>
      </c>
      <c r="J1440" s="3" t="s">
        <v>144</v>
      </c>
      <c r="K1440" s="3" t="s">
        <v>144</v>
      </c>
      <c r="L1440">
        <f>H1440*I1440</f>
        <v>9.940230230575732E-2</v>
      </c>
      <c r="M1440" t="s">
        <v>68</v>
      </c>
      <c r="N1440">
        <f t="shared" si="31"/>
        <v>9.940230230575732E-2</v>
      </c>
    </row>
    <row r="1441" spans="1:14" x14ac:dyDescent="0.25">
      <c r="A1441" t="s">
        <v>140</v>
      </c>
      <c r="B1441" t="s">
        <v>63</v>
      </c>
      <c r="C1441" t="s">
        <v>22</v>
      </c>
      <c r="D1441" t="s">
        <v>87</v>
      </c>
      <c r="E1441" t="s">
        <v>145</v>
      </c>
      <c r="F1441" t="s">
        <v>141</v>
      </c>
      <c r="G1441" s="3" t="s">
        <v>144</v>
      </c>
      <c r="H1441" s="4">
        <v>8.5060284177127876</v>
      </c>
      <c r="I1441">
        <v>1.9400575110776003E-2</v>
      </c>
      <c r="J1441" s="3" t="s">
        <v>144</v>
      </c>
      <c r="K1441" s="3" t="s">
        <v>144</v>
      </c>
      <c r="L1441">
        <f>H1441*I1441</f>
        <v>0.16502184321223209</v>
      </c>
      <c r="M1441" t="s">
        <v>68</v>
      </c>
      <c r="N1441">
        <f t="shared" si="31"/>
        <v>0.16502184321223209</v>
      </c>
    </row>
    <row r="1442" spans="1:14" x14ac:dyDescent="0.25">
      <c r="A1442" t="s">
        <v>140</v>
      </c>
      <c r="B1442" t="s">
        <v>63</v>
      </c>
      <c r="C1442" t="s">
        <v>22</v>
      </c>
      <c r="D1442" t="s">
        <v>122</v>
      </c>
      <c r="E1442" t="s">
        <v>81</v>
      </c>
      <c r="F1442" t="s">
        <v>141</v>
      </c>
      <c r="G1442" s="3" t="s">
        <v>144</v>
      </c>
      <c r="H1442" s="4">
        <v>8.6945454545454552</v>
      </c>
      <c r="I1442">
        <v>1.4675796120370154E-2</v>
      </c>
      <c r="J1442" s="3" t="s">
        <v>144</v>
      </c>
      <c r="K1442" s="3" t="s">
        <v>144</v>
      </c>
      <c r="L1442">
        <f>H1442*I1442</f>
        <v>0.12759937645020014</v>
      </c>
      <c r="M1442" t="s">
        <v>68</v>
      </c>
      <c r="N1442">
        <f t="shared" si="31"/>
        <v>0.12759937645020014</v>
      </c>
    </row>
    <row r="1443" spans="1:14" x14ac:dyDescent="0.25">
      <c r="A1443" t="s">
        <v>140</v>
      </c>
      <c r="B1443" t="s">
        <v>63</v>
      </c>
      <c r="C1443" t="s">
        <v>22</v>
      </c>
      <c r="D1443" t="s">
        <v>122</v>
      </c>
      <c r="E1443" t="s">
        <v>145</v>
      </c>
      <c r="F1443" t="s">
        <v>141</v>
      </c>
      <c r="G1443" s="3" t="s">
        <v>144</v>
      </c>
      <c r="H1443" s="4">
        <v>7.254545454545454</v>
      </c>
      <c r="I1443">
        <v>1.9400575110776003E-2</v>
      </c>
      <c r="J1443" s="3" t="s">
        <v>144</v>
      </c>
      <c r="K1443" s="3" t="s">
        <v>144</v>
      </c>
      <c r="L1443">
        <f>H1443*I1443</f>
        <v>0.14074235398544771</v>
      </c>
      <c r="M1443" t="s">
        <v>68</v>
      </c>
      <c r="N1443">
        <f t="shared" si="31"/>
        <v>0.14074235398544771</v>
      </c>
    </row>
    <row r="1444" spans="1:14" x14ac:dyDescent="0.25">
      <c r="A1444" t="s">
        <v>140</v>
      </c>
      <c r="B1444" t="s">
        <v>63</v>
      </c>
      <c r="C1444" t="s">
        <v>22</v>
      </c>
      <c r="D1444" t="s">
        <v>74</v>
      </c>
      <c r="E1444" t="s">
        <v>81</v>
      </c>
      <c r="F1444" t="s">
        <v>82</v>
      </c>
      <c r="G1444">
        <v>149</v>
      </c>
      <c r="H1444" s="3" t="s">
        <v>144</v>
      </c>
      <c r="I1444">
        <v>1.4675796120370154E-2</v>
      </c>
      <c r="J1444">
        <v>0.3</v>
      </c>
      <c r="K1444">
        <v>0.03</v>
      </c>
      <c r="L1444">
        <f>G1444*I1444*J1444*K1444</f>
        <v>1.9680242597416377E-2</v>
      </c>
      <c r="M1444" t="s">
        <v>68</v>
      </c>
      <c r="N1444">
        <f t="shared" si="31"/>
        <v>1.9680242597416377E-2</v>
      </c>
    </row>
    <row r="1445" spans="1:14" x14ac:dyDescent="0.25">
      <c r="A1445" t="s">
        <v>140</v>
      </c>
      <c r="B1445" t="s">
        <v>63</v>
      </c>
      <c r="C1445" t="s">
        <v>22</v>
      </c>
      <c r="D1445" t="s">
        <v>74</v>
      </c>
      <c r="E1445" t="s">
        <v>81</v>
      </c>
      <c r="F1445" t="s">
        <v>141</v>
      </c>
      <c r="G1445" s="3" t="s">
        <v>144</v>
      </c>
      <c r="H1445" s="4">
        <v>5.95</v>
      </c>
      <c r="I1445">
        <v>1.4675796120370154E-2</v>
      </c>
      <c r="J1445" s="3" t="s">
        <v>144</v>
      </c>
      <c r="K1445" s="3" t="s">
        <v>144</v>
      </c>
      <c r="L1445">
        <f>H1445*I1445</f>
        <v>8.7320986916202423E-2</v>
      </c>
      <c r="M1445" t="s">
        <v>68</v>
      </c>
      <c r="N1445">
        <f t="shared" si="31"/>
        <v>8.7320986916202423E-2</v>
      </c>
    </row>
    <row r="1446" spans="1:14" x14ac:dyDescent="0.25">
      <c r="A1446" t="s">
        <v>140</v>
      </c>
      <c r="B1446" t="s">
        <v>63</v>
      </c>
      <c r="C1446" t="s">
        <v>22</v>
      </c>
      <c r="D1446" t="s">
        <v>74</v>
      </c>
      <c r="E1446" t="s">
        <v>145</v>
      </c>
      <c r="F1446" t="s">
        <v>82</v>
      </c>
      <c r="G1446">
        <v>83</v>
      </c>
      <c r="H1446" s="3" t="s">
        <v>144</v>
      </c>
      <c r="I1446">
        <v>1.9400575110776003E-2</v>
      </c>
      <c r="J1446">
        <v>0.3</v>
      </c>
      <c r="K1446">
        <v>0.03</v>
      </c>
      <c r="L1446">
        <f>G1446*I1446*J1446*K1446</f>
        <v>1.4492229607749672E-2</v>
      </c>
      <c r="M1446" t="s">
        <v>68</v>
      </c>
      <c r="N1446">
        <f t="shared" si="31"/>
        <v>1.4492229607749672E-2</v>
      </c>
    </row>
    <row r="1447" spans="1:14" x14ac:dyDescent="0.25">
      <c r="A1447" t="s">
        <v>140</v>
      </c>
      <c r="B1447" t="s">
        <v>63</v>
      </c>
      <c r="C1447" t="s">
        <v>22</v>
      </c>
      <c r="D1447" t="s">
        <v>74</v>
      </c>
      <c r="E1447" t="s">
        <v>145</v>
      </c>
      <c r="F1447" t="s">
        <v>141</v>
      </c>
      <c r="G1447" s="3" t="s">
        <v>144</v>
      </c>
      <c r="H1447" s="4">
        <v>3.55</v>
      </c>
      <c r="I1447">
        <v>1.9400575110776003E-2</v>
      </c>
      <c r="J1447" s="3" t="s">
        <v>144</v>
      </c>
      <c r="K1447" s="3" t="s">
        <v>144</v>
      </c>
      <c r="L1447">
        <f>H1447*I1447</f>
        <v>6.8872041643254805E-2</v>
      </c>
      <c r="M1447" t="s">
        <v>68</v>
      </c>
      <c r="N1447">
        <f t="shared" si="31"/>
        <v>6.8872041643254805E-2</v>
      </c>
    </row>
    <row r="1448" spans="1:14" x14ac:dyDescent="0.25">
      <c r="A1448" t="s">
        <v>140</v>
      </c>
      <c r="B1448" t="s">
        <v>63</v>
      </c>
      <c r="C1448" t="s">
        <v>22</v>
      </c>
      <c r="D1448" t="s">
        <v>153</v>
      </c>
      <c r="E1448" t="s">
        <v>81</v>
      </c>
      <c r="F1448" t="s">
        <v>82</v>
      </c>
      <c r="G1448">
        <v>3608</v>
      </c>
      <c r="H1448" s="3" t="s">
        <v>144</v>
      </c>
      <c r="I1448">
        <v>1.4675796120370154E-2</v>
      </c>
      <c r="J1448">
        <v>0.3</v>
      </c>
      <c r="K1448">
        <v>0.03</v>
      </c>
      <c r="L1448">
        <f>G1448*I1448*J1448*K1448</f>
        <v>0.47655245162065962</v>
      </c>
      <c r="M1448" t="s">
        <v>68</v>
      </c>
      <c r="N1448">
        <f t="shared" si="31"/>
        <v>0.47655245162065962</v>
      </c>
    </row>
    <row r="1449" spans="1:14" x14ac:dyDescent="0.25">
      <c r="A1449" t="s">
        <v>140</v>
      </c>
      <c r="B1449" t="s">
        <v>63</v>
      </c>
      <c r="C1449" t="s">
        <v>22</v>
      </c>
      <c r="D1449" t="s">
        <v>154</v>
      </c>
      <c r="E1449" t="s">
        <v>81</v>
      </c>
      <c r="F1449" t="s">
        <v>141</v>
      </c>
      <c r="G1449" s="3" t="s">
        <v>144</v>
      </c>
      <c r="H1449" s="4">
        <v>10.109090909090909</v>
      </c>
      <c r="I1449">
        <v>1.4675796120370154E-2</v>
      </c>
      <c r="J1449" s="3" t="s">
        <v>144</v>
      </c>
      <c r="K1449" s="3" t="s">
        <v>144</v>
      </c>
      <c r="L1449">
        <f>H1449*I1449</f>
        <v>0.14835895714410557</v>
      </c>
      <c r="M1449" t="s">
        <v>68</v>
      </c>
      <c r="N1449">
        <f t="shared" si="31"/>
        <v>0.14835895714410557</v>
      </c>
    </row>
    <row r="1450" spans="1:14" x14ac:dyDescent="0.25">
      <c r="A1450" t="s">
        <v>140</v>
      </c>
      <c r="B1450" t="s">
        <v>63</v>
      </c>
      <c r="C1450" t="s">
        <v>22</v>
      </c>
      <c r="D1450" t="s">
        <v>153</v>
      </c>
      <c r="E1450" t="s">
        <v>145</v>
      </c>
      <c r="F1450" t="s">
        <v>82</v>
      </c>
      <c r="G1450">
        <v>2626</v>
      </c>
      <c r="H1450" s="3" t="s">
        <v>144</v>
      </c>
      <c r="I1450">
        <v>1.9400575110776003E-2</v>
      </c>
      <c r="J1450">
        <v>0.3</v>
      </c>
      <c r="K1450">
        <v>0.03</v>
      </c>
      <c r="L1450">
        <f>G1450*I1450*J1450*K1450</f>
        <v>0.45851319216808001</v>
      </c>
      <c r="M1450" t="s">
        <v>68</v>
      </c>
      <c r="N1450">
        <f t="shared" si="31"/>
        <v>0.45851319216808001</v>
      </c>
    </row>
    <row r="1451" spans="1:14" x14ac:dyDescent="0.25">
      <c r="A1451" t="s">
        <v>140</v>
      </c>
      <c r="B1451" t="s">
        <v>63</v>
      </c>
      <c r="C1451" t="s">
        <v>22</v>
      </c>
      <c r="D1451" t="s">
        <v>154</v>
      </c>
      <c r="E1451" t="s">
        <v>145</v>
      </c>
      <c r="F1451" t="s">
        <v>141</v>
      </c>
      <c r="G1451" s="3" t="s">
        <v>144</v>
      </c>
      <c r="H1451" s="4">
        <v>3.3454545454545452</v>
      </c>
      <c r="I1451">
        <v>1.9400575110776003E-2</v>
      </c>
      <c r="J1451" s="3" t="s">
        <v>144</v>
      </c>
      <c r="K1451" s="3" t="s">
        <v>144</v>
      </c>
      <c r="L1451">
        <f>H1451*I1451</f>
        <v>6.4903742188777896E-2</v>
      </c>
      <c r="M1451" t="s">
        <v>68</v>
      </c>
      <c r="N1451">
        <f t="shared" si="31"/>
        <v>6.4903742188777896E-2</v>
      </c>
    </row>
    <row r="1452" spans="1:14" x14ac:dyDescent="0.25">
      <c r="A1452" t="s">
        <v>140</v>
      </c>
      <c r="B1452" t="s">
        <v>63</v>
      </c>
      <c r="C1452" t="s">
        <v>22</v>
      </c>
      <c r="D1452" t="s">
        <v>88</v>
      </c>
      <c r="E1452" t="s">
        <v>81</v>
      </c>
      <c r="F1452" t="s">
        <v>82</v>
      </c>
      <c r="G1452">
        <v>31481</v>
      </c>
      <c r="H1452" s="3" t="s">
        <v>144</v>
      </c>
      <c r="I1452">
        <v>1.4675796120370154E-2</v>
      </c>
      <c r="J1452">
        <v>0.3</v>
      </c>
      <c r="K1452">
        <v>0.03</v>
      </c>
      <c r="L1452">
        <f>G1452*I1452*J1452*K1452</f>
        <v>4.1580786389883553</v>
      </c>
      <c r="M1452" t="s">
        <v>68</v>
      </c>
      <c r="N1452">
        <f t="shared" si="31"/>
        <v>4.1580786389883553</v>
      </c>
    </row>
    <row r="1453" spans="1:14" x14ac:dyDescent="0.25">
      <c r="A1453" t="s">
        <v>140</v>
      </c>
      <c r="B1453" t="s">
        <v>63</v>
      </c>
      <c r="C1453" t="s">
        <v>22</v>
      </c>
      <c r="D1453" t="s">
        <v>155</v>
      </c>
      <c r="E1453" t="s">
        <v>81</v>
      </c>
      <c r="F1453" t="s">
        <v>141</v>
      </c>
      <c r="G1453" s="3" t="s">
        <v>144</v>
      </c>
      <c r="H1453" s="4">
        <v>5.6327411198073456</v>
      </c>
      <c r="I1453">
        <v>1.4675796120370154E-2</v>
      </c>
      <c r="J1453" s="3" t="s">
        <v>144</v>
      </c>
      <c r="K1453" s="3" t="s">
        <v>144</v>
      </c>
      <c r="L1453">
        <f>H1453*I1453</f>
        <v>8.2664960273118079E-2</v>
      </c>
      <c r="M1453" t="s">
        <v>68</v>
      </c>
      <c r="N1453">
        <f t="shared" si="31"/>
        <v>8.2664960273118079E-2</v>
      </c>
    </row>
    <row r="1454" spans="1:14" x14ac:dyDescent="0.25">
      <c r="A1454" t="s">
        <v>140</v>
      </c>
      <c r="B1454" t="s">
        <v>63</v>
      </c>
      <c r="C1454" t="s">
        <v>22</v>
      </c>
      <c r="D1454" t="s">
        <v>88</v>
      </c>
      <c r="E1454" t="s">
        <v>145</v>
      </c>
      <c r="F1454" t="s">
        <v>82</v>
      </c>
      <c r="G1454">
        <v>767</v>
      </c>
      <c r="H1454" s="3" t="s">
        <v>144</v>
      </c>
      <c r="I1454">
        <v>1.9400575110776003E-2</v>
      </c>
      <c r="J1454">
        <v>0.3</v>
      </c>
      <c r="K1454">
        <v>0.03</v>
      </c>
      <c r="L1454">
        <f>G1454*I1454*J1454*K1454</f>
        <v>0.13392216998968676</v>
      </c>
      <c r="M1454" t="s">
        <v>68</v>
      </c>
      <c r="N1454">
        <f t="shared" si="31"/>
        <v>0.13392216998968676</v>
      </c>
    </row>
    <row r="1455" spans="1:14" x14ac:dyDescent="0.25">
      <c r="A1455" t="s">
        <v>140</v>
      </c>
      <c r="B1455" t="s">
        <v>63</v>
      </c>
      <c r="C1455" t="s">
        <v>22</v>
      </c>
      <c r="D1455" t="s">
        <v>155</v>
      </c>
      <c r="E1455" t="s">
        <v>145</v>
      </c>
      <c r="F1455" t="s">
        <v>141</v>
      </c>
      <c r="G1455" s="3" t="s">
        <v>144</v>
      </c>
      <c r="H1455" s="4">
        <v>2.3120860927152314</v>
      </c>
      <c r="I1455">
        <v>1.9400575110776003E-2</v>
      </c>
      <c r="J1455" s="3" t="s">
        <v>144</v>
      </c>
      <c r="K1455" s="3" t="s">
        <v>144</v>
      </c>
      <c r="L1455">
        <f>H1455*I1455</f>
        <v>4.4855799904302454E-2</v>
      </c>
      <c r="M1455" t="s">
        <v>68</v>
      </c>
      <c r="N1455">
        <f t="shared" si="31"/>
        <v>4.4855799904302454E-2</v>
      </c>
    </row>
    <row r="1456" spans="1:14" x14ac:dyDescent="0.25">
      <c r="A1456" t="s">
        <v>140</v>
      </c>
      <c r="B1456" t="s">
        <v>63</v>
      </c>
      <c r="C1456" t="s">
        <v>22</v>
      </c>
      <c r="D1456" t="s">
        <v>107</v>
      </c>
      <c r="E1456" t="s">
        <v>81</v>
      </c>
      <c r="F1456" t="s">
        <v>82</v>
      </c>
      <c r="G1456">
        <v>2550</v>
      </c>
      <c r="H1456" s="3" t="s">
        <v>144</v>
      </c>
      <c r="I1456">
        <v>1.4675796120370154E-2</v>
      </c>
      <c r="J1456">
        <v>0.3</v>
      </c>
      <c r="K1456">
        <v>0.03</v>
      </c>
      <c r="L1456">
        <f>G1456*I1456*J1456*K1456</f>
        <v>0.336809520962495</v>
      </c>
      <c r="M1456" t="s">
        <v>68</v>
      </c>
      <c r="N1456">
        <f t="shared" si="31"/>
        <v>0.336809520962495</v>
      </c>
    </row>
    <row r="1457" spans="1:14" x14ac:dyDescent="0.25">
      <c r="A1457" t="s">
        <v>140</v>
      </c>
      <c r="B1457" t="s">
        <v>63</v>
      </c>
      <c r="C1457" t="s">
        <v>22</v>
      </c>
      <c r="D1457" t="s">
        <v>156</v>
      </c>
      <c r="E1457" t="s">
        <v>81</v>
      </c>
      <c r="F1457" t="s">
        <v>141</v>
      </c>
      <c r="G1457" s="3" t="s">
        <v>144</v>
      </c>
      <c r="H1457" s="4">
        <v>27.978181818181817</v>
      </c>
      <c r="I1457">
        <v>1.4675796120370154E-2</v>
      </c>
      <c r="J1457" s="3" t="s">
        <v>144</v>
      </c>
      <c r="K1457" s="3" t="s">
        <v>144</v>
      </c>
      <c r="L1457">
        <f>H1457*I1457</f>
        <v>0.4106020921822835</v>
      </c>
      <c r="M1457" t="s">
        <v>68</v>
      </c>
      <c r="N1457">
        <f t="shared" si="31"/>
        <v>0.4106020921822835</v>
      </c>
    </row>
    <row r="1458" spans="1:14" x14ac:dyDescent="0.25">
      <c r="A1458" t="s">
        <v>140</v>
      </c>
      <c r="B1458" t="s">
        <v>63</v>
      </c>
      <c r="C1458" t="s">
        <v>22</v>
      </c>
      <c r="D1458" t="s">
        <v>107</v>
      </c>
      <c r="E1458" t="s">
        <v>145</v>
      </c>
      <c r="F1458" t="s">
        <v>82</v>
      </c>
      <c r="G1458">
        <v>3795</v>
      </c>
      <c r="H1458" s="3" t="s">
        <v>144</v>
      </c>
      <c r="I1458">
        <v>1.9400575110776003E-2</v>
      </c>
      <c r="J1458">
        <v>0.3</v>
      </c>
      <c r="K1458">
        <v>0.03</v>
      </c>
      <c r="L1458">
        <f>G1458*I1458*J1458*K1458</f>
        <v>0.66262664290855444</v>
      </c>
      <c r="M1458" t="s">
        <v>68</v>
      </c>
      <c r="N1458">
        <f t="shared" si="31"/>
        <v>0.66262664290855444</v>
      </c>
    </row>
    <row r="1459" spans="1:14" x14ac:dyDescent="0.25">
      <c r="A1459" t="s">
        <v>140</v>
      </c>
      <c r="B1459" t="s">
        <v>63</v>
      </c>
      <c r="C1459" t="s">
        <v>22</v>
      </c>
      <c r="D1459" t="s">
        <v>156</v>
      </c>
      <c r="E1459" t="s">
        <v>145</v>
      </c>
      <c r="F1459" t="s">
        <v>141</v>
      </c>
      <c r="G1459" s="3" t="s">
        <v>144</v>
      </c>
      <c r="H1459" s="4">
        <v>22.298181818181817</v>
      </c>
      <c r="I1459">
        <v>1.9400575110776003E-2</v>
      </c>
      <c r="J1459" s="3" t="s">
        <v>144</v>
      </c>
      <c r="K1459" s="3" t="s">
        <v>144</v>
      </c>
      <c r="L1459">
        <f>H1459*I1459</f>
        <v>0.43259755119737614</v>
      </c>
      <c r="M1459" t="s">
        <v>68</v>
      </c>
      <c r="N1459">
        <f t="shared" si="31"/>
        <v>0.43259755119737614</v>
      </c>
    </row>
    <row r="1460" spans="1:14" x14ac:dyDescent="0.25">
      <c r="A1460" t="s">
        <v>140</v>
      </c>
      <c r="B1460" t="s">
        <v>63</v>
      </c>
      <c r="C1460" t="s">
        <v>22</v>
      </c>
      <c r="D1460" t="s">
        <v>100</v>
      </c>
      <c r="E1460" t="s">
        <v>81</v>
      </c>
      <c r="F1460" t="s">
        <v>82</v>
      </c>
      <c r="G1460">
        <v>1449</v>
      </c>
      <c r="H1460" s="3" t="s">
        <v>144</v>
      </c>
      <c r="I1460">
        <v>1.4675796120370154E-2</v>
      </c>
      <c r="J1460">
        <v>0.3</v>
      </c>
      <c r="K1460">
        <v>0.03</v>
      </c>
      <c r="L1460">
        <f>G1460*I1460*J1460*K1460</f>
        <v>0.1913870572057472</v>
      </c>
      <c r="M1460" t="s">
        <v>68</v>
      </c>
      <c r="N1460">
        <f t="shared" si="31"/>
        <v>0.1913870572057472</v>
      </c>
    </row>
    <row r="1461" spans="1:14" x14ac:dyDescent="0.25">
      <c r="A1461" t="s">
        <v>140</v>
      </c>
      <c r="B1461" t="s">
        <v>63</v>
      </c>
      <c r="C1461" t="s">
        <v>22</v>
      </c>
      <c r="D1461" t="s">
        <v>157</v>
      </c>
      <c r="E1461" t="s">
        <v>81</v>
      </c>
      <c r="F1461" t="s">
        <v>141</v>
      </c>
      <c r="G1461" s="3" t="s">
        <v>144</v>
      </c>
      <c r="H1461" s="4">
        <v>5.2167272727272733</v>
      </c>
      <c r="I1461">
        <v>1.4675796120370154E-2</v>
      </c>
      <c r="J1461" s="3" t="s">
        <v>144</v>
      </c>
      <c r="K1461" s="3" t="s">
        <v>144</v>
      </c>
      <c r="L1461">
        <f>H1461*I1461</f>
        <v>7.6559625870120093E-2</v>
      </c>
      <c r="M1461" t="s">
        <v>68</v>
      </c>
      <c r="N1461">
        <f t="shared" si="31"/>
        <v>7.6559625870120093E-2</v>
      </c>
    </row>
    <row r="1462" spans="1:14" x14ac:dyDescent="0.25">
      <c r="A1462" t="s">
        <v>140</v>
      </c>
      <c r="B1462" t="s">
        <v>63</v>
      </c>
      <c r="C1462" t="s">
        <v>22</v>
      </c>
      <c r="D1462" t="s">
        <v>100</v>
      </c>
      <c r="E1462" t="s">
        <v>145</v>
      </c>
      <c r="F1462" t="s">
        <v>82</v>
      </c>
      <c r="G1462">
        <v>1975</v>
      </c>
      <c r="H1462" s="3" t="s">
        <v>144</v>
      </c>
      <c r="I1462">
        <v>1.9400575110776003E-2</v>
      </c>
      <c r="J1462">
        <v>0.3</v>
      </c>
      <c r="K1462">
        <v>0.03</v>
      </c>
      <c r="L1462">
        <f>G1462*I1462*J1462*K1462</f>
        <v>0.34484522259404343</v>
      </c>
      <c r="M1462" t="s">
        <v>68</v>
      </c>
      <c r="N1462">
        <f t="shared" si="31"/>
        <v>0.34484522259404343</v>
      </c>
    </row>
    <row r="1463" spans="1:14" x14ac:dyDescent="0.25">
      <c r="A1463" t="s">
        <v>140</v>
      </c>
      <c r="B1463" t="s">
        <v>63</v>
      </c>
      <c r="C1463" t="s">
        <v>22</v>
      </c>
      <c r="D1463" t="s">
        <v>157</v>
      </c>
      <c r="E1463" t="s">
        <v>145</v>
      </c>
      <c r="F1463" t="s">
        <v>141</v>
      </c>
      <c r="G1463" s="3" t="s">
        <v>144</v>
      </c>
      <c r="H1463" s="4">
        <v>1.9090909090909092</v>
      </c>
      <c r="I1463">
        <v>1.9400575110776003E-2</v>
      </c>
      <c r="J1463" s="3" t="s">
        <v>144</v>
      </c>
      <c r="K1463" s="3" t="s">
        <v>144</v>
      </c>
      <c r="L1463">
        <f>H1463*I1463</f>
        <v>3.7037461575117822E-2</v>
      </c>
      <c r="M1463" t="s">
        <v>68</v>
      </c>
      <c r="N1463">
        <f t="shared" si="31"/>
        <v>3.7037461575117822E-2</v>
      </c>
    </row>
    <row r="1464" spans="1:14" x14ac:dyDescent="0.25">
      <c r="A1464" t="s">
        <v>140</v>
      </c>
      <c r="B1464" t="s">
        <v>63</v>
      </c>
      <c r="C1464" t="s">
        <v>22</v>
      </c>
      <c r="D1464" t="s">
        <v>89</v>
      </c>
      <c r="E1464" t="s">
        <v>81</v>
      </c>
      <c r="F1464" t="s">
        <v>141</v>
      </c>
      <c r="G1464" s="3" t="s">
        <v>144</v>
      </c>
      <c r="H1464" s="4">
        <v>0.79492987012987015</v>
      </c>
      <c r="I1464">
        <v>1.4675796120370154E-2</v>
      </c>
      <c r="J1464" s="3" t="s">
        <v>144</v>
      </c>
      <c r="K1464" s="3" t="s">
        <v>144</v>
      </c>
      <c r="L1464">
        <f>H1464*I1464</f>
        <v>1.1666228704018299E-2</v>
      </c>
      <c r="M1464" t="s">
        <v>68</v>
      </c>
      <c r="N1464">
        <f t="shared" si="31"/>
        <v>1.1666228704018299E-2</v>
      </c>
    </row>
    <row r="1465" spans="1:14" x14ac:dyDescent="0.25">
      <c r="A1465" t="s">
        <v>140</v>
      </c>
      <c r="B1465" t="s">
        <v>63</v>
      </c>
      <c r="C1465" t="s">
        <v>22</v>
      </c>
      <c r="D1465" t="s">
        <v>89</v>
      </c>
      <c r="E1465" t="s">
        <v>145</v>
      </c>
      <c r="F1465" t="s">
        <v>141</v>
      </c>
      <c r="G1465" s="3" t="s">
        <v>144</v>
      </c>
      <c r="H1465" s="4">
        <v>0.51818181818181819</v>
      </c>
      <c r="I1465">
        <v>1.9400575110776003E-2</v>
      </c>
      <c r="J1465" s="3" t="s">
        <v>144</v>
      </c>
      <c r="K1465" s="3" t="s">
        <v>144</v>
      </c>
      <c r="L1465">
        <f>H1465*I1465</f>
        <v>1.0053025284674838E-2</v>
      </c>
      <c r="M1465" t="s">
        <v>68</v>
      </c>
      <c r="N1465">
        <f t="shared" si="31"/>
        <v>1.0053025284674838E-2</v>
      </c>
    </row>
    <row r="1466" spans="1:14" x14ac:dyDescent="0.25">
      <c r="A1466" t="s">
        <v>140</v>
      </c>
      <c r="B1466" t="s">
        <v>63</v>
      </c>
      <c r="C1466" t="s">
        <v>22</v>
      </c>
      <c r="D1466" t="s">
        <v>71</v>
      </c>
      <c r="E1466" t="s">
        <v>81</v>
      </c>
      <c r="F1466" t="s">
        <v>141</v>
      </c>
      <c r="G1466" s="3" t="s">
        <v>144</v>
      </c>
      <c r="H1466" s="4">
        <v>0.5216727272727274</v>
      </c>
      <c r="I1466">
        <v>1.4675796120370154E-2</v>
      </c>
      <c r="J1466" s="3" t="s">
        <v>144</v>
      </c>
      <c r="K1466" s="3" t="s">
        <v>144</v>
      </c>
      <c r="L1466">
        <f>H1466*I1466</f>
        <v>7.6559625870120107E-3</v>
      </c>
      <c r="M1466" t="s">
        <v>68</v>
      </c>
      <c r="N1466">
        <f t="shared" si="31"/>
        <v>7.6559625870120107E-3</v>
      </c>
    </row>
    <row r="1467" spans="1:14" x14ac:dyDescent="0.25">
      <c r="A1467" t="s">
        <v>140</v>
      </c>
      <c r="B1467" t="s">
        <v>63</v>
      </c>
      <c r="C1467" t="s">
        <v>22</v>
      </c>
      <c r="D1467" t="s">
        <v>71</v>
      </c>
      <c r="E1467" t="s">
        <v>145</v>
      </c>
      <c r="F1467" t="s">
        <v>141</v>
      </c>
      <c r="G1467" s="3" t="s">
        <v>144</v>
      </c>
      <c r="H1467" s="4">
        <v>0.57272727272727264</v>
      </c>
      <c r="I1467">
        <v>1.9400575110776003E-2</v>
      </c>
      <c r="J1467" s="3" t="s">
        <v>144</v>
      </c>
      <c r="K1467" s="3" t="s">
        <v>144</v>
      </c>
      <c r="L1467">
        <f>H1467*I1467</f>
        <v>1.1111238472535345E-2</v>
      </c>
      <c r="M1467" t="s">
        <v>68</v>
      </c>
      <c r="N1467">
        <f t="shared" si="31"/>
        <v>1.1111238472535345E-2</v>
      </c>
    </row>
    <row r="1468" spans="1:14" x14ac:dyDescent="0.25">
      <c r="A1468" t="s">
        <v>140</v>
      </c>
      <c r="B1468" t="s">
        <v>63</v>
      </c>
      <c r="C1468" t="s">
        <v>22</v>
      </c>
      <c r="D1468" t="s">
        <v>64</v>
      </c>
      <c r="E1468" t="s">
        <v>81</v>
      </c>
      <c r="F1468" t="s">
        <v>82</v>
      </c>
      <c r="G1468">
        <v>1069</v>
      </c>
      <c r="H1468" s="3" t="s">
        <v>144</v>
      </c>
      <c r="I1468">
        <v>1.4675796120370154E-2</v>
      </c>
      <c r="J1468">
        <v>0.3</v>
      </c>
      <c r="K1468">
        <v>0.03</v>
      </c>
      <c r="L1468">
        <f>G1468*I1468*J1468*K1468</f>
        <v>0.14119583447408124</v>
      </c>
      <c r="M1468" t="s">
        <v>68</v>
      </c>
      <c r="N1468">
        <f t="shared" si="31"/>
        <v>0.14119583447408124</v>
      </c>
    </row>
    <row r="1469" spans="1:14" x14ac:dyDescent="0.25">
      <c r="A1469" t="s">
        <v>140</v>
      </c>
      <c r="B1469" t="s">
        <v>63</v>
      </c>
      <c r="C1469" t="s">
        <v>22</v>
      </c>
      <c r="D1469" t="s">
        <v>64</v>
      </c>
      <c r="E1469" t="s">
        <v>81</v>
      </c>
      <c r="F1469" t="s">
        <v>141</v>
      </c>
      <c r="G1469" s="3" t="s">
        <v>144</v>
      </c>
      <c r="H1469" s="4">
        <v>18.90909090909091</v>
      </c>
      <c r="I1469">
        <v>1.4675796120370154E-2</v>
      </c>
      <c r="J1469" s="3" t="s">
        <v>144</v>
      </c>
      <c r="K1469" s="3" t="s">
        <v>144</v>
      </c>
      <c r="L1469">
        <f>H1469*I1469</f>
        <v>0.27750596300336294</v>
      </c>
      <c r="M1469" t="s">
        <v>68</v>
      </c>
      <c r="N1469">
        <f t="shared" si="31"/>
        <v>0.27750596300336294</v>
      </c>
    </row>
    <row r="1470" spans="1:14" x14ac:dyDescent="0.25">
      <c r="A1470" t="s">
        <v>140</v>
      </c>
      <c r="B1470" t="s">
        <v>63</v>
      </c>
      <c r="C1470" t="s">
        <v>22</v>
      </c>
      <c r="D1470" t="s">
        <v>64</v>
      </c>
      <c r="E1470" t="s">
        <v>145</v>
      </c>
      <c r="F1470" t="s">
        <v>82</v>
      </c>
      <c r="G1470">
        <v>1069</v>
      </c>
      <c r="H1470" s="3" t="s">
        <v>144</v>
      </c>
      <c r="I1470">
        <v>1.9400575110776003E-2</v>
      </c>
      <c r="J1470">
        <v>0.3</v>
      </c>
      <c r="K1470">
        <v>0.03</v>
      </c>
      <c r="L1470">
        <f>G1470*I1470*J1470*K1470</f>
        <v>0.18665293314077591</v>
      </c>
      <c r="M1470" t="s">
        <v>68</v>
      </c>
      <c r="N1470">
        <f t="shared" si="31"/>
        <v>0.18665293314077591</v>
      </c>
    </row>
    <row r="1471" spans="1:14" x14ac:dyDescent="0.25">
      <c r="A1471" t="s">
        <v>140</v>
      </c>
      <c r="B1471" t="s">
        <v>63</v>
      </c>
      <c r="C1471" t="s">
        <v>22</v>
      </c>
      <c r="D1471" t="s">
        <v>64</v>
      </c>
      <c r="E1471" t="s">
        <v>145</v>
      </c>
      <c r="F1471" t="s">
        <v>141</v>
      </c>
      <c r="G1471" s="3" t="s">
        <v>144</v>
      </c>
      <c r="H1471" s="4">
        <v>4.3636363636363633</v>
      </c>
      <c r="I1471">
        <v>1.9400575110776003E-2</v>
      </c>
      <c r="J1471" s="3" t="s">
        <v>144</v>
      </c>
      <c r="K1471" s="3" t="s">
        <v>144</v>
      </c>
      <c r="L1471">
        <f t="shared" ref="L1471:L1482" si="32">H1471*I1471</f>
        <v>8.465705502884073E-2</v>
      </c>
      <c r="M1471" t="s">
        <v>68</v>
      </c>
      <c r="N1471">
        <f t="shared" si="31"/>
        <v>8.465705502884073E-2</v>
      </c>
    </row>
    <row r="1472" spans="1:14" x14ac:dyDescent="0.25">
      <c r="A1472" t="s">
        <v>140</v>
      </c>
      <c r="B1472" t="s">
        <v>63</v>
      </c>
      <c r="C1472" t="s">
        <v>22</v>
      </c>
      <c r="D1472" t="s">
        <v>158</v>
      </c>
      <c r="E1472" t="s">
        <v>81</v>
      </c>
      <c r="F1472" t="s">
        <v>141</v>
      </c>
      <c r="G1472" s="3" t="s">
        <v>144</v>
      </c>
      <c r="H1472" s="4">
        <v>0.5216727272727274</v>
      </c>
      <c r="I1472">
        <v>1.4675796120370154E-2</v>
      </c>
      <c r="J1472" s="3" t="s">
        <v>144</v>
      </c>
      <c r="K1472" s="3" t="s">
        <v>144</v>
      </c>
      <c r="L1472">
        <f t="shared" si="32"/>
        <v>7.6559625870120107E-3</v>
      </c>
      <c r="M1472" t="s">
        <v>68</v>
      </c>
      <c r="N1472">
        <f t="shared" si="31"/>
        <v>7.6559625870120107E-3</v>
      </c>
    </row>
    <row r="1473" spans="1:14" x14ac:dyDescent="0.25">
      <c r="A1473" t="s">
        <v>140</v>
      </c>
      <c r="B1473" t="s">
        <v>63</v>
      </c>
      <c r="C1473" t="s">
        <v>22</v>
      </c>
      <c r="D1473" t="s">
        <v>158</v>
      </c>
      <c r="E1473" t="s">
        <v>145</v>
      </c>
      <c r="F1473" t="s">
        <v>141</v>
      </c>
      <c r="G1473" s="3" t="s">
        <v>144</v>
      </c>
      <c r="H1473" s="4">
        <v>0.44545454545454538</v>
      </c>
      <c r="I1473">
        <v>1.9400575110776003E-2</v>
      </c>
      <c r="J1473" s="3" t="s">
        <v>144</v>
      </c>
      <c r="K1473" s="3" t="s">
        <v>144</v>
      </c>
      <c r="L1473">
        <f t="shared" si="32"/>
        <v>8.6420743675274907E-3</v>
      </c>
      <c r="M1473" t="s">
        <v>68</v>
      </c>
      <c r="N1473">
        <f t="shared" si="31"/>
        <v>8.6420743675274907E-3</v>
      </c>
    </row>
    <row r="1474" spans="1:14" x14ac:dyDescent="0.25">
      <c r="A1474" t="s">
        <v>140</v>
      </c>
      <c r="B1474" t="s">
        <v>63</v>
      </c>
      <c r="C1474" t="s">
        <v>22</v>
      </c>
      <c r="D1474" t="s">
        <v>159</v>
      </c>
      <c r="E1474" t="s">
        <v>145</v>
      </c>
      <c r="F1474" t="s">
        <v>141</v>
      </c>
      <c r="G1474" s="3" t="s">
        <v>144</v>
      </c>
      <c r="H1474" s="4">
        <v>1.4000000000000001</v>
      </c>
      <c r="I1474">
        <v>1.9400575110776003E-2</v>
      </c>
      <c r="J1474" s="3" t="s">
        <v>144</v>
      </c>
      <c r="K1474" s="3" t="s">
        <v>144</v>
      </c>
      <c r="L1474">
        <f t="shared" si="32"/>
        <v>2.7160805155086405E-2</v>
      </c>
      <c r="M1474" t="s">
        <v>68</v>
      </c>
      <c r="N1474">
        <f t="shared" ref="N1474:N1537" si="33">IF(M1474="N",L1474,0)</f>
        <v>2.7160805155086405E-2</v>
      </c>
    </row>
    <row r="1475" spans="1:14" x14ac:dyDescent="0.25">
      <c r="A1475" t="s">
        <v>140</v>
      </c>
      <c r="B1475" t="s">
        <v>63</v>
      </c>
      <c r="C1475" t="s">
        <v>22</v>
      </c>
      <c r="D1475" t="s">
        <v>70</v>
      </c>
      <c r="E1475" t="s">
        <v>81</v>
      </c>
      <c r="F1475" t="s">
        <v>141</v>
      </c>
      <c r="G1475" s="3" t="s">
        <v>144</v>
      </c>
      <c r="H1475" s="4">
        <v>5.2167272727272733</v>
      </c>
      <c r="I1475">
        <v>1.4675796120370154E-2</v>
      </c>
      <c r="J1475" s="3" t="s">
        <v>144</v>
      </c>
      <c r="K1475" s="3" t="s">
        <v>144</v>
      </c>
      <c r="L1475">
        <f t="shared" si="32"/>
        <v>7.6559625870120093E-2</v>
      </c>
      <c r="M1475" t="s">
        <v>68</v>
      </c>
      <c r="N1475">
        <f t="shared" si="33"/>
        <v>7.6559625870120093E-2</v>
      </c>
    </row>
    <row r="1476" spans="1:14" x14ac:dyDescent="0.25">
      <c r="A1476" t="s">
        <v>140</v>
      </c>
      <c r="B1476" t="s">
        <v>63</v>
      </c>
      <c r="C1476" t="s">
        <v>22</v>
      </c>
      <c r="D1476" t="s">
        <v>70</v>
      </c>
      <c r="E1476" t="s">
        <v>145</v>
      </c>
      <c r="F1476" t="s">
        <v>141</v>
      </c>
      <c r="G1476" s="3" t="s">
        <v>144</v>
      </c>
      <c r="H1476" s="4">
        <v>0.63636363636363635</v>
      </c>
      <c r="I1476">
        <v>1.9400575110776003E-2</v>
      </c>
      <c r="J1476" s="3" t="s">
        <v>144</v>
      </c>
      <c r="K1476" s="3" t="s">
        <v>144</v>
      </c>
      <c r="L1476">
        <f t="shared" si="32"/>
        <v>1.2345820525039275E-2</v>
      </c>
      <c r="M1476" t="s">
        <v>68</v>
      </c>
      <c r="N1476">
        <f t="shared" si="33"/>
        <v>1.2345820525039275E-2</v>
      </c>
    </row>
    <row r="1477" spans="1:14" x14ac:dyDescent="0.25">
      <c r="A1477" t="s">
        <v>140</v>
      </c>
      <c r="B1477" t="s">
        <v>63</v>
      </c>
      <c r="C1477" t="s">
        <v>22</v>
      </c>
      <c r="D1477" t="s">
        <v>160</v>
      </c>
      <c r="E1477" t="s">
        <v>81</v>
      </c>
      <c r="F1477" t="s">
        <v>141</v>
      </c>
      <c r="G1477" s="3" t="s">
        <v>144</v>
      </c>
      <c r="H1477" s="4">
        <v>0.69556363636363638</v>
      </c>
      <c r="I1477">
        <v>1.4675796120370154E-2</v>
      </c>
      <c r="J1477" s="3" t="s">
        <v>144</v>
      </c>
      <c r="K1477" s="3" t="s">
        <v>144</v>
      </c>
      <c r="L1477">
        <f t="shared" si="32"/>
        <v>1.0207950116016011E-2</v>
      </c>
      <c r="M1477" t="s">
        <v>68</v>
      </c>
      <c r="N1477">
        <f t="shared" si="33"/>
        <v>1.0207950116016011E-2</v>
      </c>
    </row>
    <row r="1478" spans="1:14" x14ac:dyDescent="0.25">
      <c r="A1478" t="s">
        <v>140</v>
      </c>
      <c r="B1478" t="s">
        <v>63</v>
      </c>
      <c r="C1478" t="s">
        <v>22</v>
      </c>
      <c r="D1478" t="s">
        <v>160</v>
      </c>
      <c r="E1478" t="s">
        <v>145</v>
      </c>
      <c r="F1478" t="s">
        <v>141</v>
      </c>
      <c r="G1478" s="3" t="s">
        <v>144</v>
      </c>
      <c r="H1478" s="4">
        <v>0.44545454545454538</v>
      </c>
      <c r="I1478">
        <v>1.9400575110776003E-2</v>
      </c>
      <c r="J1478" s="3" t="s">
        <v>144</v>
      </c>
      <c r="K1478" s="3" t="s">
        <v>144</v>
      </c>
      <c r="L1478">
        <f t="shared" si="32"/>
        <v>8.6420743675274907E-3</v>
      </c>
      <c r="M1478" t="s">
        <v>68</v>
      </c>
      <c r="N1478">
        <f t="shared" si="33"/>
        <v>8.6420743675274907E-3</v>
      </c>
    </row>
    <row r="1479" spans="1:14" x14ac:dyDescent="0.25">
      <c r="A1479" t="s">
        <v>140</v>
      </c>
      <c r="B1479" t="s">
        <v>63</v>
      </c>
      <c r="C1479" t="s">
        <v>22</v>
      </c>
      <c r="D1479" t="s">
        <v>161</v>
      </c>
      <c r="E1479" t="s">
        <v>81</v>
      </c>
      <c r="F1479" t="s">
        <v>141</v>
      </c>
      <c r="G1479" s="3" t="s">
        <v>144</v>
      </c>
      <c r="H1479" s="4">
        <v>0.50902611570247935</v>
      </c>
      <c r="I1479">
        <v>1.4675796120370154E-2</v>
      </c>
      <c r="J1479" s="3" t="s">
        <v>144</v>
      </c>
      <c r="K1479" s="3" t="s">
        <v>144</v>
      </c>
      <c r="L1479">
        <f t="shared" si="32"/>
        <v>7.470363493993536E-3</v>
      </c>
      <c r="M1479" t="s">
        <v>68</v>
      </c>
      <c r="N1479">
        <f t="shared" si="33"/>
        <v>7.470363493993536E-3</v>
      </c>
    </row>
    <row r="1480" spans="1:14" x14ac:dyDescent="0.25">
      <c r="A1480" t="s">
        <v>140</v>
      </c>
      <c r="B1480" t="s">
        <v>63</v>
      </c>
      <c r="C1480" t="s">
        <v>22</v>
      </c>
      <c r="D1480" t="s">
        <v>161</v>
      </c>
      <c r="E1480" t="s">
        <v>145</v>
      </c>
      <c r="F1480" t="s">
        <v>141</v>
      </c>
      <c r="G1480" s="3" t="s">
        <v>144</v>
      </c>
      <c r="H1480" s="4">
        <v>0.43735537190082652</v>
      </c>
      <c r="I1480">
        <v>1.9400575110776003E-2</v>
      </c>
      <c r="J1480" s="3" t="s">
        <v>144</v>
      </c>
      <c r="K1480" s="3" t="s">
        <v>144</v>
      </c>
      <c r="L1480">
        <f t="shared" si="32"/>
        <v>8.4849457426633568E-3</v>
      </c>
      <c r="M1480" t="s">
        <v>68</v>
      </c>
      <c r="N1480">
        <f t="shared" si="33"/>
        <v>8.4849457426633568E-3</v>
      </c>
    </row>
    <row r="1481" spans="1:14" x14ac:dyDescent="0.25">
      <c r="A1481" t="s">
        <v>140</v>
      </c>
      <c r="B1481" t="s">
        <v>63</v>
      </c>
      <c r="C1481" t="s">
        <v>22</v>
      </c>
      <c r="D1481" t="s">
        <v>92</v>
      </c>
      <c r="E1481" t="s">
        <v>81</v>
      </c>
      <c r="F1481" t="s">
        <v>141</v>
      </c>
      <c r="G1481" s="3" t="s">
        <v>144</v>
      </c>
      <c r="H1481" s="4">
        <v>1.4545454545454544</v>
      </c>
      <c r="I1481">
        <v>1.4675796120370154E-2</v>
      </c>
      <c r="J1481" s="3" t="s">
        <v>144</v>
      </c>
      <c r="K1481" s="3" t="s">
        <v>144</v>
      </c>
      <c r="L1481">
        <f t="shared" si="32"/>
        <v>2.1346612538720222E-2</v>
      </c>
      <c r="M1481" t="s">
        <v>68</v>
      </c>
      <c r="N1481">
        <f t="shared" si="33"/>
        <v>2.1346612538720222E-2</v>
      </c>
    </row>
    <row r="1482" spans="1:14" x14ac:dyDescent="0.25">
      <c r="A1482" t="s">
        <v>140</v>
      </c>
      <c r="B1482" t="s">
        <v>63</v>
      </c>
      <c r="C1482" t="s">
        <v>22</v>
      </c>
      <c r="D1482" t="s">
        <v>92</v>
      </c>
      <c r="E1482" t="s">
        <v>145</v>
      </c>
      <c r="F1482" t="s">
        <v>141</v>
      </c>
      <c r="G1482" s="3" t="s">
        <v>144</v>
      </c>
      <c r="H1482" s="4">
        <v>3.6363636363636367</v>
      </c>
      <c r="I1482">
        <v>1.9400575110776003E-2</v>
      </c>
      <c r="J1482" s="3" t="s">
        <v>144</v>
      </c>
      <c r="K1482" s="3" t="s">
        <v>144</v>
      </c>
      <c r="L1482">
        <f t="shared" si="32"/>
        <v>7.0547545857367291E-2</v>
      </c>
      <c r="M1482" t="s">
        <v>68</v>
      </c>
      <c r="N1482">
        <f t="shared" si="33"/>
        <v>7.0547545857367291E-2</v>
      </c>
    </row>
    <row r="1483" spans="1:14" x14ac:dyDescent="0.25">
      <c r="A1483" t="s">
        <v>140</v>
      </c>
      <c r="B1483" t="s">
        <v>63</v>
      </c>
      <c r="C1483" t="s">
        <v>22</v>
      </c>
      <c r="D1483" t="s">
        <v>72</v>
      </c>
      <c r="E1483" t="s">
        <v>81</v>
      </c>
      <c r="F1483" t="s">
        <v>82</v>
      </c>
      <c r="G1483">
        <v>1470</v>
      </c>
      <c r="H1483" s="3" t="s">
        <v>144</v>
      </c>
      <c r="I1483">
        <v>1.4675796120370154E-2</v>
      </c>
      <c r="J1483">
        <v>0.3</v>
      </c>
      <c r="K1483">
        <v>0.03</v>
      </c>
      <c r="L1483">
        <f>G1483*I1483*J1483*K1483</f>
        <v>0.19416078267249715</v>
      </c>
      <c r="M1483" t="s">
        <v>68</v>
      </c>
      <c r="N1483">
        <f t="shared" si="33"/>
        <v>0.19416078267249715</v>
      </c>
    </row>
    <row r="1484" spans="1:14" x14ac:dyDescent="0.25">
      <c r="A1484" t="s">
        <v>140</v>
      </c>
      <c r="B1484" t="s">
        <v>63</v>
      </c>
      <c r="C1484" t="s">
        <v>22</v>
      </c>
      <c r="D1484" t="s">
        <v>72</v>
      </c>
      <c r="E1484" t="s">
        <v>81</v>
      </c>
      <c r="F1484" t="s">
        <v>141</v>
      </c>
      <c r="G1484" s="3" t="s">
        <v>144</v>
      </c>
      <c r="H1484" s="4">
        <v>16.727272727272727</v>
      </c>
      <c r="I1484">
        <v>1.4675796120370154E-2</v>
      </c>
      <c r="J1484" s="3" t="s">
        <v>144</v>
      </c>
      <c r="K1484" s="3" t="s">
        <v>144</v>
      </c>
      <c r="L1484">
        <f>H1484*I1484</f>
        <v>0.24548604419528258</v>
      </c>
      <c r="M1484" t="s">
        <v>68</v>
      </c>
      <c r="N1484">
        <f t="shared" si="33"/>
        <v>0.24548604419528258</v>
      </c>
    </row>
    <row r="1485" spans="1:14" x14ac:dyDescent="0.25">
      <c r="A1485" t="s">
        <v>140</v>
      </c>
      <c r="B1485" t="s">
        <v>63</v>
      </c>
      <c r="C1485" t="s">
        <v>22</v>
      </c>
      <c r="D1485" t="s">
        <v>72</v>
      </c>
      <c r="E1485" t="s">
        <v>145</v>
      </c>
      <c r="F1485" t="s">
        <v>82</v>
      </c>
      <c r="G1485">
        <v>1074</v>
      </c>
      <c r="H1485" s="3" t="s">
        <v>144</v>
      </c>
      <c r="I1485">
        <v>1.9400575110776003E-2</v>
      </c>
      <c r="J1485">
        <v>0.3</v>
      </c>
      <c r="K1485">
        <v>0.03</v>
      </c>
      <c r="L1485">
        <f>G1485*I1485*J1485*K1485</f>
        <v>0.18752595902076083</v>
      </c>
      <c r="M1485" t="s">
        <v>68</v>
      </c>
      <c r="N1485">
        <f t="shared" si="33"/>
        <v>0.18752595902076083</v>
      </c>
    </row>
    <row r="1486" spans="1:14" x14ac:dyDescent="0.25">
      <c r="A1486" t="s">
        <v>140</v>
      </c>
      <c r="B1486" t="s">
        <v>63</v>
      </c>
      <c r="C1486" t="s">
        <v>22</v>
      </c>
      <c r="D1486" t="s">
        <v>72</v>
      </c>
      <c r="E1486" t="s">
        <v>145</v>
      </c>
      <c r="F1486" t="s">
        <v>141</v>
      </c>
      <c r="G1486" s="3" t="s">
        <v>144</v>
      </c>
      <c r="H1486" s="4">
        <v>5.0909090909090908</v>
      </c>
      <c r="I1486">
        <v>1.9400575110776003E-2</v>
      </c>
      <c r="J1486" s="3" t="s">
        <v>144</v>
      </c>
      <c r="K1486" s="3" t="s">
        <v>144</v>
      </c>
      <c r="L1486">
        <f>H1486*I1486</f>
        <v>9.8766564200314197E-2</v>
      </c>
      <c r="M1486" t="s">
        <v>68</v>
      </c>
      <c r="N1486">
        <f t="shared" si="33"/>
        <v>9.8766564200314197E-2</v>
      </c>
    </row>
    <row r="1487" spans="1:14" x14ac:dyDescent="0.25">
      <c r="A1487" t="s">
        <v>140</v>
      </c>
      <c r="B1487" t="s">
        <v>63</v>
      </c>
      <c r="C1487" t="s">
        <v>22</v>
      </c>
      <c r="D1487" t="s">
        <v>69</v>
      </c>
      <c r="E1487" t="s">
        <v>81</v>
      </c>
      <c r="F1487" t="s">
        <v>82</v>
      </c>
      <c r="G1487">
        <v>2016</v>
      </c>
      <c r="H1487" s="3" t="s">
        <v>144</v>
      </c>
      <c r="I1487">
        <v>1.4675796120370154E-2</v>
      </c>
      <c r="J1487">
        <v>0.3</v>
      </c>
      <c r="K1487">
        <v>0.03</v>
      </c>
      <c r="L1487">
        <f>G1487*I1487*J1487*K1487</f>
        <v>0.26627764480799604</v>
      </c>
      <c r="M1487" t="s">
        <v>68</v>
      </c>
      <c r="N1487">
        <f t="shared" si="33"/>
        <v>0.26627764480799604</v>
      </c>
    </row>
    <row r="1488" spans="1:14" x14ac:dyDescent="0.25">
      <c r="A1488" t="s">
        <v>140</v>
      </c>
      <c r="B1488" t="s">
        <v>63</v>
      </c>
      <c r="C1488" t="s">
        <v>22</v>
      </c>
      <c r="D1488" t="s">
        <v>69</v>
      </c>
      <c r="E1488" t="s">
        <v>145</v>
      </c>
      <c r="F1488" t="s">
        <v>82</v>
      </c>
      <c r="G1488">
        <v>139</v>
      </c>
      <c r="H1488" s="3" t="s">
        <v>144</v>
      </c>
      <c r="I1488">
        <v>1.9400575110776003E-2</v>
      </c>
      <c r="J1488">
        <v>0.3</v>
      </c>
      <c r="K1488">
        <v>0.03</v>
      </c>
      <c r="L1488">
        <f>G1488*I1488*J1488*K1488</f>
        <v>2.4270119463580778E-2</v>
      </c>
      <c r="M1488" t="s">
        <v>68</v>
      </c>
      <c r="N1488">
        <f t="shared" si="33"/>
        <v>2.4270119463580778E-2</v>
      </c>
    </row>
    <row r="1489" spans="1:14" x14ac:dyDescent="0.25">
      <c r="A1489" t="s">
        <v>140</v>
      </c>
      <c r="B1489" t="s">
        <v>63</v>
      </c>
      <c r="C1489" t="s">
        <v>22</v>
      </c>
      <c r="D1489" t="s">
        <v>162</v>
      </c>
      <c r="E1489" t="s">
        <v>81</v>
      </c>
      <c r="F1489" t="s">
        <v>141</v>
      </c>
      <c r="G1489" s="3" t="s">
        <v>144</v>
      </c>
      <c r="H1489" s="4">
        <v>12.363636363636363</v>
      </c>
      <c r="I1489">
        <v>1.4675796120370154E-2</v>
      </c>
      <c r="J1489" s="3" t="s">
        <v>144</v>
      </c>
      <c r="K1489" s="3" t="s">
        <v>144</v>
      </c>
      <c r="L1489">
        <f>H1489*I1489</f>
        <v>0.18144620657912192</v>
      </c>
      <c r="M1489" t="s">
        <v>68</v>
      </c>
      <c r="N1489">
        <f t="shared" si="33"/>
        <v>0.18144620657912192</v>
      </c>
    </row>
    <row r="1490" spans="1:14" x14ac:dyDescent="0.25">
      <c r="A1490" t="s">
        <v>140</v>
      </c>
      <c r="B1490" t="s">
        <v>63</v>
      </c>
      <c r="C1490" t="s">
        <v>22</v>
      </c>
      <c r="D1490" t="s">
        <v>162</v>
      </c>
      <c r="E1490" t="s">
        <v>145</v>
      </c>
      <c r="F1490" t="s">
        <v>141</v>
      </c>
      <c r="G1490" s="3" t="s">
        <v>144</v>
      </c>
      <c r="H1490" s="4">
        <v>1.4545454545454544</v>
      </c>
      <c r="I1490">
        <v>1.9400575110776003E-2</v>
      </c>
      <c r="J1490" s="3" t="s">
        <v>144</v>
      </c>
      <c r="K1490" s="3" t="s">
        <v>144</v>
      </c>
      <c r="L1490">
        <f>H1490*I1490</f>
        <v>2.8219018342946909E-2</v>
      </c>
      <c r="M1490" t="s">
        <v>68</v>
      </c>
      <c r="N1490">
        <f t="shared" si="33"/>
        <v>2.8219018342946909E-2</v>
      </c>
    </row>
    <row r="1491" spans="1:14" x14ac:dyDescent="0.25">
      <c r="A1491" t="s">
        <v>140</v>
      </c>
      <c r="B1491" t="s">
        <v>63</v>
      </c>
      <c r="C1491" t="s">
        <v>22</v>
      </c>
      <c r="D1491" t="s">
        <v>108</v>
      </c>
      <c r="E1491" t="s">
        <v>81</v>
      </c>
      <c r="F1491" t="s">
        <v>82</v>
      </c>
      <c r="G1491">
        <v>2576</v>
      </c>
      <c r="H1491" s="3" t="s">
        <v>144</v>
      </c>
      <c r="I1491">
        <v>1.4675796120370154E-2</v>
      </c>
      <c r="J1491">
        <v>0.3</v>
      </c>
      <c r="K1491">
        <v>0.03</v>
      </c>
      <c r="L1491">
        <f>G1491*I1491*J1491*K1491</f>
        <v>0.34024365725466166</v>
      </c>
      <c r="M1491" t="s">
        <v>68</v>
      </c>
      <c r="N1491">
        <f t="shared" si="33"/>
        <v>0.34024365725466166</v>
      </c>
    </row>
    <row r="1492" spans="1:14" x14ac:dyDescent="0.25">
      <c r="A1492" t="s">
        <v>140</v>
      </c>
      <c r="B1492" t="s">
        <v>63</v>
      </c>
      <c r="C1492" t="s">
        <v>22</v>
      </c>
      <c r="D1492" t="s">
        <v>108</v>
      </c>
      <c r="E1492" t="s">
        <v>81</v>
      </c>
      <c r="F1492" t="s">
        <v>141</v>
      </c>
      <c r="G1492" s="3" t="s">
        <v>144</v>
      </c>
      <c r="H1492" s="4">
        <v>23.418181818181818</v>
      </c>
      <c r="I1492">
        <v>1.4675796120370154E-2</v>
      </c>
      <c r="J1492" s="3" t="s">
        <v>144</v>
      </c>
      <c r="K1492" s="3" t="s">
        <v>144</v>
      </c>
      <c r="L1492">
        <f>H1492*I1492</f>
        <v>0.34368046187339563</v>
      </c>
      <c r="M1492" t="s">
        <v>68</v>
      </c>
      <c r="N1492">
        <f t="shared" si="33"/>
        <v>0.34368046187339563</v>
      </c>
    </row>
    <row r="1493" spans="1:14" x14ac:dyDescent="0.25">
      <c r="A1493" t="s">
        <v>140</v>
      </c>
      <c r="B1493" t="s">
        <v>63</v>
      </c>
      <c r="C1493" t="s">
        <v>22</v>
      </c>
      <c r="D1493" t="s">
        <v>108</v>
      </c>
      <c r="E1493" t="s">
        <v>145</v>
      </c>
      <c r="F1493" t="s">
        <v>82</v>
      </c>
      <c r="G1493">
        <v>949</v>
      </c>
      <c r="H1493" s="3" t="s">
        <v>144</v>
      </c>
      <c r="I1493">
        <v>1.9400575110776003E-2</v>
      </c>
      <c r="J1493">
        <v>0.3</v>
      </c>
      <c r="K1493">
        <v>0.03</v>
      </c>
      <c r="L1493">
        <f>G1493*I1493*J1493*K1493</f>
        <v>0.1657003120211378</v>
      </c>
      <c r="M1493" t="s">
        <v>68</v>
      </c>
      <c r="N1493">
        <f t="shared" si="33"/>
        <v>0.1657003120211378</v>
      </c>
    </row>
    <row r="1494" spans="1:14" x14ac:dyDescent="0.25">
      <c r="A1494" t="s">
        <v>140</v>
      </c>
      <c r="B1494" t="s">
        <v>63</v>
      </c>
      <c r="C1494" t="s">
        <v>22</v>
      </c>
      <c r="D1494" t="s">
        <v>108</v>
      </c>
      <c r="E1494" t="s">
        <v>145</v>
      </c>
      <c r="F1494" t="s">
        <v>141</v>
      </c>
      <c r="G1494" s="3" t="s">
        <v>144</v>
      </c>
      <c r="H1494" s="4">
        <v>8.6545454545454543</v>
      </c>
      <c r="I1494">
        <v>1.9400575110776003E-2</v>
      </c>
      <c r="J1494" s="3" t="s">
        <v>144</v>
      </c>
      <c r="K1494" s="3" t="s">
        <v>144</v>
      </c>
      <c r="L1494">
        <f>H1494*I1494</f>
        <v>0.16790315914053414</v>
      </c>
      <c r="M1494" t="s">
        <v>68</v>
      </c>
      <c r="N1494">
        <f t="shared" si="33"/>
        <v>0.16790315914053414</v>
      </c>
    </row>
    <row r="1495" spans="1:14" x14ac:dyDescent="0.25">
      <c r="A1495" t="s">
        <v>140</v>
      </c>
      <c r="B1495" t="s">
        <v>63</v>
      </c>
      <c r="C1495" t="s">
        <v>22</v>
      </c>
      <c r="D1495" t="s">
        <v>109</v>
      </c>
      <c r="E1495" t="s">
        <v>81</v>
      </c>
      <c r="F1495" t="s">
        <v>141</v>
      </c>
      <c r="G1495" s="3" t="s">
        <v>144</v>
      </c>
      <c r="H1495" s="4">
        <v>11.927272727272726</v>
      </c>
      <c r="I1495">
        <v>1.4675796120370154E-2</v>
      </c>
      <c r="J1495" s="3" t="s">
        <v>144</v>
      </c>
      <c r="K1495" s="3" t="s">
        <v>144</v>
      </c>
      <c r="L1495">
        <f>H1495*I1495</f>
        <v>0.17504222281750581</v>
      </c>
      <c r="M1495" t="s">
        <v>68</v>
      </c>
      <c r="N1495">
        <f t="shared" si="33"/>
        <v>0.17504222281750581</v>
      </c>
    </row>
    <row r="1496" spans="1:14" x14ac:dyDescent="0.25">
      <c r="A1496" t="s">
        <v>140</v>
      </c>
      <c r="B1496" t="s">
        <v>63</v>
      </c>
      <c r="C1496" t="s">
        <v>22</v>
      </c>
      <c r="D1496" t="s">
        <v>109</v>
      </c>
      <c r="E1496" t="s">
        <v>145</v>
      </c>
      <c r="F1496" t="s">
        <v>141</v>
      </c>
      <c r="G1496" s="3" t="s">
        <v>144</v>
      </c>
      <c r="H1496" s="4">
        <v>14.036363636363637</v>
      </c>
      <c r="I1496">
        <v>1.9400575110776003E-2</v>
      </c>
      <c r="J1496" s="3" t="s">
        <v>144</v>
      </c>
      <c r="K1496" s="3" t="s">
        <v>144</v>
      </c>
      <c r="L1496">
        <f>H1496*I1496</f>
        <v>0.27231352700943773</v>
      </c>
      <c r="M1496" t="s">
        <v>68</v>
      </c>
      <c r="N1496">
        <f t="shared" si="33"/>
        <v>0.27231352700943773</v>
      </c>
    </row>
    <row r="1497" spans="1:14" x14ac:dyDescent="0.25">
      <c r="A1497" t="s">
        <v>140</v>
      </c>
      <c r="B1497" t="s">
        <v>63</v>
      </c>
      <c r="C1497" t="s">
        <v>22</v>
      </c>
      <c r="D1497" t="s">
        <v>163</v>
      </c>
      <c r="E1497" t="s">
        <v>81</v>
      </c>
      <c r="F1497" t="s">
        <v>82</v>
      </c>
      <c r="G1497">
        <v>916</v>
      </c>
      <c r="H1497" s="3" t="s">
        <v>144</v>
      </c>
      <c r="I1497">
        <v>1.4675796120370154E-2</v>
      </c>
      <c r="J1497">
        <v>0.3</v>
      </c>
      <c r="K1497">
        <v>0.03</v>
      </c>
      <c r="L1497">
        <f>G1497*I1497*J1497*K1497</f>
        <v>0.12098726321633155</v>
      </c>
      <c r="M1497" t="s">
        <v>68</v>
      </c>
      <c r="N1497">
        <f t="shared" si="33"/>
        <v>0.12098726321633155</v>
      </c>
    </row>
    <row r="1498" spans="1:14" x14ac:dyDescent="0.25">
      <c r="A1498" t="s">
        <v>140</v>
      </c>
      <c r="B1498" t="s">
        <v>63</v>
      </c>
      <c r="C1498" t="s">
        <v>22</v>
      </c>
      <c r="D1498" t="s">
        <v>163</v>
      </c>
      <c r="E1498" t="s">
        <v>145</v>
      </c>
      <c r="F1498" t="s">
        <v>82</v>
      </c>
      <c r="G1498">
        <v>1294</v>
      </c>
      <c r="H1498" s="3" t="s">
        <v>144</v>
      </c>
      <c r="I1498">
        <v>1.9400575110776003E-2</v>
      </c>
      <c r="J1498">
        <v>0.3</v>
      </c>
      <c r="K1498">
        <v>0.03</v>
      </c>
      <c r="L1498">
        <f>G1498*I1498*J1498*K1498</f>
        <v>0.22593909774009732</v>
      </c>
      <c r="M1498" t="s">
        <v>68</v>
      </c>
      <c r="N1498">
        <f t="shared" si="33"/>
        <v>0.22593909774009732</v>
      </c>
    </row>
    <row r="1499" spans="1:14" x14ac:dyDescent="0.25">
      <c r="A1499" t="s">
        <v>140</v>
      </c>
      <c r="B1499" t="s">
        <v>63</v>
      </c>
      <c r="C1499" t="s">
        <v>22</v>
      </c>
      <c r="D1499" t="s">
        <v>164</v>
      </c>
      <c r="E1499" t="s">
        <v>81</v>
      </c>
      <c r="F1499" t="s">
        <v>82</v>
      </c>
      <c r="G1499">
        <v>467</v>
      </c>
      <c r="H1499" s="3" t="s">
        <v>144</v>
      </c>
      <c r="I1499">
        <v>1.4675796120370154E-2</v>
      </c>
      <c r="J1499">
        <v>0.3</v>
      </c>
      <c r="K1499">
        <v>0.03</v>
      </c>
      <c r="L1499">
        <f>G1499*I1499*J1499*K1499</f>
        <v>6.1682371093915757E-2</v>
      </c>
      <c r="M1499" t="s">
        <v>68</v>
      </c>
      <c r="N1499">
        <f t="shared" si="33"/>
        <v>6.1682371093915757E-2</v>
      </c>
    </row>
    <row r="1500" spans="1:14" x14ac:dyDescent="0.25">
      <c r="A1500" t="s">
        <v>140</v>
      </c>
      <c r="B1500" t="s">
        <v>63</v>
      </c>
      <c r="C1500" t="s">
        <v>22</v>
      </c>
      <c r="D1500" t="s">
        <v>164</v>
      </c>
      <c r="E1500" t="s">
        <v>81</v>
      </c>
      <c r="F1500" t="s">
        <v>141</v>
      </c>
      <c r="G1500" s="3" t="s">
        <v>144</v>
      </c>
      <c r="H1500" s="4">
        <v>3.64</v>
      </c>
      <c r="I1500">
        <v>1.4675796120370154E-2</v>
      </c>
      <c r="J1500" s="3" t="s">
        <v>144</v>
      </c>
      <c r="K1500" s="3" t="s">
        <v>144</v>
      </c>
      <c r="L1500">
        <f>H1500*I1500</f>
        <v>5.3419897878147361E-2</v>
      </c>
      <c r="M1500" t="s">
        <v>68</v>
      </c>
      <c r="N1500">
        <f t="shared" si="33"/>
        <v>5.3419897878147361E-2</v>
      </c>
    </row>
    <row r="1501" spans="1:14" x14ac:dyDescent="0.25">
      <c r="A1501" t="s">
        <v>140</v>
      </c>
      <c r="B1501" t="s">
        <v>63</v>
      </c>
      <c r="C1501" t="s">
        <v>22</v>
      </c>
      <c r="D1501" t="s">
        <v>164</v>
      </c>
      <c r="E1501" t="s">
        <v>145</v>
      </c>
      <c r="F1501" t="s">
        <v>82</v>
      </c>
      <c r="G1501">
        <v>844.5</v>
      </c>
      <c r="H1501" s="3" t="s">
        <v>144</v>
      </c>
      <c r="I1501">
        <v>1.9400575110776003E-2</v>
      </c>
      <c r="J1501">
        <v>0.3</v>
      </c>
      <c r="K1501">
        <v>0.03</v>
      </c>
      <c r="L1501">
        <f>G1501*I1501*J1501*K1501</f>
        <v>0.147454071129453</v>
      </c>
      <c r="M1501" t="s">
        <v>68</v>
      </c>
      <c r="N1501">
        <f t="shared" si="33"/>
        <v>0.147454071129453</v>
      </c>
    </row>
    <row r="1502" spans="1:14" x14ac:dyDescent="0.25">
      <c r="A1502" t="s">
        <v>140</v>
      </c>
      <c r="B1502" t="s">
        <v>63</v>
      </c>
      <c r="C1502" t="s">
        <v>22</v>
      </c>
      <c r="D1502" t="s">
        <v>164</v>
      </c>
      <c r="E1502" t="s">
        <v>145</v>
      </c>
      <c r="F1502" t="s">
        <v>141</v>
      </c>
      <c r="G1502" s="3" t="s">
        <v>144</v>
      </c>
      <c r="H1502" s="4">
        <v>11.2</v>
      </c>
      <c r="I1502">
        <v>1.9400575110776003E-2</v>
      </c>
      <c r="J1502" s="3" t="s">
        <v>144</v>
      </c>
      <c r="K1502" s="3" t="s">
        <v>144</v>
      </c>
      <c r="L1502">
        <f>H1502*I1502</f>
        <v>0.21728644124069121</v>
      </c>
      <c r="M1502" t="s">
        <v>68</v>
      </c>
      <c r="N1502">
        <f t="shared" si="33"/>
        <v>0.21728644124069121</v>
      </c>
    </row>
    <row r="1503" spans="1:14" x14ac:dyDescent="0.25">
      <c r="A1503" t="s">
        <v>140</v>
      </c>
      <c r="B1503" t="s">
        <v>63</v>
      </c>
      <c r="C1503" t="s">
        <v>22</v>
      </c>
      <c r="D1503" t="s">
        <v>116</v>
      </c>
      <c r="E1503" t="s">
        <v>81</v>
      </c>
      <c r="F1503" t="s">
        <v>82</v>
      </c>
      <c r="G1503">
        <v>5206.8</v>
      </c>
      <c r="H1503" s="3" t="s">
        <v>144</v>
      </c>
      <c r="I1503">
        <v>1.4675796120370154E-2</v>
      </c>
      <c r="J1503">
        <v>0.3</v>
      </c>
      <c r="K1503">
        <v>0.03</v>
      </c>
      <c r="L1503">
        <f>G1503*I1503*J1503*K1503</f>
        <v>0.68772541715588975</v>
      </c>
      <c r="M1503" t="s">
        <v>68</v>
      </c>
      <c r="N1503">
        <f t="shared" si="33"/>
        <v>0.68772541715588975</v>
      </c>
    </row>
    <row r="1504" spans="1:14" x14ac:dyDescent="0.25">
      <c r="A1504" t="s">
        <v>140</v>
      </c>
      <c r="B1504" t="s">
        <v>63</v>
      </c>
      <c r="C1504" t="s">
        <v>22</v>
      </c>
      <c r="D1504" t="s">
        <v>116</v>
      </c>
      <c r="E1504" t="s">
        <v>145</v>
      </c>
      <c r="F1504" t="s">
        <v>82</v>
      </c>
      <c r="G1504">
        <v>1760.3</v>
      </c>
      <c r="H1504" s="3" t="s">
        <v>144</v>
      </c>
      <c r="I1504">
        <v>1.9400575110776003E-2</v>
      </c>
      <c r="J1504">
        <v>0.3</v>
      </c>
      <c r="K1504">
        <v>0.03</v>
      </c>
      <c r="L1504">
        <f>G1504*I1504*J1504*K1504</f>
        <v>0.30735749130749102</v>
      </c>
      <c r="M1504" t="s">
        <v>68</v>
      </c>
      <c r="N1504">
        <f t="shared" si="33"/>
        <v>0.30735749130749102</v>
      </c>
    </row>
    <row r="1505" spans="1:14" x14ac:dyDescent="0.25">
      <c r="A1505" t="s">
        <v>140</v>
      </c>
      <c r="B1505" t="s">
        <v>63</v>
      </c>
      <c r="C1505" t="s">
        <v>22</v>
      </c>
      <c r="D1505" t="s">
        <v>165</v>
      </c>
      <c r="E1505" t="s">
        <v>81</v>
      </c>
      <c r="F1505" t="s">
        <v>141</v>
      </c>
      <c r="G1505" s="3" t="s">
        <v>144</v>
      </c>
      <c r="H1505" s="4">
        <v>3.03</v>
      </c>
      <c r="I1505">
        <v>1.4675796120370154E-2</v>
      </c>
      <c r="J1505" s="3" t="s">
        <v>144</v>
      </c>
      <c r="K1505" s="3" t="s">
        <v>144</v>
      </c>
      <c r="L1505">
        <f>H1505*I1505</f>
        <v>4.4467662244721567E-2</v>
      </c>
      <c r="M1505" t="s">
        <v>68</v>
      </c>
      <c r="N1505">
        <f t="shared" si="33"/>
        <v>4.4467662244721567E-2</v>
      </c>
    </row>
    <row r="1506" spans="1:14" x14ac:dyDescent="0.25">
      <c r="A1506" t="s">
        <v>140</v>
      </c>
      <c r="B1506" t="s">
        <v>63</v>
      </c>
      <c r="C1506" t="s">
        <v>22</v>
      </c>
      <c r="D1506" t="s">
        <v>165</v>
      </c>
      <c r="E1506" t="s">
        <v>145</v>
      </c>
      <c r="F1506" t="s">
        <v>141</v>
      </c>
      <c r="G1506" s="3" t="s">
        <v>144</v>
      </c>
      <c r="H1506" s="4">
        <v>13.81</v>
      </c>
      <c r="I1506">
        <v>1.9400575110776003E-2</v>
      </c>
      <c r="J1506" s="3" t="s">
        <v>144</v>
      </c>
      <c r="K1506" s="3" t="s">
        <v>144</v>
      </c>
      <c r="L1506">
        <f>H1506*I1506</f>
        <v>0.26792194227981658</v>
      </c>
      <c r="M1506" t="s">
        <v>68</v>
      </c>
      <c r="N1506">
        <f t="shared" si="33"/>
        <v>0.26792194227981658</v>
      </c>
    </row>
    <row r="1507" spans="1:14" x14ac:dyDescent="0.25">
      <c r="A1507" t="s">
        <v>140</v>
      </c>
      <c r="B1507" t="s">
        <v>63</v>
      </c>
      <c r="C1507" t="s">
        <v>22</v>
      </c>
      <c r="D1507" t="s">
        <v>113</v>
      </c>
      <c r="E1507" t="s">
        <v>81</v>
      </c>
      <c r="F1507" t="s">
        <v>82</v>
      </c>
      <c r="G1507">
        <v>118</v>
      </c>
      <c r="H1507" s="3" t="s">
        <v>144</v>
      </c>
      <c r="I1507">
        <v>1.4675796120370154E-2</v>
      </c>
      <c r="J1507">
        <v>0.3</v>
      </c>
      <c r="K1507">
        <v>0.03</v>
      </c>
      <c r="L1507">
        <f>G1507*I1507*J1507*K1507</f>
        <v>1.5585695479833102E-2</v>
      </c>
      <c r="M1507" t="s">
        <v>68</v>
      </c>
      <c r="N1507">
        <f t="shared" si="33"/>
        <v>1.5585695479833102E-2</v>
      </c>
    </row>
    <row r="1508" spans="1:14" x14ac:dyDescent="0.25">
      <c r="A1508" t="s">
        <v>140</v>
      </c>
      <c r="B1508" t="s">
        <v>63</v>
      </c>
      <c r="C1508" t="s">
        <v>22</v>
      </c>
      <c r="D1508" t="s">
        <v>113</v>
      </c>
      <c r="E1508" t="s">
        <v>81</v>
      </c>
      <c r="F1508" t="s">
        <v>141</v>
      </c>
      <c r="G1508" s="3" t="s">
        <v>144</v>
      </c>
      <c r="H1508" s="4">
        <v>0.72727272727272718</v>
      </c>
      <c r="I1508">
        <v>1.4675796120370154E-2</v>
      </c>
      <c r="J1508" s="3" t="s">
        <v>144</v>
      </c>
      <c r="K1508" s="3" t="s">
        <v>144</v>
      </c>
      <c r="L1508">
        <f>H1508*I1508</f>
        <v>1.0673306269360111E-2</v>
      </c>
      <c r="M1508" t="s">
        <v>68</v>
      </c>
      <c r="N1508">
        <f t="shared" si="33"/>
        <v>1.0673306269360111E-2</v>
      </c>
    </row>
    <row r="1509" spans="1:14" x14ac:dyDescent="0.25">
      <c r="A1509" t="s">
        <v>140</v>
      </c>
      <c r="B1509" t="s">
        <v>63</v>
      </c>
      <c r="C1509" t="s">
        <v>22</v>
      </c>
      <c r="D1509" t="s">
        <v>113</v>
      </c>
      <c r="E1509" t="s">
        <v>145</v>
      </c>
      <c r="F1509" t="s">
        <v>82</v>
      </c>
      <c r="G1509">
        <v>41</v>
      </c>
      <c r="H1509" s="3" t="s">
        <v>144</v>
      </c>
      <c r="I1509">
        <v>1.9400575110776003E-2</v>
      </c>
      <c r="J1509">
        <v>0.3</v>
      </c>
      <c r="K1509">
        <v>0.03</v>
      </c>
      <c r="L1509">
        <f>G1509*I1509*J1509*K1509</f>
        <v>7.1588122158763442E-3</v>
      </c>
      <c r="M1509" t="s">
        <v>68</v>
      </c>
      <c r="N1509">
        <f t="shared" si="33"/>
        <v>7.1588122158763442E-3</v>
      </c>
    </row>
    <row r="1510" spans="1:14" x14ac:dyDescent="0.25">
      <c r="A1510" t="s">
        <v>140</v>
      </c>
      <c r="B1510" t="s">
        <v>63</v>
      </c>
      <c r="C1510" t="s">
        <v>22</v>
      </c>
      <c r="D1510" t="s">
        <v>93</v>
      </c>
      <c r="E1510" t="s">
        <v>81</v>
      </c>
      <c r="F1510" t="s">
        <v>141</v>
      </c>
      <c r="G1510" s="3" t="s">
        <v>144</v>
      </c>
      <c r="H1510" s="4">
        <v>8.1619814707585405</v>
      </c>
      <c r="I1510">
        <v>1.4675796120370154E-2</v>
      </c>
      <c r="J1510" s="3" t="s">
        <v>144</v>
      </c>
      <c r="K1510" s="3" t="s">
        <v>144</v>
      </c>
      <c r="L1510">
        <f>H1510*I1510</f>
        <v>0.11978357600309128</v>
      </c>
      <c r="M1510" t="s">
        <v>68</v>
      </c>
      <c r="N1510">
        <f t="shared" si="33"/>
        <v>0.11978357600309128</v>
      </c>
    </row>
    <row r="1511" spans="1:14" x14ac:dyDescent="0.25">
      <c r="A1511" t="s">
        <v>140</v>
      </c>
      <c r="B1511" t="s">
        <v>63</v>
      </c>
      <c r="C1511" t="s">
        <v>22</v>
      </c>
      <c r="D1511" t="s">
        <v>93</v>
      </c>
      <c r="E1511" t="s">
        <v>145</v>
      </c>
      <c r="F1511" t="s">
        <v>141</v>
      </c>
      <c r="G1511" s="3" t="s">
        <v>144</v>
      </c>
      <c r="H1511" s="4">
        <v>2.0995946728430805</v>
      </c>
      <c r="I1511">
        <v>1.9400575110776003E-2</v>
      </c>
      <c r="J1511" s="3" t="s">
        <v>144</v>
      </c>
      <c r="K1511" s="3" t="s">
        <v>144</v>
      </c>
      <c r="L1511">
        <f>H1511*I1511</f>
        <v>4.0733344152677355E-2</v>
      </c>
      <c r="M1511" t="s">
        <v>68</v>
      </c>
      <c r="N1511">
        <f t="shared" si="33"/>
        <v>4.0733344152677355E-2</v>
      </c>
    </row>
    <row r="1512" spans="1:14" x14ac:dyDescent="0.25">
      <c r="A1512" t="s">
        <v>140</v>
      </c>
      <c r="B1512" t="s">
        <v>63</v>
      </c>
      <c r="C1512" t="s">
        <v>22</v>
      </c>
      <c r="D1512" t="s">
        <v>94</v>
      </c>
      <c r="E1512" t="s">
        <v>81</v>
      </c>
      <c r="F1512" t="s">
        <v>141</v>
      </c>
      <c r="G1512" s="3" t="s">
        <v>144</v>
      </c>
      <c r="H1512" s="4">
        <v>14.844797366255143</v>
      </c>
      <c r="I1512">
        <v>1.4675796120370154E-2</v>
      </c>
      <c r="J1512" s="3" t="s">
        <v>144</v>
      </c>
      <c r="K1512" s="3" t="s">
        <v>144</v>
      </c>
      <c r="L1512">
        <f>H1512*I1512</f>
        <v>0.21785921959536833</v>
      </c>
      <c r="M1512" t="s">
        <v>68</v>
      </c>
      <c r="N1512">
        <f t="shared" si="33"/>
        <v>0.21785921959536833</v>
      </c>
    </row>
    <row r="1513" spans="1:14" x14ac:dyDescent="0.25">
      <c r="A1513" t="s">
        <v>140</v>
      </c>
      <c r="B1513" t="s">
        <v>63</v>
      </c>
      <c r="C1513" t="s">
        <v>22</v>
      </c>
      <c r="D1513" t="s">
        <v>94</v>
      </c>
      <c r="E1513" t="s">
        <v>145</v>
      </c>
      <c r="F1513" t="s">
        <v>141</v>
      </c>
      <c r="G1513" s="3" t="s">
        <v>144</v>
      </c>
      <c r="H1513" s="4">
        <v>12.942222222222222</v>
      </c>
      <c r="I1513">
        <v>1.9400575110776003E-2</v>
      </c>
      <c r="J1513" s="3" t="s">
        <v>144</v>
      </c>
      <c r="K1513" s="3" t="s">
        <v>144</v>
      </c>
      <c r="L1513">
        <f>H1513*I1513</f>
        <v>0.25108655432257654</v>
      </c>
      <c r="M1513" t="s">
        <v>68</v>
      </c>
      <c r="N1513">
        <f t="shared" si="33"/>
        <v>0.25108655432257654</v>
      </c>
    </row>
    <row r="1514" spans="1:14" x14ac:dyDescent="0.25">
      <c r="A1514" t="s">
        <v>140</v>
      </c>
      <c r="B1514" t="s">
        <v>63</v>
      </c>
      <c r="C1514" t="s">
        <v>22</v>
      </c>
      <c r="D1514" t="s">
        <v>115</v>
      </c>
      <c r="E1514" t="s">
        <v>81</v>
      </c>
      <c r="F1514" t="s">
        <v>82</v>
      </c>
      <c r="G1514">
        <v>97</v>
      </c>
      <c r="H1514" s="3" t="s">
        <v>144</v>
      </c>
      <c r="I1514">
        <v>1.4675796120370154E-2</v>
      </c>
      <c r="J1514">
        <v>0.3</v>
      </c>
      <c r="K1514">
        <v>0.03</v>
      </c>
      <c r="L1514">
        <f>G1514*I1514*J1514*K1514</f>
        <v>1.2811970013083145E-2</v>
      </c>
      <c r="M1514" t="s">
        <v>68</v>
      </c>
      <c r="N1514">
        <f t="shared" si="33"/>
        <v>1.2811970013083145E-2</v>
      </c>
    </row>
    <row r="1515" spans="1:14" x14ac:dyDescent="0.25">
      <c r="A1515" t="s">
        <v>140</v>
      </c>
      <c r="B1515" t="s">
        <v>63</v>
      </c>
      <c r="C1515" t="s">
        <v>22</v>
      </c>
      <c r="D1515" t="s">
        <v>115</v>
      </c>
      <c r="E1515" t="s">
        <v>81</v>
      </c>
      <c r="F1515" t="s">
        <v>141</v>
      </c>
      <c r="G1515" s="3" t="s">
        <v>144</v>
      </c>
      <c r="H1515" s="4">
        <v>9.7799999999999994</v>
      </c>
      <c r="I1515">
        <v>1.4675796120370154E-2</v>
      </c>
      <c r="J1515" s="3" t="s">
        <v>144</v>
      </c>
      <c r="K1515" s="3" t="s">
        <v>144</v>
      </c>
      <c r="L1515">
        <f>H1515*I1515</f>
        <v>0.1435292860572201</v>
      </c>
      <c r="M1515" t="s">
        <v>68</v>
      </c>
      <c r="N1515">
        <f t="shared" si="33"/>
        <v>0.1435292860572201</v>
      </c>
    </row>
    <row r="1516" spans="1:14" x14ac:dyDescent="0.25">
      <c r="A1516" t="s">
        <v>140</v>
      </c>
      <c r="B1516" t="s">
        <v>63</v>
      </c>
      <c r="C1516" t="s">
        <v>22</v>
      </c>
      <c r="D1516" t="s">
        <v>115</v>
      </c>
      <c r="E1516" t="s">
        <v>145</v>
      </c>
      <c r="F1516" t="s">
        <v>82</v>
      </c>
      <c r="G1516">
        <v>286</v>
      </c>
      <c r="H1516" s="3" t="s">
        <v>144</v>
      </c>
      <c r="I1516">
        <v>1.9400575110776003E-2</v>
      </c>
      <c r="J1516">
        <v>0.3</v>
      </c>
      <c r="K1516">
        <v>0.03</v>
      </c>
      <c r="L1516">
        <f>G1516*I1516*J1516*K1516</f>
        <v>4.9937080335137427E-2</v>
      </c>
      <c r="M1516" t="s">
        <v>68</v>
      </c>
      <c r="N1516">
        <f t="shared" si="33"/>
        <v>4.9937080335137427E-2</v>
      </c>
    </row>
    <row r="1517" spans="1:14" x14ac:dyDescent="0.25">
      <c r="A1517" t="s">
        <v>140</v>
      </c>
      <c r="B1517" t="s">
        <v>63</v>
      </c>
      <c r="C1517" t="s">
        <v>22</v>
      </c>
      <c r="D1517" t="s">
        <v>115</v>
      </c>
      <c r="E1517" t="s">
        <v>145</v>
      </c>
      <c r="F1517" t="s">
        <v>141</v>
      </c>
      <c r="G1517" s="3" t="s">
        <v>144</v>
      </c>
      <c r="H1517" s="4">
        <v>17.25</v>
      </c>
      <c r="I1517">
        <v>1.9400575110776003E-2</v>
      </c>
      <c r="J1517" s="3" t="s">
        <v>144</v>
      </c>
      <c r="K1517" s="3" t="s">
        <v>144</v>
      </c>
      <c r="L1517">
        <f>H1517*I1517</f>
        <v>0.33465992066088607</v>
      </c>
      <c r="M1517" t="s">
        <v>68</v>
      </c>
      <c r="N1517">
        <f t="shared" si="33"/>
        <v>0.33465992066088607</v>
      </c>
    </row>
    <row r="1518" spans="1:14" x14ac:dyDescent="0.25">
      <c r="A1518" t="s">
        <v>140</v>
      </c>
      <c r="B1518" t="s">
        <v>63</v>
      </c>
      <c r="C1518" t="s">
        <v>22</v>
      </c>
      <c r="D1518" t="s">
        <v>75</v>
      </c>
      <c r="E1518" t="s">
        <v>81</v>
      </c>
      <c r="F1518" t="s">
        <v>82</v>
      </c>
      <c r="G1518">
        <v>141.5</v>
      </c>
      <c r="H1518" s="3" t="s">
        <v>144</v>
      </c>
      <c r="I1518">
        <v>1.4675796120370154E-2</v>
      </c>
      <c r="J1518">
        <v>0.3</v>
      </c>
      <c r="K1518">
        <v>0.03</v>
      </c>
      <c r="L1518">
        <f>G1518*I1518*J1518*K1518</f>
        <v>1.8689626359291389E-2</v>
      </c>
      <c r="M1518" t="s">
        <v>67</v>
      </c>
      <c r="N1518">
        <f t="shared" si="33"/>
        <v>0</v>
      </c>
    </row>
    <row r="1519" spans="1:14" x14ac:dyDescent="0.25">
      <c r="A1519" t="s">
        <v>140</v>
      </c>
      <c r="B1519" t="s">
        <v>63</v>
      </c>
      <c r="C1519" t="s">
        <v>22</v>
      </c>
      <c r="D1519" t="s">
        <v>75</v>
      </c>
      <c r="E1519" t="s">
        <v>145</v>
      </c>
      <c r="F1519" t="s">
        <v>82</v>
      </c>
      <c r="G1519">
        <v>154.5</v>
      </c>
      <c r="H1519" s="3" t="s">
        <v>144</v>
      </c>
      <c r="I1519">
        <v>1.9400575110776003E-2</v>
      </c>
      <c r="J1519">
        <v>0.3</v>
      </c>
      <c r="K1519">
        <v>0.03</v>
      </c>
      <c r="L1519">
        <f>G1519*I1519*J1519*K1519</f>
        <v>2.6976499691534032E-2</v>
      </c>
      <c r="M1519" t="s">
        <v>67</v>
      </c>
      <c r="N1519">
        <f t="shared" si="33"/>
        <v>0</v>
      </c>
    </row>
    <row r="1520" spans="1:14" x14ac:dyDescent="0.25">
      <c r="A1520" t="s">
        <v>140</v>
      </c>
      <c r="B1520" t="s">
        <v>63</v>
      </c>
      <c r="C1520" t="s">
        <v>22</v>
      </c>
      <c r="D1520" t="s">
        <v>78</v>
      </c>
      <c r="E1520" t="s">
        <v>81</v>
      </c>
      <c r="F1520" t="s">
        <v>82</v>
      </c>
      <c r="G1520">
        <v>2286</v>
      </c>
      <c r="H1520" s="3" t="s">
        <v>144</v>
      </c>
      <c r="I1520">
        <v>1.4675796120370154E-2</v>
      </c>
      <c r="J1520">
        <v>0.3</v>
      </c>
      <c r="K1520">
        <v>0.03</v>
      </c>
      <c r="L1520">
        <f>G1520*I1520*J1520*K1520</f>
        <v>0.30193982938049552</v>
      </c>
      <c r="M1520" t="s">
        <v>68</v>
      </c>
      <c r="N1520">
        <f t="shared" si="33"/>
        <v>0.30193982938049552</v>
      </c>
    </row>
    <row r="1521" spans="1:14" x14ac:dyDescent="0.25">
      <c r="A1521" t="s">
        <v>140</v>
      </c>
      <c r="B1521" t="s">
        <v>63</v>
      </c>
      <c r="C1521" t="s">
        <v>22</v>
      </c>
      <c r="D1521" t="s">
        <v>78</v>
      </c>
      <c r="E1521" t="s">
        <v>145</v>
      </c>
      <c r="F1521" t="s">
        <v>82</v>
      </c>
      <c r="G1521">
        <v>2286</v>
      </c>
      <c r="H1521" s="3" t="s">
        <v>144</v>
      </c>
      <c r="I1521">
        <v>1.9400575110776003E-2</v>
      </c>
      <c r="J1521">
        <v>0.3</v>
      </c>
      <c r="K1521">
        <v>0.03</v>
      </c>
      <c r="L1521">
        <f>G1521*I1521*J1521*K1521</f>
        <v>0.39914743232910543</v>
      </c>
      <c r="M1521" t="s">
        <v>68</v>
      </c>
      <c r="N1521">
        <f t="shared" si="33"/>
        <v>0.39914743232910543</v>
      </c>
    </row>
    <row r="1522" spans="1:14" x14ac:dyDescent="0.25">
      <c r="A1522" t="s">
        <v>140</v>
      </c>
      <c r="B1522" t="s">
        <v>63</v>
      </c>
      <c r="C1522" t="s">
        <v>22</v>
      </c>
      <c r="D1522" t="s">
        <v>166</v>
      </c>
      <c r="E1522" t="s">
        <v>81</v>
      </c>
      <c r="F1522" t="s">
        <v>141</v>
      </c>
      <c r="G1522" s="3" t="s">
        <v>144</v>
      </c>
      <c r="H1522" s="4">
        <v>103.50397989107665</v>
      </c>
      <c r="I1522">
        <v>1.4675796120370154E-2</v>
      </c>
      <c r="J1522" s="3" t="s">
        <v>144</v>
      </c>
      <c r="K1522" s="3" t="s">
        <v>144</v>
      </c>
      <c r="L1522">
        <f>H1522*I1522</f>
        <v>1.5190033065283333</v>
      </c>
      <c r="M1522" t="s">
        <v>68</v>
      </c>
      <c r="N1522">
        <f t="shared" si="33"/>
        <v>1.5190033065283333</v>
      </c>
    </row>
    <row r="1523" spans="1:14" x14ac:dyDescent="0.25">
      <c r="A1523" t="s">
        <v>140</v>
      </c>
      <c r="B1523" t="s">
        <v>63</v>
      </c>
      <c r="C1523" t="s">
        <v>22</v>
      </c>
      <c r="D1523" t="s">
        <v>166</v>
      </c>
      <c r="E1523" t="s">
        <v>145</v>
      </c>
      <c r="F1523" t="s">
        <v>141</v>
      </c>
      <c r="G1523" s="3" t="s">
        <v>144</v>
      </c>
      <c r="H1523" s="4">
        <v>56.403854210305823</v>
      </c>
      <c r="I1523">
        <v>1.9400575110776003E-2</v>
      </c>
      <c r="J1523" s="3" t="s">
        <v>144</v>
      </c>
      <c r="K1523" s="3" t="s">
        <v>144</v>
      </c>
      <c r="L1523">
        <f>H1523*I1523</f>
        <v>1.0942672101442974</v>
      </c>
      <c r="M1523" t="s">
        <v>68</v>
      </c>
      <c r="N1523">
        <f t="shared" si="33"/>
        <v>1.0942672101442974</v>
      </c>
    </row>
    <row r="1524" spans="1:14" x14ac:dyDescent="0.25">
      <c r="A1524" t="s">
        <v>140</v>
      </c>
      <c r="B1524" t="s">
        <v>63</v>
      </c>
      <c r="C1524" t="s">
        <v>22</v>
      </c>
      <c r="D1524" t="s">
        <v>167</v>
      </c>
      <c r="E1524" t="s">
        <v>81</v>
      </c>
      <c r="F1524" t="s">
        <v>141</v>
      </c>
      <c r="G1524" s="3" t="s">
        <v>144</v>
      </c>
      <c r="H1524" s="4">
        <v>4.3</v>
      </c>
      <c r="I1524">
        <v>1.4675796120370154E-2</v>
      </c>
      <c r="J1524" s="3" t="s">
        <v>144</v>
      </c>
      <c r="K1524" s="3" t="s">
        <v>144</v>
      </c>
      <c r="L1524">
        <f>H1524*I1524</f>
        <v>6.3105923317591656E-2</v>
      </c>
      <c r="M1524" t="s">
        <v>68</v>
      </c>
      <c r="N1524">
        <f t="shared" si="33"/>
        <v>6.3105923317591656E-2</v>
      </c>
    </row>
    <row r="1525" spans="1:14" x14ac:dyDescent="0.25">
      <c r="A1525" t="s">
        <v>140</v>
      </c>
      <c r="B1525" t="s">
        <v>63</v>
      </c>
      <c r="C1525" t="s">
        <v>22</v>
      </c>
      <c r="D1525" t="s">
        <v>167</v>
      </c>
      <c r="E1525" t="s">
        <v>145</v>
      </c>
      <c r="F1525" t="s">
        <v>141</v>
      </c>
      <c r="G1525" s="3" t="s">
        <v>144</v>
      </c>
      <c r="H1525" s="4">
        <v>0.9</v>
      </c>
      <c r="I1525">
        <v>1.9400575110776003E-2</v>
      </c>
      <c r="J1525" s="3" t="s">
        <v>144</v>
      </c>
      <c r="K1525" s="3" t="s">
        <v>144</v>
      </c>
      <c r="L1525">
        <f>H1525*I1525</f>
        <v>1.7460517599698404E-2</v>
      </c>
      <c r="M1525" t="s">
        <v>68</v>
      </c>
      <c r="N1525">
        <f t="shared" si="33"/>
        <v>1.7460517599698404E-2</v>
      </c>
    </row>
    <row r="1526" spans="1:14" x14ac:dyDescent="0.25">
      <c r="A1526" t="s">
        <v>140</v>
      </c>
      <c r="B1526" t="s">
        <v>63</v>
      </c>
      <c r="C1526" t="s">
        <v>22</v>
      </c>
      <c r="D1526" t="s">
        <v>168</v>
      </c>
      <c r="E1526" t="s">
        <v>81</v>
      </c>
      <c r="F1526" t="s">
        <v>82</v>
      </c>
      <c r="G1526">
        <v>1481</v>
      </c>
      <c r="H1526" s="3" t="s">
        <v>144</v>
      </c>
      <c r="I1526">
        <v>1.4675796120370154E-2</v>
      </c>
      <c r="J1526">
        <v>0.3</v>
      </c>
      <c r="K1526">
        <v>0.03</v>
      </c>
      <c r="L1526">
        <f>G1526*I1526*J1526*K1526</f>
        <v>0.19561368648841376</v>
      </c>
      <c r="M1526" t="s">
        <v>68</v>
      </c>
      <c r="N1526">
        <f t="shared" si="33"/>
        <v>0.19561368648841376</v>
      </c>
    </row>
    <row r="1527" spans="1:14" x14ac:dyDescent="0.25">
      <c r="A1527" t="s">
        <v>140</v>
      </c>
      <c r="B1527" t="s">
        <v>63</v>
      </c>
      <c r="C1527" t="s">
        <v>22</v>
      </c>
      <c r="D1527" t="s">
        <v>168</v>
      </c>
      <c r="E1527" t="s">
        <v>145</v>
      </c>
      <c r="F1527" t="s">
        <v>82</v>
      </c>
      <c r="G1527">
        <v>1216.5</v>
      </c>
      <c r="H1527" s="3" t="s">
        <v>144</v>
      </c>
      <c r="I1527">
        <v>1.9400575110776003E-2</v>
      </c>
      <c r="J1527">
        <v>0.3</v>
      </c>
      <c r="K1527">
        <v>0.03</v>
      </c>
      <c r="L1527">
        <f>G1527*I1527*J1527*K1527</f>
        <v>0.21240719660033106</v>
      </c>
      <c r="M1527" t="s">
        <v>68</v>
      </c>
      <c r="N1527">
        <f t="shared" si="33"/>
        <v>0.21240719660033106</v>
      </c>
    </row>
    <row r="1528" spans="1:14" x14ac:dyDescent="0.25">
      <c r="A1528" t="s">
        <v>140</v>
      </c>
      <c r="B1528" t="s">
        <v>63</v>
      </c>
      <c r="C1528" t="s">
        <v>22</v>
      </c>
      <c r="D1528" t="s">
        <v>96</v>
      </c>
      <c r="E1528" t="s">
        <v>81</v>
      </c>
      <c r="F1528" t="s">
        <v>141</v>
      </c>
      <c r="G1528" s="3" t="s">
        <v>144</v>
      </c>
      <c r="H1528" s="4">
        <v>11.7463443059252</v>
      </c>
      <c r="I1528">
        <v>1.4675796120370154E-2</v>
      </c>
      <c r="J1528" s="3" t="s">
        <v>144</v>
      </c>
      <c r="K1528" s="3" t="s">
        <v>144</v>
      </c>
      <c r="L1528">
        <f>H1528*I1528</f>
        <v>0.17238695419342911</v>
      </c>
      <c r="M1528" t="s">
        <v>68</v>
      </c>
      <c r="N1528">
        <f t="shared" si="33"/>
        <v>0.17238695419342911</v>
      </c>
    </row>
    <row r="1529" spans="1:14" x14ac:dyDescent="0.25">
      <c r="A1529" t="s">
        <v>140</v>
      </c>
      <c r="B1529" t="s">
        <v>63</v>
      </c>
      <c r="C1529" t="s">
        <v>22</v>
      </c>
      <c r="D1529" t="s">
        <v>96</v>
      </c>
      <c r="E1529" t="s">
        <v>145</v>
      </c>
      <c r="F1529" t="s">
        <v>141</v>
      </c>
      <c r="G1529" s="3" t="s">
        <v>144</v>
      </c>
      <c r="H1529" s="4">
        <v>1.3433253957136855</v>
      </c>
      <c r="I1529">
        <v>1.9400575110776003E-2</v>
      </c>
      <c r="J1529" s="3" t="s">
        <v>144</v>
      </c>
      <c r="K1529" s="3" t="s">
        <v>144</v>
      </c>
      <c r="L1529">
        <f>H1529*I1529</f>
        <v>2.6061285237756252E-2</v>
      </c>
      <c r="M1529" t="s">
        <v>68</v>
      </c>
      <c r="N1529">
        <f t="shared" si="33"/>
        <v>2.6061285237756252E-2</v>
      </c>
    </row>
    <row r="1530" spans="1:14" x14ac:dyDescent="0.25">
      <c r="A1530" t="s">
        <v>140</v>
      </c>
      <c r="B1530" t="s">
        <v>63</v>
      </c>
      <c r="C1530" t="s">
        <v>22</v>
      </c>
      <c r="D1530" t="s">
        <v>124</v>
      </c>
      <c r="E1530" t="s">
        <v>81</v>
      </c>
      <c r="F1530" t="s">
        <v>141</v>
      </c>
      <c r="G1530" s="3" t="s">
        <v>144</v>
      </c>
      <c r="H1530" s="4">
        <v>0.13173553719008266</v>
      </c>
      <c r="I1530">
        <v>1.4675796120370154E-2</v>
      </c>
      <c r="J1530" s="3" t="s">
        <v>144</v>
      </c>
      <c r="K1530" s="3" t="s">
        <v>144</v>
      </c>
      <c r="L1530">
        <f>H1530*I1530</f>
        <v>1.9333238856090933E-3</v>
      </c>
      <c r="M1530" t="s">
        <v>68</v>
      </c>
      <c r="N1530">
        <f t="shared" si="33"/>
        <v>1.9333238856090933E-3</v>
      </c>
    </row>
    <row r="1531" spans="1:14" x14ac:dyDescent="0.25">
      <c r="A1531" t="s">
        <v>140</v>
      </c>
      <c r="B1531" t="s">
        <v>63</v>
      </c>
      <c r="C1531" t="s">
        <v>22</v>
      </c>
      <c r="D1531" t="s">
        <v>124</v>
      </c>
      <c r="E1531" t="s">
        <v>145</v>
      </c>
      <c r="F1531" t="s">
        <v>141</v>
      </c>
      <c r="G1531" s="3" t="s">
        <v>144</v>
      </c>
      <c r="H1531" s="4">
        <v>0.11570247933884298</v>
      </c>
      <c r="I1531">
        <v>1.9400575110776003E-2</v>
      </c>
      <c r="J1531" s="3" t="s">
        <v>144</v>
      </c>
      <c r="K1531" s="3" t="s">
        <v>144</v>
      </c>
      <c r="L1531">
        <f>H1531*I1531</f>
        <v>2.2446946409162317E-3</v>
      </c>
      <c r="M1531" t="s">
        <v>68</v>
      </c>
      <c r="N1531">
        <f t="shared" si="33"/>
        <v>2.2446946409162317E-3</v>
      </c>
    </row>
    <row r="1532" spans="1:14" x14ac:dyDescent="0.25">
      <c r="A1532" t="s">
        <v>140</v>
      </c>
      <c r="B1532" t="s">
        <v>63</v>
      </c>
      <c r="C1532" t="s">
        <v>22</v>
      </c>
      <c r="D1532" t="s">
        <v>101</v>
      </c>
      <c r="E1532" t="s">
        <v>81</v>
      </c>
      <c r="F1532" t="s">
        <v>82</v>
      </c>
      <c r="G1532">
        <v>332</v>
      </c>
      <c r="H1532" s="3" t="s">
        <v>144</v>
      </c>
      <c r="I1532">
        <v>1.4675796120370154E-2</v>
      </c>
      <c r="J1532">
        <v>0.3</v>
      </c>
      <c r="K1532">
        <v>0.03</v>
      </c>
      <c r="L1532">
        <f>G1532*I1532*J1532*K1532</f>
        <v>4.3851278807666018E-2</v>
      </c>
      <c r="M1532" t="s">
        <v>68</v>
      </c>
      <c r="N1532">
        <f t="shared" si="33"/>
        <v>4.3851278807666018E-2</v>
      </c>
    </row>
    <row r="1533" spans="1:14" x14ac:dyDescent="0.25">
      <c r="A1533" t="s">
        <v>140</v>
      </c>
      <c r="B1533" t="s">
        <v>63</v>
      </c>
      <c r="C1533" t="s">
        <v>22</v>
      </c>
      <c r="D1533" t="s">
        <v>101</v>
      </c>
      <c r="E1533" t="s">
        <v>81</v>
      </c>
      <c r="F1533" t="s">
        <v>141</v>
      </c>
      <c r="G1533" s="3" t="s">
        <v>144</v>
      </c>
      <c r="H1533" s="4">
        <v>29.259433492822971</v>
      </c>
      <c r="I1533">
        <v>1.4675796120370154E-2</v>
      </c>
      <c r="J1533" s="3" t="s">
        <v>144</v>
      </c>
      <c r="K1533" s="3" t="s">
        <v>144</v>
      </c>
      <c r="L1533">
        <f>H1533*I1533</f>
        <v>0.42940548053819994</v>
      </c>
      <c r="M1533" t="s">
        <v>68</v>
      </c>
      <c r="N1533">
        <f t="shared" si="33"/>
        <v>0.42940548053819994</v>
      </c>
    </row>
    <row r="1534" spans="1:14" x14ac:dyDescent="0.25">
      <c r="A1534" t="s">
        <v>140</v>
      </c>
      <c r="B1534" t="s">
        <v>63</v>
      </c>
      <c r="C1534" t="s">
        <v>22</v>
      </c>
      <c r="D1534" t="s">
        <v>101</v>
      </c>
      <c r="E1534" t="s">
        <v>145</v>
      </c>
      <c r="F1534" t="s">
        <v>82</v>
      </c>
      <c r="G1534">
        <v>226</v>
      </c>
      <c r="H1534" s="3" t="s">
        <v>144</v>
      </c>
      <c r="I1534">
        <v>1.9400575110776003E-2</v>
      </c>
      <c r="J1534">
        <v>0.3</v>
      </c>
      <c r="K1534">
        <v>0.03</v>
      </c>
      <c r="L1534">
        <f>G1534*I1534*J1534*K1534</f>
        <v>3.9460769775318386E-2</v>
      </c>
      <c r="M1534" t="s">
        <v>68</v>
      </c>
      <c r="N1534">
        <f t="shared" si="33"/>
        <v>3.9460769775318386E-2</v>
      </c>
    </row>
    <row r="1535" spans="1:14" x14ac:dyDescent="0.25">
      <c r="A1535" t="s">
        <v>140</v>
      </c>
      <c r="B1535" t="s">
        <v>63</v>
      </c>
      <c r="C1535" t="s">
        <v>22</v>
      </c>
      <c r="D1535" t="s">
        <v>101</v>
      </c>
      <c r="E1535" t="s">
        <v>145</v>
      </c>
      <c r="F1535" t="s">
        <v>141</v>
      </c>
      <c r="G1535" s="3" t="s">
        <v>144</v>
      </c>
      <c r="H1535" s="4">
        <v>10.491961722488039</v>
      </c>
      <c r="I1535">
        <v>1.9400575110776003E-2</v>
      </c>
      <c r="J1535" s="3" t="s">
        <v>144</v>
      </c>
      <c r="K1535" s="3" t="s">
        <v>144</v>
      </c>
      <c r="L1535">
        <f>H1535*I1535</f>
        <v>0.20355009145651598</v>
      </c>
      <c r="M1535" t="s">
        <v>68</v>
      </c>
      <c r="N1535">
        <f t="shared" si="33"/>
        <v>0.20355009145651598</v>
      </c>
    </row>
    <row r="1536" spans="1:14" x14ac:dyDescent="0.25">
      <c r="A1536" t="s">
        <v>140</v>
      </c>
      <c r="B1536" t="s">
        <v>63</v>
      </c>
      <c r="C1536" t="s">
        <v>22</v>
      </c>
      <c r="D1536" t="s">
        <v>114</v>
      </c>
      <c r="E1536" t="s">
        <v>81</v>
      </c>
      <c r="F1536" t="s">
        <v>82</v>
      </c>
      <c r="G1536">
        <v>798.7</v>
      </c>
      <c r="H1536" s="3" t="s">
        <v>144</v>
      </c>
      <c r="I1536">
        <v>1.4675796120370154E-2</v>
      </c>
      <c r="J1536">
        <v>0.3</v>
      </c>
      <c r="K1536">
        <v>0.03</v>
      </c>
      <c r="L1536">
        <f>G1536*I1536*J1536*K1536</f>
        <v>0.10549402525205677</v>
      </c>
      <c r="M1536" t="s">
        <v>67</v>
      </c>
      <c r="N1536">
        <f t="shared" si="33"/>
        <v>0</v>
      </c>
    </row>
    <row r="1537" spans="1:14" x14ac:dyDescent="0.25">
      <c r="A1537" t="s">
        <v>140</v>
      </c>
      <c r="B1537" t="s">
        <v>63</v>
      </c>
      <c r="C1537" t="s">
        <v>22</v>
      </c>
      <c r="D1537" t="s">
        <v>114</v>
      </c>
      <c r="E1537" t="s">
        <v>81</v>
      </c>
      <c r="F1537" t="s">
        <v>141</v>
      </c>
      <c r="G1537" s="3" t="s">
        <v>144</v>
      </c>
      <c r="H1537" s="4">
        <v>16.309999999999999</v>
      </c>
      <c r="I1537">
        <v>1.4675796120370154E-2</v>
      </c>
      <c r="J1537" s="3" t="s">
        <v>144</v>
      </c>
      <c r="K1537" s="3" t="s">
        <v>144</v>
      </c>
      <c r="L1537">
        <f>H1537*I1537</f>
        <v>0.2393622347232372</v>
      </c>
      <c r="M1537" t="s">
        <v>67</v>
      </c>
      <c r="N1537">
        <f t="shared" si="33"/>
        <v>0</v>
      </c>
    </row>
    <row r="1538" spans="1:14" x14ac:dyDescent="0.25">
      <c r="A1538" t="s">
        <v>140</v>
      </c>
      <c r="B1538" t="s">
        <v>63</v>
      </c>
      <c r="C1538" t="s">
        <v>22</v>
      </c>
      <c r="D1538" t="s">
        <v>114</v>
      </c>
      <c r="E1538" t="s">
        <v>145</v>
      </c>
      <c r="F1538" t="s">
        <v>82</v>
      </c>
      <c r="G1538">
        <v>1216.8</v>
      </c>
      <c r="H1538" s="3" t="s">
        <v>144</v>
      </c>
      <c r="I1538">
        <v>1.9400575110776003E-2</v>
      </c>
      <c r="J1538">
        <v>0.3</v>
      </c>
      <c r="K1538">
        <v>0.03</v>
      </c>
      <c r="L1538">
        <f>G1538*I1538*J1538*K1538</f>
        <v>0.21245957815313013</v>
      </c>
      <c r="M1538" t="s">
        <v>67</v>
      </c>
      <c r="N1538">
        <f t="shared" ref="N1538:N1601" si="34">IF(M1538="N",L1538,0)</f>
        <v>0</v>
      </c>
    </row>
    <row r="1539" spans="1:14" x14ac:dyDescent="0.25">
      <c r="A1539" t="s">
        <v>140</v>
      </c>
      <c r="B1539" t="s">
        <v>63</v>
      </c>
      <c r="C1539" t="s">
        <v>22</v>
      </c>
      <c r="D1539" t="s">
        <v>114</v>
      </c>
      <c r="E1539" t="s">
        <v>145</v>
      </c>
      <c r="F1539" t="s">
        <v>141</v>
      </c>
      <c r="G1539" s="3" t="s">
        <v>144</v>
      </c>
      <c r="H1539" s="4">
        <v>21.87</v>
      </c>
      <c r="I1539">
        <v>1.9400575110776003E-2</v>
      </c>
      <c r="J1539" s="3" t="s">
        <v>144</v>
      </c>
      <c r="K1539" s="3" t="s">
        <v>144</v>
      </c>
      <c r="L1539">
        <f>H1539*I1539</f>
        <v>0.4242905776726712</v>
      </c>
      <c r="M1539" t="s">
        <v>67</v>
      </c>
      <c r="N1539">
        <f t="shared" si="34"/>
        <v>0</v>
      </c>
    </row>
    <row r="1540" spans="1:14" x14ac:dyDescent="0.25">
      <c r="A1540" t="s">
        <v>140</v>
      </c>
      <c r="B1540" t="s">
        <v>63</v>
      </c>
      <c r="C1540" t="s">
        <v>22</v>
      </c>
      <c r="D1540" t="s">
        <v>97</v>
      </c>
      <c r="E1540" t="s">
        <v>81</v>
      </c>
      <c r="F1540" t="s">
        <v>141</v>
      </c>
      <c r="G1540" s="3" t="s">
        <v>144</v>
      </c>
      <c r="H1540" s="4">
        <v>0.11592727272727274</v>
      </c>
      <c r="I1540">
        <v>1.4675796120370154E-2</v>
      </c>
      <c r="J1540" s="3" t="s">
        <v>144</v>
      </c>
      <c r="K1540" s="3" t="s">
        <v>144</v>
      </c>
      <c r="L1540">
        <f>H1540*I1540</f>
        <v>1.701325019336002E-3</v>
      </c>
      <c r="M1540" t="s">
        <v>68</v>
      </c>
      <c r="N1540">
        <f t="shared" si="34"/>
        <v>1.701325019336002E-3</v>
      </c>
    </row>
    <row r="1541" spans="1:14" x14ac:dyDescent="0.25">
      <c r="A1541" t="s">
        <v>140</v>
      </c>
      <c r="B1541" t="s">
        <v>63</v>
      </c>
      <c r="C1541" t="s">
        <v>22</v>
      </c>
      <c r="D1541" t="s">
        <v>97</v>
      </c>
      <c r="E1541" t="s">
        <v>145</v>
      </c>
      <c r="F1541" t="s">
        <v>141</v>
      </c>
      <c r="G1541" s="3" t="s">
        <v>144</v>
      </c>
      <c r="H1541" s="4">
        <v>6.3636363636363644E-2</v>
      </c>
      <c r="I1541">
        <v>1.9400575110776003E-2</v>
      </c>
      <c r="J1541" s="3" t="s">
        <v>144</v>
      </c>
      <c r="K1541" s="3" t="s">
        <v>144</v>
      </c>
      <c r="L1541">
        <f>H1541*I1541</f>
        <v>1.2345820525039275E-3</v>
      </c>
      <c r="M1541" t="s">
        <v>68</v>
      </c>
      <c r="N1541">
        <f t="shared" si="34"/>
        <v>1.2345820525039275E-3</v>
      </c>
    </row>
    <row r="1542" spans="1:14" x14ac:dyDescent="0.25">
      <c r="A1542" t="s">
        <v>140</v>
      </c>
      <c r="B1542" t="s">
        <v>63</v>
      </c>
      <c r="C1542" t="s">
        <v>31</v>
      </c>
      <c r="D1542" t="s">
        <v>143</v>
      </c>
      <c r="E1542" t="s">
        <v>81</v>
      </c>
      <c r="F1542" t="s">
        <v>82</v>
      </c>
      <c r="G1542">
        <v>14</v>
      </c>
      <c r="H1542" s="3" t="s">
        <v>144</v>
      </c>
      <c r="I1542">
        <v>2.5505521533332955E-3</v>
      </c>
      <c r="J1542">
        <v>0.3</v>
      </c>
      <c r="K1542">
        <v>0.03</v>
      </c>
      <c r="L1542">
        <f>G1542*I1542*J1542*K1542</f>
        <v>3.2136957131999522E-4</v>
      </c>
      <c r="M1542" t="s">
        <v>68</v>
      </c>
      <c r="N1542">
        <f t="shared" si="34"/>
        <v>3.2136957131999522E-4</v>
      </c>
    </row>
    <row r="1543" spans="1:14" x14ac:dyDescent="0.25">
      <c r="A1543" t="s">
        <v>140</v>
      </c>
      <c r="B1543" t="s">
        <v>63</v>
      </c>
      <c r="C1543" t="s">
        <v>31</v>
      </c>
      <c r="D1543" t="s">
        <v>143</v>
      </c>
      <c r="E1543" t="s">
        <v>81</v>
      </c>
      <c r="F1543" t="s">
        <v>141</v>
      </c>
      <c r="G1543" s="3" t="s">
        <v>144</v>
      </c>
      <c r="H1543" s="4">
        <v>2.5708577540106954</v>
      </c>
      <c r="I1543">
        <v>2.5505521533332955E-3</v>
      </c>
      <c r="J1543" s="3" t="s">
        <v>144</v>
      </c>
      <c r="K1543" s="3" t="s">
        <v>144</v>
      </c>
      <c r="L1543">
        <f>H1543*I1543</f>
        <v>6.5571067804055787E-3</v>
      </c>
      <c r="M1543" t="s">
        <v>68</v>
      </c>
      <c r="N1543">
        <f t="shared" si="34"/>
        <v>6.5571067804055787E-3</v>
      </c>
    </row>
    <row r="1544" spans="1:14" x14ac:dyDescent="0.25">
      <c r="A1544" t="s">
        <v>140</v>
      </c>
      <c r="B1544" t="s">
        <v>63</v>
      </c>
      <c r="C1544" t="s">
        <v>31</v>
      </c>
      <c r="D1544" t="s">
        <v>143</v>
      </c>
      <c r="E1544" t="s">
        <v>145</v>
      </c>
      <c r="F1544" t="s">
        <v>82</v>
      </c>
      <c r="G1544">
        <v>23</v>
      </c>
      <c r="H1544" s="3" t="s">
        <v>144</v>
      </c>
      <c r="I1544">
        <v>3.3716861571831398E-3</v>
      </c>
      <c r="J1544">
        <v>0.3</v>
      </c>
      <c r="K1544">
        <v>0.03</v>
      </c>
      <c r="L1544">
        <f>G1544*I1544*J1544*K1544</f>
        <v>6.9793903453690986E-4</v>
      </c>
      <c r="M1544" t="s">
        <v>68</v>
      </c>
      <c r="N1544">
        <f t="shared" si="34"/>
        <v>6.9793903453690986E-4</v>
      </c>
    </row>
    <row r="1545" spans="1:14" x14ac:dyDescent="0.25">
      <c r="A1545" t="s">
        <v>140</v>
      </c>
      <c r="B1545" t="s">
        <v>63</v>
      </c>
      <c r="C1545" t="s">
        <v>31</v>
      </c>
      <c r="D1545" t="s">
        <v>143</v>
      </c>
      <c r="E1545" t="s">
        <v>145</v>
      </c>
      <c r="F1545" t="s">
        <v>141</v>
      </c>
      <c r="G1545" s="3" t="s">
        <v>144</v>
      </c>
      <c r="H1545" s="4">
        <v>0.53529411764705881</v>
      </c>
      <c r="I1545">
        <v>3.3716861571831398E-3</v>
      </c>
      <c r="J1545" s="3" t="s">
        <v>144</v>
      </c>
      <c r="K1545" s="3" t="s">
        <v>144</v>
      </c>
      <c r="L1545">
        <f>H1545*I1545</f>
        <v>1.8048437664921512E-3</v>
      </c>
      <c r="M1545" t="s">
        <v>68</v>
      </c>
      <c r="N1545">
        <f t="shared" si="34"/>
        <v>1.8048437664921512E-3</v>
      </c>
    </row>
    <row r="1546" spans="1:14" x14ac:dyDescent="0.25">
      <c r="A1546" t="s">
        <v>140</v>
      </c>
      <c r="B1546" t="s">
        <v>63</v>
      </c>
      <c r="C1546" t="s">
        <v>31</v>
      </c>
      <c r="D1546" t="s">
        <v>76</v>
      </c>
      <c r="E1546" t="s">
        <v>81</v>
      </c>
      <c r="F1546" t="s">
        <v>82</v>
      </c>
      <c r="G1546">
        <v>1112</v>
      </c>
      <c r="H1546" s="3" t="s">
        <v>144</v>
      </c>
      <c r="I1546">
        <v>2.5505521533332955E-3</v>
      </c>
      <c r="J1546">
        <v>0.3</v>
      </c>
      <c r="K1546">
        <v>0.03</v>
      </c>
      <c r="L1546">
        <f>G1546*I1546*J1546*K1546</f>
        <v>2.5525925950559619E-2</v>
      </c>
      <c r="M1546" t="s">
        <v>68</v>
      </c>
      <c r="N1546">
        <f t="shared" si="34"/>
        <v>2.5525925950559619E-2</v>
      </c>
    </row>
    <row r="1547" spans="1:14" x14ac:dyDescent="0.25">
      <c r="A1547" t="s">
        <v>140</v>
      </c>
      <c r="B1547" t="s">
        <v>63</v>
      </c>
      <c r="C1547" t="s">
        <v>31</v>
      </c>
      <c r="D1547" t="s">
        <v>76</v>
      </c>
      <c r="E1547" t="s">
        <v>81</v>
      </c>
      <c r="F1547" t="s">
        <v>141</v>
      </c>
      <c r="G1547" s="3" t="s">
        <v>144</v>
      </c>
      <c r="H1547" s="4">
        <v>3.4128685699974954</v>
      </c>
      <c r="I1547">
        <v>2.5505521533332955E-3</v>
      </c>
      <c r="J1547" s="3" t="s">
        <v>144</v>
      </c>
      <c r="K1547" s="3" t="s">
        <v>144</v>
      </c>
      <c r="L1547">
        <f>H1547*I1547</f>
        <v>8.7046992802506367E-3</v>
      </c>
      <c r="M1547" t="s">
        <v>68</v>
      </c>
      <c r="N1547">
        <f t="shared" si="34"/>
        <v>8.7046992802506367E-3</v>
      </c>
    </row>
    <row r="1548" spans="1:14" x14ac:dyDescent="0.25">
      <c r="A1548" t="s">
        <v>140</v>
      </c>
      <c r="B1548" t="s">
        <v>63</v>
      </c>
      <c r="C1548" t="s">
        <v>31</v>
      </c>
      <c r="D1548" t="s">
        <v>76</v>
      </c>
      <c r="E1548" t="s">
        <v>145</v>
      </c>
      <c r="F1548" t="s">
        <v>82</v>
      </c>
      <c r="G1548">
        <v>1112</v>
      </c>
      <c r="H1548" s="3" t="s">
        <v>144</v>
      </c>
      <c r="I1548">
        <v>3.3716861571831398E-3</v>
      </c>
      <c r="J1548">
        <v>0.3</v>
      </c>
      <c r="K1548">
        <v>0.03</v>
      </c>
      <c r="L1548">
        <f>G1548*I1548*J1548*K1548</f>
        <v>3.3743835061088863E-2</v>
      </c>
      <c r="M1548" t="s">
        <v>68</v>
      </c>
      <c r="N1548">
        <f t="shared" si="34"/>
        <v>3.3743835061088863E-2</v>
      </c>
    </row>
    <row r="1549" spans="1:14" x14ac:dyDescent="0.25">
      <c r="A1549" t="s">
        <v>140</v>
      </c>
      <c r="B1549" t="s">
        <v>63</v>
      </c>
      <c r="C1549" t="s">
        <v>31</v>
      </c>
      <c r="D1549" t="s">
        <v>76</v>
      </c>
      <c r="E1549" t="s">
        <v>145</v>
      </c>
      <c r="F1549" t="s">
        <v>141</v>
      </c>
      <c r="G1549" s="3" t="s">
        <v>144</v>
      </c>
      <c r="H1549" s="4">
        <v>13.936977210117705</v>
      </c>
      <c r="I1549">
        <v>3.3716861571831398E-3</v>
      </c>
      <c r="J1549" s="3" t="s">
        <v>144</v>
      </c>
      <c r="K1549" s="3" t="s">
        <v>144</v>
      </c>
      <c r="L1549">
        <f>H1549*I1549</f>
        <v>4.6991113132330765E-2</v>
      </c>
      <c r="M1549" t="s">
        <v>68</v>
      </c>
      <c r="N1549">
        <f t="shared" si="34"/>
        <v>4.6991113132330765E-2</v>
      </c>
    </row>
    <row r="1550" spans="1:14" x14ac:dyDescent="0.25">
      <c r="A1550" t="s">
        <v>140</v>
      </c>
      <c r="B1550" t="s">
        <v>63</v>
      </c>
      <c r="C1550" t="s">
        <v>31</v>
      </c>
      <c r="D1550" t="s">
        <v>73</v>
      </c>
      <c r="E1550" t="s">
        <v>81</v>
      </c>
      <c r="F1550" t="s">
        <v>82</v>
      </c>
      <c r="G1550">
        <v>11190</v>
      </c>
      <c r="H1550" s="3" t="s">
        <v>144</v>
      </c>
      <c r="I1550">
        <v>2.5505521533332955E-3</v>
      </c>
      <c r="J1550">
        <v>0.3</v>
      </c>
      <c r="K1550">
        <v>0.03</v>
      </c>
      <c r="L1550">
        <f>G1550*I1550*J1550*K1550</f>
        <v>0.25686610736219617</v>
      </c>
      <c r="M1550" t="s">
        <v>68</v>
      </c>
      <c r="N1550">
        <f t="shared" si="34"/>
        <v>0.25686610736219617</v>
      </c>
    </row>
    <row r="1551" spans="1:14" x14ac:dyDescent="0.25">
      <c r="A1551" t="s">
        <v>140</v>
      </c>
      <c r="B1551" t="s">
        <v>63</v>
      </c>
      <c r="C1551" t="s">
        <v>31</v>
      </c>
      <c r="D1551" t="s">
        <v>73</v>
      </c>
      <c r="E1551" t="s">
        <v>81</v>
      </c>
      <c r="F1551" t="s">
        <v>141</v>
      </c>
      <c r="G1551" s="3" t="s">
        <v>144</v>
      </c>
      <c r="H1551" s="4">
        <v>138.18181818181819</v>
      </c>
      <c r="I1551">
        <v>2.5505521533332955E-3</v>
      </c>
      <c r="J1551" s="3" t="s">
        <v>144</v>
      </c>
      <c r="K1551" s="3" t="s">
        <v>144</v>
      </c>
      <c r="L1551">
        <f>H1551*I1551</f>
        <v>0.35243993391514628</v>
      </c>
      <c r="M1551" t="s">
        <v>68</v>
      </c>
      <c r="N1551">
        <f t="shared" si="34"/>
        <v>0.35243993391514628</v>
      </c>
    </row>
    <row r="1552" spans="1:14" x14ac:dyDescent="0.25">
      <c r="A1552" t="s">
        <v>140</v>
      </c>
      <c r="B1552" t="s">
        <v>63</v>
      </c>
      <c r="C1552" t="s">
        <v>31</v>
      </c>
      <c r="D1552" t="s">
        <v>73</v>
      </c>
      <c r="E1552" t="s">
        <v>145</v>
      </c>
      <c r="F1552" t="s">
        <v>82</v>
      </c>
      <c r="G1552">
        <v>13766</v>
      </c>
      <c r="H1552" s="3" t="s">
        <v>144</v>
      </c>
      <c r="I1552">
        <v>3.3716861571831398E-3</v>
      </c>
      <c r="J1552">
        <v>0.3</v>
      </c>
      <c r="K1552">
        <v>0.03</v>
      </c>
      <c r="L1552">
        <f>G1552*I1552*J1552*K1552</f>
        <v>0.41773168475804789</v>
      </c>
      <c r="M1552" t="s">
        <v>68</v>
      </c>
      <c r="N1552">
        <f t="shared" si="34"/>
        <v>0.41773168475804789</v>
      </c>
    </row>
    <row r="1553" spans="1:14" x14ac:dyDescent="0.25">
      <c r="A1553" t="s">
        <v>140</v>
      </c>
      <c r="B1553" t="s">
        <v>63</v>
      </c>
      <c r="C1553" t="s">
        <v>31</v>
      </c>
      <c r="D1553" t="s">
        <v>73</v>
      </c>
      <c r="E1553" t="s">
        <v>145</v>
      </c>
      <c r="F1553" t="s">
        <v>141</v>
      </c>
      <c r="G1553" s="3" t="s">
        <v>144</v>
      </c>
      <c r="H1553" s="4">
        <v>130.18181818181819</v>
      </c>
      <c r="I1553">
        <v>3.3716861571831398E-3</v>
      </c>
      <c r="J1553" s="3" t="s">
        <v>144</v>
      </c>
      <c r="K1553" s="3" t="s">
        <v>144</v>
      </c>
      <c r="L1553">
        <f>H1553*I1553</f>
        <v>0.43893223428056877</v>
      </c>
      <c r="M1553" t="s">
        <v>68</v>
      </c>
      <c r="N1553">
        <f t="shared" si="34"/>
        <v>0.43893223428056877</v>
      </c>
    </row>
    <row r="1554" spans="1:14" x14ac:dyDescent="0.25">
      <c r="A1554" t="s">
        <v>140</v>
      </c>
      <c r="B1554" t="s">
        <v>63</v>
      </c>
      <c r="C1554" t="s">
        <v>31</v>
      </c>
      <c r="D1554" t="s">
        <v>146</v>
      </c>
      <c r="E1554" t="s">
        <v>81</v>
      </c>
      <c r="F1554" t="s">
        <v>82</v>
      </c>
      <c r="G1554">
        <v>740</v>
      </c>
      <c r="H1554" s="3" t="s">
        <v>144</v>
      </c>
      <c r="I1554">
        <v>2.5505521533332955E-3</v>
      </c>
      <c r="J1554">
        <v>0.3</v>
      </c>
      <c r="K1554">
        <v>0.03</v>
      </c>
      <c r="L1554">
        <f>G1554*I1554*J1554*K1554</f>
        <v>1.6986677341199744E-2</v>
      </c>
      <c r="M1554" t="s">
        <v>68</v>
      </c>
      <c r="N1554">
        <f t="shared" si="34"/>
        <v>1.6986677341199744E-2</v>
      </c>
    </row>
    <row r="1555" spans="1:14" x14ac:dyDescent="0.25">
      <c r="A1555" t="s">
        <v>140</v>
      </c>
      <c r="B1555" t="s">
        <v>63</v>
      </c>
      <c r="C1555" t="s">
        <v>31</v>
      </c>
      <c r="D1555" t="s">
        <v>146</v>
      </c>
      <c r="E1555" t="s">
        <v>81</v>
      </c>
      <c r="F1555" t="s">
        <v>141</v>
      </c>
      <c r="G1555" s="3" t="s">
        <v>144</v>
      </c>
      <c r="H1555" s="4">
        <v>1.3331636363636363</v>
      </c>
      <c r="I1555">
        <v>2.5505521533332955E-3</v>
      </c>
      <c r="J1555" s="3" t="s">
        <v>144</v>
      </c>
      <c r="K1555" s="3" t="s">
        <v>144</v>
      </c>
      <c r="L1555">
        <f>H1555*I1555</f>
        <v>3.4003033834729191E-3</v>
      </c>
      <c r="M1555" t="s">
        <v>68</v>
      </c>
      <c r="N1555">
        <f t="shared" si="34"/>
        <v>3.4003033834729191E-3</v>
      </c>
    </row>
    <row r="1556" spans="1:14" x14ac:dyDescent="0.25">
      <c r="A1556" t="s">
        <v>140</v>
      </c>
      <c r="B1556" t="s">
        <v>63</v>
      </c>
      <c r="C1556" t="s">
        <v>31</v>
      </c>
      <c r="D1556" t="s">
        <v>146</v>
      </c>
      <c r="E1556" t="s">
        <v>145</v>
      </c>
      <c r="F1556" t="s">
        <v>82</v>
      </c>
      <c r="G1556">
        <v>740</v>
      </c>
      <c r="H1556" s="3" t="s">
        <v>144</v>
      </c>
      <c r="I1556">
        <v>3.3716861571831398E-3</v>
      </c>
      <c r="J1556">
        <v>0.3</v>
      </c>
      <c r="K1556">
        <v>0.03</v>
      </c>
      <c r="L1556">
        <f>G1556*I1556*J1556*K1556</f>
        <v>2.2455429806839709E-2</v>
      </c>
      <c r="M1556" t="s">
        <v>68</v>
      </c>
      <c r="N1556">
        <f t="shared" si="34"/>
        <v>2.2455429806839709E-2</v>
      </c>
    </row>
    <row r="1557" spans="1:14" x14ac:dyDescent="0.25">
      <c r="A1557" t="s">
        <v>140</v>
      </c>
      <c r="B1557" t="s">
        <v>63</v>
      </c>
      <c r="C1557" t="s">
        <v>31</v>
      </c>
      <c r="D1557" t="s">
        <v>146</v>
      </c>
      <c r="E1557" t="s">
        <v>145</v>
      </c>
      <c r="F1557" t="s">
        <v>141</v>
      </c>
      <c r="G1557" s="3" t="s">
        <v>144</v>
      </c>
      <c r="H1557" s="4">
        <v>0.89090909090909076</v>
      </c>
      <c r="I1557">
        <v>3.3716861571831398E-3</v>
      </c>
      <c r="J1557" s="3" t="s">
        <v>144</v>
      </c>
      <c r="K1557" s="3" t="s">
        <v>144</v>
      </c>
      <c r="L1557">
        <f>H1557*I1557</f>
        <v>3.0038658491267967E-3</v>
      </c>
      <c r="M1557" t="s">
        <v>68</v>
      </c>
      <c r="N1557">
        <f t="shared" si="34"/>
        <v>3.0038658491267967E-3</v>
      </c>
    </row>
    <row r="1558" spans="1:14" x14ac:dyDescent="0.25">
      <c r="A1558" t="s">
        <v>140</v>
      </c>
      <c r="B1558" t="s">
        <v>63</v>
      </c>
      <c r="C1558" t="s">
        <v>31</v>
      </c>
      <c r="D1558" t="s">
        <v>128</v>
      </c>
      <c r="E1558" t="s">
        <v>81</v>
      </c>
      <c r="F1558" t="s">
        <v>82</v>
      </c>
      <c r="G1558">
        <v>97</v>
      </c>
      <c r="H1558" s="3" t="s">
        <v>144</v>
      </c>
      <c r="I1558">
        <v>2.5505521533332955E-3</v>
      </c>
      <c r="J1558">
        <v>0.3</v>
      </c>
      <c r="K1558">
        <v>0.03</v>
      </c>
      <c r="L1558">
        <f>G1558*I1558*J1558*K1558</f>
        <v>2.2266320298599666E-3</v>
      </c>
      <c r="M1558" t="s">
        <v>68</v>
      </c>
      <c r="N1558">
        <f t="shared" si="34"/>
        <v>2.2266320298599666E-3</v>
      </c>
    </row>
    <row r="1559" spans="1:14" x14ac:dyDescent="0.25">
      <c r="A1559" t="s">
        <v>140</v>
      </c>
      <c r="B1559" t="s">
        <v>63</v>
      </c>
      <c r="C1559" t="s">
        <v>31</v>
      </c>
      <c r="D1559" t="s">
        <v>128</v>
      </c>
      <c r="E1559" t="s">
        <v>81</v>
      </c>
      <c r="F1559" t="s">
        <v>141</v>
      </c>
      <c r="G1559" s="3" t="s">
        <v>144</v>
      </c>
      <c r="H1559" s="4">
        <v>3</v>
      </c>
      <c r="I1559">
        <v>2.5505521533332955E-3</v>
      </c>
      <c r="J1559" s="3" t="s">
        <v>144</v>
      </c>
      <c r="K1559" s="3" t="s">
        <v>144</v>
      </c>
      <c r="L1559">
        <f>H1559*I1559</f>
        <v>7.6516564599998869E-3</v>
      </c>
      <c r="M1559" t="s">
        <v>68</v>
      </c>
      <c r="N1559">
        <f t="shared" si="34"/>
        <v>7.6516564599998869E-3</v>
      </c>
    </row>
    <row r="1560" spans="1:14" x14ac:dyDescent="0.25">
      <c r="A1560" t="s">
        <v>140</v>
      </c>
      <c r="B1560" t="s">
        <v>63</v>
      </c>
      <c r="C1560" t="s">
        <v>31</v>
      </c>
      <c r="D1560" t="s">
        <v>128</v>
      </c>
      <c r="E1560" t="s">
        <v>145</v>
      </c>
      <c r="F1560" t="s">
        <v>82</v>
      </c>
      <c r="G1560">
        <v>49</v>
      </c>
      <c r="H1560" s="3" t="s">
        <v>144</v>
      </c>
      <c r="I1560">
        <v>3.3716861571831398E-3</v>
      </c>
      <c r="J1560">
        <v>0.3</v>
      </c>
      <c r="K1560">
        <v>0.03</v>
      </c>
      <c r="L1560">
        <f>G1560*I1560*J1560*K1560</f>
        <v>1.4869135953177646E-3</v>
      </c>
      <c r="M1560" t="s">
        <v>68</v>
      </c>
      <c r="N1560">
        <f t="shared" si="34"/>
        <v>1.4869135953177646E-3</v>
      </c>
    </row>
    <row r="1561" spans="1:14" x14ac:dyDescent="0.25">
      <c r="A1561" t="s">
        <v>140</v>
      </c>
      <c r="B1561" t="s">
        <v>63</v>
      </c>
      <c r="C1561" t="s">
        <v>31</v>
      </c>
      <c r="D1561" t="s">
        <v>128</v>
      </c>
      <c r="E1561" t="s">
        <v>145</v>
      </c>
      <c r="F1561" t="s">
        <v>141</v>
      </c>
      <c r="G1561" s="3" t="s">
        <v>144</v>
      </c>
      <c r="H1561" s="4">
        <v>2.0499999999999998</v>
      </c>
      <c r="I1561">
        <v>3.3716861571831398E-3</v>
      </c>
      <c r="J1561" s="3" t="s">
        <v>144</v>
      </c>
      <c r="K1561" s="3" t="s">
        <v>144</v>
      </c>
      <c r="L1561">
        <f>H1561*I1561</f>
        <v>6.9119566222254356E-3</v>
      </c>
      <c r="M1561" t="s">
        <v>68</v>
      </c>
      <c r="N1561">
        <f t="shared" si="34"/>
        <v>6.9119566222254356E-3</v>
      </c>
    </row>
    <row r="1562" spans="1:14" x14ac:dyDescent="0.25">
      <c r="A1562" t="s">
        <v>140</v>
      </c>
      <c r="B1562" t="s">
        <v>63</v>
      </c>
      <c r="C1562" t="s">
        <v>31</v>
      </c>
      <c r="D1562" t="s">
        <v>147</v>
      </c>
      <c r="E1562" t="s">
        <v>81</v>
      </c>
      <c r="F1562" t="s">
        <v>141</v>
      </c>
      <c r="G1562" s="3" t="s">
        <v>144</v>
      </c>
      <c r="H1562" s="4">
        <v>78.25090909090909</v>
      </c>
      <c r="I1562">
        <v>2.5505521533332955E-3</v>
      </c>
      <c r="J1562" s="3" t="s">
        <v>144</v>
      </c>
      <c r="K1562" s="3" t="s">
        <v>144</v>
      </c>
      <c r="L1562">
        <f>H1562*I1562</f>
        <v>0.19958302468210612</v>
      </c>
      <c r="M1562" t="s">
        <v>68</v>
      </c>
      <c r="N1562">
        <f t="shared" si="34"/>
        <v>0.19958302468210612</v>
      </c>
    </row>
    <row r="1563" spans="1:14" x14ac:dyDescent="0.25">
      <c r="A1563" t="s">
        <v>140</v>
      </c>
      <c r="B1563" t="s">
        <v>63</v>
      </c>
      <c r="C1563" t="s">
        <v>31</v>
      </c>
      <c r="D1563" t="s">
        <v>147</v>
      </c>
      <c r="E1563" t="s">
        <v>145</v>
      </c>
      <c r="F1563" t="s">
        <v>141</v>
      </c>
      <c r="G1563" s="3" t="s">
        <v>144</v>
      </c>
      <c r="H1563" s="4">
        <v>187.98181818181817</v>
      </c>
      <c r="I1563">
        <v>3.3716861571831398E-3</v>
      </c>
      <c r="J1563" s="3" t="s">
        <v>144</v>
      </c>
      <c r="K1563" s="3" t="s">
        <v>144</v>
      </c>
      <c r="L1563">
        <f>H1563*I1563</f>
        <v>0.63381569416575423</v>
      </c>
      <c r="M1563" t="s">
        <v>68</v>
      </c>
      <c r="N1563">
        <f t="shared" si="34"/>
        <v>0.63381569416575423</v>
      </c>
    </row>
    <row r="1564" spans="1:14" x14ac:dyDescent="0.25">
      <c r="A1564" t="s">
        <v>140</v>
      </c>
      <c r="B1564" t="s">
        <v>63</v>
      </c>
      <c r="C1564" t="s">
        <v>31</v>
      </c>
      <c r="D1564" t="s">
        <v>148</v>
      </c>
      <c r="E1564" t="s">
        <v>81</v>
      </c>
      <c r="F1564" t="s">
        <v>82</v>
      </c>
      <c r="G1564">
        <v>3450</v>
      </c>
      <c r="H1564" s="3" t="s">
        <v>144</v>
      </c>
      <c r="I1564">
        <v>2.5505521533332955E-3</v>
      </c>
      <c r="J1564">
        <v>0.3</v>
      </c>
      <c r="K1564">
        <v>0.03</v>
      </c>
      <c r="L1564">
        <f>G1564*I1564*J1564*K1564</f>
        <v>7.9194644360998823E-2</v>
      </c>
      <c r="M1564" t="s">
        <v>68</v>
      </c>
      <c r="N1564">
        <f t="shared" si="34"/>
        <v>7.9194644360998823E-2</v>
      </c>
    </row>
    <row r="1565" spans="1:14" x14ac:dyDescent="0.25">
      <c r="A1565" t="s">
        <v>140</v>
      </c>
      <c r="B1565" t="s">
        <v>63</v>
      </c>
      <c r="C1565" t="s">
        <v>31</v>
      </c>
      <c r="D1565" t="s">
        <v>148</v>
      </c>
      <c r="E1565" t="s">
        <v>145</v>
      </c>
      <c r="F1565" t="s">
        <v>82</v>
      </c>
      <c r="G1565">
        <v>15482</v>
      </c>
      <c r="H1565" s="3" t="s">
        <v>144</v>
      </c>
      <c r="I1565">
        <v>3.3716861571831398E-3</v>
      </c>
      <c r="J1565">
        <v>0.3</v>
      </c>
      <c r="K1565">
        <v>0.03</v>
      </c>
      <c r="L1565">
        <f>G1565*I1565*J1565*K1565</f>
        <v>0.46980400576958431</v>
      </c>
      <c r="M1565" t="s">
        <v>68</v>
      </c>
      <c r="N1565">
        <f t="shared" si="34"/>
        <v>0.46980400576958431</v>
      </c>
    </row>
    <row r="1566" spans="1:14" x14ac:dyDescent="0.25">
      <c r="A1566" t="s">
        <v>140</v>
      </c>
      <c r="B1566" t="s">
        <v>63</v>
      </c>
      <c r="C1566" t="s">
        <v>31</v>
      </c>
      <c r="D1566" t="s">
        <v>149</v>
      </c>
      <c r="E1566" t="s">
        <v>81</v>
      </c>
      <c r="F1566" t="s">
        <v>141</v>
      </c>
      <c r="G1566" s="3" t="s">
        <v>144</v>
      </c>
      <c r="H1566" s="4">
        <v>52.573018181818185</v>
      </c>
      <c r="I1566">
        <v>2.5505521533332955E-3</v>
      </c>
      <c r="J1566" s="3" t="s">
        <v>144</v>
      </c>
      <c r="K1566" s="3" t="s">
        <v>144</v>
      </c>
      <c r="L1566">
        <f>H1566*I1566</f>
        <v>0.13409022473086687</v>
      </c>
      <c r="M1566" t="s">
        <v>68</v>
      </c>
      <c r="N1566">
        <f t="shared" si="34"/>
        <v>0.13409022473086687</v>
      </c>
    </row>
    <row r="1567" spans="1:14" x14ac:dyDescent="0.25">
      <c r="A1567" t="s">
        <v>140</v>
      </c>
      <c r="B1567" t="s">
        <v>63</v>
      </c>
      <c r="C1567" t="s">
        <v>31</v>
      </c>
      <c r="D1567" t="s">
        <v>149</v>
      </c>
      <c r="E1567" t="s">
        <v>145</v>
      </c>
      <c r="F1567" t="s">
        <v>141</v>
      </c>
      <c r="G1567" s="3" t="s">
        <v>144</v>
      </c>
      <c r="H1567" s="4">
        <v>138.0272727272727</v>
      </c>
      <c r="I1567">
        <v>3.3716861571831398E-3</v>
      </c>
      <c r="J1567" s="3" t="s">
        <v>144</v>
      </c>
      <c r="K1567" s="3" t="s">
        <v>144</v>
      </c>
      <c r="L1567">
        <f>H1567*I1567</f>
        <v>0.46538464476828728</v>
      </c>
      <c r="M1567" t="s">
        <v>68</v>
      </c>
      <c r="N1567">
        <f t="shared" si="34"/>
        <v>0.46538464476828728</v>
      </c>
    </row>
    <row r="1568" spans="1:14" x14ac:dyDescent="0.25">
      <c r="A1568" t="s">
        <v>140</v>
      </c>
      <c r="B1568" t="s">
        <v>63</v>
      </c>
      <c r="C1568" t="s">
        <v>31</v>
      </c>
      <c r="D1568" t="s">
        <v>150</v>
      </c>
      <c r="E1568" t="s">
        <v>81</v>
      </c>
      <c r="F1568" t="s">
        <v>82</v>
      </c>
      <c r="G1568">
        <v>2181</v>
      </c>
      <c r="H1568" s="3" t="s">
        <v>144</v>
      </c>
      <c r="I1568">
        <v>2.5505521533332955E-3</v>
      </c>
      <c r="J1568">
        <v>0.3</v>
      </c>
      <c r="K1568">
        <v>0.03</v>
      </c>
      <c r="L1568">
        <f>G1568*I1568*J1568*K1568</f>
        <v>5.0064788217779252E-2</v>
      </c>
      <c r="M1568" t="s">
        <v>68</v>
      </c>
      <c r="N1568">
        <f t="shared" si="34"/>
        <v>5.0064788217779252E-2</v>
      </c>
    </row>
    <row r="1569" spans="1:14" x14ac:dyDescent="0.25">
      <c r="A1569" t="s">
        <v>140</v>
      </c>
      <c r="B1569" t="s">
        <v>63</v>
      </c>
      <c r="C1569" t="s">
        <v>31</v>
      </c>
      <c r="D1569" t="s">
        <v>150</v>
      </c>
      <c r="E1569" t="s">
        <v>145</v>
      </c>
      <c r="F1569" t="s">
        <v>82</v>
      </c>
      <c r="G1569">
        <v>11805</v>
      </c>
      <c r="H1569" s="3" t="s">
        <v>144</v>
      </c>
      <c r="I1569">
        <v>3.3716861571831398E-3</v>
      </c>
      <c r="J1569">
        <v>0.3</v>
      </c>
      <c r="K1569">
        <v>0.03</v>
      </c>
      <c r="L1569">
        <f>G1569*I1569*J1569*K1569</f>
        <v>0.35822479576992261</v>
      </c>
      <c r="M1569" t="s">
        <v>68</v>
      </c>
      <c r="N1569">
        <f t="shared" si="34"/>
        <v>0.35822479576992261</v>
      </c>
    </row>
    <row r="1570" spans="1:14" x14ac:dyDescent="0.25">
      <c r="A1570" t="s">
        <v>140</v>
      </c>
      <c r="B1570" t="s">
        <v>63</v>
      </c>
      <c r="C1570" t="s">
        <v>31</v>
      </c>
      <c r="D1570" t="s">
        <v>119</v>
      </c>
      <c r="E1570" t="s">
        <v>81</v>
      </c>
      <c r="F1570" t="s">
        <v>82</v>
      </c>
      <c r="G1570">
        <v>7352.84</v>
      </c>
      <c r="H1570" s="3" t="s">
        <v>144</v>
      </c>
      <c r="I1570">
        <v>2.5505521533332955E-3</v>
      </c>
      <c r="J1570">
        <v>0.3</v>
      </c>
      <c r="K1570">
        <v>0.03</v>
      </c>
      <c r="L1570">
        <f>G1570*I1570*J1570*K1570</f>
        <v>0.16878421705603669</v>
      </c>
      <c r="M1570" t="s">
        <v>68</v>
      </c>
      <c r="N1570">
        <f t="shared" si="34"/>
        <v>0.16878421705603669</v>
      </c>
    </row>
    <row r="1571" spans="1:14" x14ac:dyDescent="0.25">
      <c r="A1571" t="s">
        <v>140</v>
      </c>
      <c r="B1571" t="s">
        <v>63</v>
      </c>
      <c r="C1571" t="s">
        <v>31</v>
      </c>
      <c r="D1571" t="s">
        <v>119</v>
      </c>
      <c r="E1571" t="s">
        <v>81</v>
      </c>
      <c r="F1571" t="s">
        <v>141</v>
      </c>
      <c r="G1571" s="3" t="s">
        <v>144</v>
      </c>
      <c r="H1571" s="4">
        <v>79.319999999999993</v>
      </c>
      <c r="I1571">
        <v>2.5505521533332955E-3</v>
      </c>
      <c r="J1571" s="3" t="s">
        <v>144</v>
      </c>
      <c r="K1571" s="3" t="s">
        <v>144</v>
      </c>
      <c r="L1571">
        <f>H1571*I1571</f>
        <v>0.20230979680239697</v>
      </c>
      <c r="M1571" t="s">
        <v>68</v>
      </c>
      <c r="N1571">
        <f t="shared" si="34"/>
        <v>0.20230979680239697</v>
      </c>
    </row>
    <row r="1572" spans="1:14" x14ac:dyDescent="0.25">
      <c r="A1572" t="s">
        <v>140</v>
      </c>
      <c r="B1572" t="s">
        <v>63</v>
      </c>
      <c r="C1572" t="s">
        <v>31</v>
      </c>
      <c r="D1572" t="s">
        <v>119</v>
      </c>
      <c r="E1572" t="s">
        <v>145</v>
      </c>
      <c r="F1572" t="s">
        <v>82</v>
      </c>
      <c r="G1572">
        <v>11306.91</v>
      </c>
      <c r="H1572" s="3" t="s">
        <v>144</v>
      </c>
      <c r="I1572">
        <v>3.3716861571831398E-3</v>
      </c>
      <c r="J1572">
        <v>0.3</v>
      </c>
      <c r="K1572">
        <v>0.03</v>
      </c>
      <c r="L1572">
        <f>G1572*I1572*J1572*K1572</f>
        <v>0.34311016734764049</v>
      </c>
      <c r="M1572" t="s">
        <v>68</v>
      </c>
      <c r="N1572">
        <f t="shared" si="34"/>
        <v>0.34311016734764049</v>
      </c>
    </row>
    <row r="1573" spans="1:14" x14ac:dyDescent="0.25">
      <c r="A1573" t="s">
        <v>140</v>
      </c>
      <c r="B1573" t="s">
        <v>63</v>
      </c>
      <c r="C1573" t="s">
        <v>31</v>
      </c>
      <c r="D1573" t="s">
        <v>119</v>
      </c>
      <c r="E1573" t="s">
        <v>145</v>
      </c>
      <c r="F1573" t="s">
        <v>141</v>
      </c>
      <c r="G1573" s="3" t="s">
        <v>144</v>
      </c>
      <c r="H1573" s="4">
        <v>99.84</v>
      </c>
      <c r="I1573">
        <v>3.3716861571831398E-3</v>
      </c>
      <c r="J1573" s="3" t="s">
        <v>144</v>
      </c>
      <c r="K1573" s="3" t="s">
        <v>144</v>
      </c>
      <c r="L1573">
        <f>H1573*I1573</f>
        <v>0.33662914593316468</v>
      </c>
      <c r="M1573" t="s">
        <v>68</v>
      </c>
      <c r="N1573">
        <f t="shared" si="34"/>
        <v>0.33662914593316468</v>
      </c>
    </row>
    <row r="1574" spans="1:14" x14ac:dyDescent="0.25">
      <c r="A1574" t="s">
        <v>140</v>
      </c>
      <c r="B1574" t="s">
        <v>63</v>
      </c>
      <c r="C1574" t="s">
        <v>31</v>
      </c>
      <c r="D1574" t="s">
        <v>151</v>
      </c>
      <c r="E1574" t="s">
        <v>81</v>
      </c>
      <c r="F1574" t="s">
        <v>82</v>
      </c>
      <c r="G1574">
        <v>3419</v>
      </c>
      <c r="H1574" s="3" t="s">
        <v>144</v>
      </c>
      <c r="I1574">
        <v>2.5505521533332955E-3</v>
      </c>
      <c r="J1574">
        <v>0.3</v>
      </c>
      <c r="K1574">
        <v>0.03</v>
      </c>
      <c r="L1574">
        <f>G1574*I1574*J1574*K1574</f>
        <v>7.8483040310218841E-2</v>
      </c>
      <c r="M1574" t="s">
        <v>68</v>
      </c>
      <c r="N1574">
        <f t="shared" si="34"/>
        <v>7.8483040310218841E-2</v>
      </c>
    </row>
    <row r="1575" spans="1:14" x14ac:dyDescent="0.25">
      <c r="A1575" t="s">
        <v>140</v>
      </c>
      <c r="B1575" t="s">
        <v>63</v>
      </c>
      <c r="C1575" t="s">
        <v>31</v>
      </c>
      <c r="D1575" t="s">
        <v>151</v>
      </c>
      <c r="E1575" t="s">
        <v>145</v>
      </c>
      <c r="F1575" t="s">
        <v>82</v>
      </c>
      <c r="G1575">
        <v>1309</v>
      </c>
      <c r="H1575" s="3" t="s">
        <v>144</v>
      </c>
      <c r="I1575">
        <v>3.3716861571831398E-3</v>
      </c>
      <c r="J1575">
        <v>0.3</v>
      </c>
      <c r="K1575">
        <v>0.03</v>
      </c>
      <c r="L1575">
        <f>G1575*I1575*J1575*K1575</f>
        <v>3.9721834617774565E-2</v>
      </c>
      <c r="M1575" t="s">
        <v>68</v>
      </c>
      <c r="N1575">
        <f t="shared" si="34"/>
        <v>3.9721834617774565E-2</v>
      </c>
    </row>
    <row r="1576" spans="1:14" x14ac:dyDescent="0.25">
      <c r="A1576" t="s">
        <v>140</v>
      </c>
      <c r="B1576" t="s">
        <v>63</v>
      </c>
      <c r="C1576" t="s">
        <v>31</v>
      </c>
      <c r="D1576" t="s">
        <v>85</v>
      </c>
      <c r="E1576" t="s">
        <v>81</v>
      </c>
      <c r="F1576" t="s">
        <v>82</v>
      </c>
      <c r="G1576">
        <v>1158</v>
      </c>
      <c r="H1576" s="3" t="s">
        <v>144</v>
      </c>
      <c r="I1576">
        <v>2.5505521533332955E-3</v>
      </c>
      <c r="J1576">
        <v>0.3</v>
      </c>
      <c r="K1576">
        <v>0.03</v>
      </c>
      <c r="L1576">
        <f>G1576*I1576*J1576*K1576</f>
        <v>2.6581854542039606E-2</v>
      </c>
      <c r="M1576" t="s">
        <v>68</v>
      </c>
      <c r="N1576">
        <f t="shared" si="34"/>
        <v>2.6581854542039606E-2</v>
      </c>
    </row>
    <row r="1577" spans="1:14" x14ac:dyDescent="0.25">
      <c r="A1577" t="s">
        <v>140</v>
      </c>
      <c r="B1577" t="s">
        <v>63</v>
      </c>
      <c r="C1577" t="s">
        <v>31</v>
      </c>
      <c r="D1577" t="s">
        <v>136</v>
      </c>
      <c r="E1577" t="s">
        <v>81</v>
      </c>
      <c r="F1577" t="s">
        <v>141</v>
      </c>
      <c r="G1577" s="3" t="s">
        <v>144</v>
      </c>
      <c r="H1577" s="4">
        <v>62.723865332753363</v>
      </c>
      <c r="I1577">
        <v>2.5505521533332955E-3</v>
      </c>
      <c r="J1577" s="3" t="s">
        <v>144</v>
      </c>
      <c r="K1577" s="3" t="s">
        <v>144</v>
      </c>
      <c r="L1577">
        <f>H1577*I1577</f>
        <v>0.15998048978984172</v>
      </c>
      <c r="M1577" t="s">
        <v>68</v>
      </c>
      <c r="N1577">
        <f t="shared" si="34"/>
        <v>0.15998048978984172</v>
      </c>
    </row>
    <row r="1578" spans="1:14" x14ac:dyDescent="0.25">
      <c r="A1578" t="s">
        <v>140</v>
      </c>
      <c r="B1578" t="s">
        <v>63</v>
      </c>
      <c r="C1578" t="s">
        <v>31</v>
      </c>
      <c r="D1578" t="s">
        <v>85</v>
      </c>
      <c r="E1578" t="s">
        <v>145</v>
      </c>
      <c r="F1578" t="s">
        <v>82</v>
      </c>
      <c r="G1578">
        <v>758</v>
      </c>
      <c r="H1578" s="3" t="s">
        <v>144</v>
      </c>
      <c r="I1578">
        <v>3.3716861571831398E-3</v>
      </c>
      <c r="J1578">
        <v>0.3</v>
      </c>
      <c r="K1578">
        <v>0.03</v>
      </c>
      <c r="L1578">
        <f>G1578*I1578*J1578*K1578</f>
        <v>2.3001642964303379E-2</v>
      </c>
      <c r="M1578" t="s">
        <v>68</v>
      </c>
      <c r="N1578">
        <f t="shared" si="34"/>
        <v>2.3001642964303379E-2</v>
      </c>
    </row>
    <row r="1579" spans="1:14" x14ac:dyDescent="0.25">
      <c r="A1579" t="s">
        <v>140</v>
      </c>
      <c r="B1579" t="s">
        <v>63</v>
      </c>
      <c r="C1579" t="s">
        <v>31</v>
      </c>
      <c r="D1579" t="s">
        <v>136</v>
      </c>
      <c r="E1579" t="s">
        <v>145</v>
      </c>
      <c r="F1579" t="s">
        <v>141</v>
      </c>
      <c r="G1579" s="3" t="s">
        <v>144</v>
      </c>
      <c r="H1579" s="4">
        <v>20.092040017398865</v>
      </c>
      <c r="I1579">
        <v>3.3716861571831398E-3</v>
      </c>
      <c r="J1579" s="3" t="s">
        <v>144</v>
      </c>
      <c r="K1579" s="3" t="s">
        <v>144</v>
      </c>
      <c r="L1579">
        <f>H1579*I1579</f>
        <v>6.7744053196233445E-2</v>
      </c>
      <c r="M1579" t="s">
        <v>68</v>
      </c>
      <c r="N1579">
        <f t="shared" si="34"/>
        <v>6.7744053196233445E-2</v>
      </c>
    </row>
    <row r="1580" spans="1:14" x14ac:dyDescent="0.25">
      <c r="A1580" t="s">
        <v>140</v>
      </c>
      <c r="B1580" t="s">
        <v>63</v>
      </c>
      <c r="C1580" t="s">
        <v>31</v>
      </c>
      <c r="D1580" t="s">
        <v>104</v>
      </c>
      <c r="E1580" t="s">
        <v>81</v>
      </c>
      <c r="F1580" t="s">
        <v>82</v>
      </c>
      <c r="G1580">
        <v>159</v>
      </c>
      <c r="H1580" s="3" t="s">
        <v>144</v>
      </c>
      <c r="I1580">
        <v>2.5505521533332955E-3</v>
      </c>
      <c r="J1580">
        <v>0.3</v>
      </c>
      <c r="K1580">
        <v>0.03</v>
      </c>
      <c r="L1580">
        <f>G1580*I1580*J1580*K1580</f>
        <v>3.6498401314199454E-3</v>
      </c>
      <c r="M1580" t="s">
        <v>68</v>
      </c>
      <c r="N1580">
        <f t="shared" si="34"/>
        <v>3.6498401314199454E-3</v>
      </c>
    </row>
    <row r="1581" spans="1:14" x14ac:dyDescent="0.25">
      <c r="A1581" t="s">
        <v>140</v>
      </c>
      <c r="B1581" t="s">
        <v>63</v>
      </c>
      <c r="C1581" t="s">
        <v>31</v>
      </c>
      <c r="D1581" t="s">
        <v>104</v>
      </c>
      <c r="E1581" t="s">
        <v>81</v>
      </c>
      <c r="F1581" t="s">
        <v>141</v>
      </c>
      <c r="G1581" s="3" t="s">
        <v>144</v>
      </c>
      <c r="H1581" s="4">
        <v>5.8909090909090907</v>
      </c>
      <c r="I1581">
        <v>2.5505521533332955E-3</v>
      </c>
      <c r="J1581" s="3" t="s">
        <v>144</v>
      </c>
      <c r="K1581" s="3" t="s">
        <v>144</v>
      </c>
      <c r="L1581">
        <f>H1581*I1581</f>
        <v>1.5025070866908867E-2</v>
      </c>
      <c r="M1581" t="s">
        <v>68</v>
      </c>
      <c r="N1581">
        <f t="shared" si="34"/>
        <v>1.5025070866908867E-2</v>
      </c>
    </row>
    <row r="1582" spans="1:14" x14ac:dyDescent="0.25">
      <c r="A1582" t="s">
        <v>140</v>
      </c>
      <c r="B1582" t="s">
        <v>63</v>
      </c>
      <c r="C1582" t="s">
        <v>31</v>
      </c>
      <c r="D1582" t="s">
        <v>104</v>
      </c>
      <c r="E1582" t="s">
        <v>145</v>
      </c>
      <c r="F1582" t="s">
        <v>82</v>
      </c>
      <c r="G1582">
        <v>435</v>
      </c>
      <c r="H1582" s="3" t="s">
        <v>144</v>
      </c>
      <c r="I1582">
        <v>3.3716861571831398E-3</v>
      </c>
      <c r="J1582">
        <v>0.3</v>
      </c>
      <c r="K1582">
        <v>0.03</v>
      </c>
      <c r="L1582">
        <f>G1582*I1582*J1582*K1582</f>
        <v>1.3200151305371992E-2</v>
      </c>
      <c r="M1582" t="s">
        <v>68</v>
      </c>
      <c r="N1582">
        <f t="shared" si="34"/>
        <v>1.3200151305371992E-2</v>
      </c>
    </row>
    <row r="1583" spans="1:14" x14ac:dyDescent="0.25">
      <c r="A1583" t="s">
        <v>140</v>
      </c>
      <c r="B1583" t="s">
        <v>63</v>
      </c>
      <c r="C1583" t="s">
        <v>31</v>
      </c>
      <c r="D1583" t="s">
        <v>104</v>
      </c>
      <c r="E1583" t="s">
        <v>145</v>
      </c>
      <c r="F1583" t="s">
        <v>141</v>
      </c>
      <c r="G1583" s="3" t="s">
        <v>144</v>
      </c>
      <c r="H1583" s="4">
        <v>2.5454545454545454</v>
      </c>
      <c r="I1583">
        <v>3.3716861571831398E-3</v>
      </c>
      <c r="J1583" s="3" t="s">
        <v>144</v>
      </c>
      <c r="K1583" s="3" t="s">
        <v>144</v>
      </c>
      <c r="L1583">
        <f>H1583*I1583</f>
        <v>8.5824738546479915E-3</v>
      </c>
      <c r="M1583" t="s">
        <v>68</v>
      </c>
      <c r="N1583">
        <f t="shared" si="34"/>
        <v>8.5824738546479915E-3</v>
      </c>
    </row>
    <row r="1584" spans="1:14" x14ac:dyDescent="0.25">
      <c r="A1584" t="s">
        <v>140</v>
      </c>
      <c r="B1584" t="s">
        <v>63</v>
      </c>
      <c r="C1584" t="s">
        <v>31</v>
      </c>
      <c r="D1584" t="s">
        <v>105</v>
      </c>
      <c r="E1584" t="s">
        <v>81</v>
      </c>
      <c r="F1584" t="s">
        <v>141</v>
      </c>
      <c r="G1584" s="3" t="s">
        <v>144</v>
      </c>
      <c r="H1584" s="4">
        <v>32.807418181818193</v>
      </c>
      <c r="I1584">
        <v>2.5505521533332955E-3</v>
      </c>
      <c r="J1584" s="3" t="s">
        <v>144</v>
      </c>
      <c r="K1584" s="3" t="s">
        <v>144</v>
      </c>
      <c r="L1584">
        <f>H1584*I1584</f>
        <v>8.3677031088942297E-2</v>
      </c>
      <c r="M1584" t="s">
        <v>68</v>
      </c>
      <c r="N1584">
        <f t="shared" si="34"/>
        <v>8.3677031088942297E-2</v>
      </c>
    </row>
    <row r="1585" spans="1:14" x14ac:dyDescent="0.25">
      <c r="A1585" t="s">
        <v>140</v>
      </c>
      <c r="B1585" t="s">
        <v>63</v>
      </c>
      <c r="C1585" t="s">
        <v>31</v>
      </c>
      <c r="D1585" t="s">
        <v>105</v>
      </c>
      <c r="E1585" t="s">
        <v>145</v>
      </c>
      <c r="F1585" t="s">
        <v>141</v>
      </c>
      <c r="G1585" s="3" t="s">
        <v>144</v>
      </c>
      <c r="H1585" s="4">
        <v>19.536363636363635</v>
      </c>
      <c r="I1585">
        <v>3.3716861571831398E-3</v>
      </c>
      <c r="J1585" s="3" t="s">
        <v>144</v>
      </c>
      <c r="K1585" s="3" t="s">
        <v>144</v>
      </c>
      <c r="L1585">
        <f>H1585*I1585</f>
        <v>6.5870486834423342E-2</v>
      </c>
      <c r="M1585" t="s">
        <v>68</v>
      </c>
      <c r="N1585">
        <f t="shared" si="34"/>
        <v>6.5870486834423342E-2</v>
      </c>
    </row>
    <row r="1586" spans="1:14" x14ac:dyDescent="0.25">
      <c r="A1586" t="s">
        <v>140</v>
      </c>
      <c r="B1586" t="s">
        <v>63</v>
      </c>
      <c r="C1586" t="s">
        <v>31</v>
      </c>
      <c r="D1586" t="s">
        <v>106</v>
      </c>
      <c r="E1586" t="s">
        <v>81</v>
      </c>
      <c r="F1586" t="s">
        <v>82</v>
      </c>
      <c r="G1586">
        <v>127</v>
      </c>
      <c r="H1586" s="3" t="s">
        <v>144</v>
      </c>
      <c r="I1586">
        <v>2.5505521533332955E-3</v>
      </c>
      <c r="J1586">
        <v>0.3</v>
      </c>
      <c r="K1586">
        <v>0.03</v>
      </c>
      <c r="L1586">
        <f>G1586*I1586*J1586*K1586</f>
        <v>2.915281111259957E-3</v>
      </c>
      <c r="M1586" t="s">
        <v>68</v>
      </c>
      <c r="N1586">
        <f t="shared" si="34"/>
        <v>2.915281111259957E-3</v>
      </c>
    </row>
    <row r="1587" spans="1:14" x14ac:dyDescent="0.25">
      <c r="A1587" t="s">
        <v>140</v>
      </c>
      <c r="B1587" t="s">
        <v>63</v>
      </c>
      <c r="C1587" t="s">
        <v>31</v>
      </c>
      <c r="D1587" t="s">
        <v>106</v>
      </c>
      <c r="E1587" t="s">
        <v>81</v>
      </c>
      <c r="F1587" t="s">
        <v>141</v>
      </c>
      <c r="G1587" s="3" t="s">
        <v>144</v>
      </c>
      <c r="H1587" s="4">
        <v>3.9272727272727272</v>
      </c>
      <c r="I1587">
        <v>2.5505521533332955E-3</v>
      </c>
      <c r="J1587" s="3" t="s">
        <v>144</v>
      </c>
      <c r="K1587" s="3" t="s">
        <v>144</v>
      </c>
      <c r="L1587">
        <f>H1587*I1587</f>
        <v>1.0016713911272578E-2</v>
      </c>
      <c r="M1587" t="s">
        <v>68</v>
      </c>
      <c r="N1587">
        <f t="shared" si="34"/>
        <v>1.0016713911272578E-2</v>
      </c>
    </row>
    <row r="1588" spans="1:14" x14ac:dyDescent="0.25">
      <c r="A1588" t="s">
        <v>140</v>
      </c>
      <c r="B1588" t="s">
        <v>63</v>
      </c>
      <c r="C1588" t="s">
        <v>31</v>
      </c>
      <c r="D1588" t="s">
        <v>106</v>
      </c>
      <c r="E1588" t="s">
        <v>145</v>
      </c>
      <c r="F1588" t="s">
        <v>82</v>
      </c>
      <c r="G1588">
        <v>301</v>
      </c>
      <c r="H1588" s="3" t="s">
        <v>144</v>
      </c>
      <c r="I1588">
        <v>3.3716861571831398E-3</v>
      </c>
      <c r="J1588">
        <v>0.3</v>
      </c>
      <c r="K1588">
        <v>0.03</v>
      </c>
      <c r="L1588">
        <f>G1588*I1588*J1588*K1588</f>
        <v>9.1338977998091254E-3</v>
      </c>
      <c r="M1588" t="s">
        <v>68</v>
      </c>
      <c r="N1588">
        <f t="shared" si="34"/>
        <v>9.1338977998091254E-3</v>
      </c>
    </row>
    <row r="1589" spans="1:14" x14ac:dyDescent="0.25">
      <c r="A1589" t="s">
        <v>140</v>
      </c>
      <c r="B1589" t="s">
        <v>63</v>
      </c>
      <c r="C1589" t="s">
        <v>31</v>
      </c>
      <c r="D1589" t="s">
        <v>106</v>
      </c>
      <c r="E1589" t="s">
        <v>145</v>
      </c>
      <c r="F1589" t="s">
        <v>141</v>
      </c>
      <c r="G1589" s="3" t="s">
        <v>144</v>
      </c>
      <c r="H1589" s="4">
        <v>5.3818181818181818</v>
      </c>
      <c r="I1589">
        <v>3.3716861571831398E-3</v>
      </c>
      <c r="J1589" s="3" t="s">
        <v>144</v>
      </c>
      <c r="K1589" s="3" t="s">
        <v>144</v>
      </c>
      <c r="L1589">
        <f>H1589*I1589</f>
        <v>1.8145801864112899E-2</v>
      </c>
      <c r="M1589" t="s">
        <v>68</v>
      </c>
      <c r="N1589">
        <f t="shared" si="34"/>
        <v>1.8145801864112899E-2</v>
      </c>
    </row>
    <row r="1590" spans="1:14" x14ac:dyDescent="0.25">
      <c r="A1590" t="s">
        <v>140</v>
      </c>
      <c r="B1590" t="s">
        <v>63</v>
      </c>
      <c r="C1590" t="s">
        <v>31</v>
      </c>
      <c r="D1590" t="s">
        <v>152</v>
      </c>
      <c r="E1590" t="s">
        <v>81</v>
      </c>
      <c r="F1590" t="s">
        <v>82</v>
      </c>
      <c r="G1590">
        <v>238.215</v>
      </c>
      <c r="H1590" s="3" t="s">
        <v>144</v>
      </c>
      <c r="I1590">
        <v>2.5505521533332955E-3</v>
      </c>
      <c r="J1590">
        <v>0.3</v>
      </c>
      <c r="K1590">
        <v>0.03</v>
      </c>
      <c r="L1590">
        <f>G1590*I1590*J1590*K1590</f>
        <v>5.4682180308566189E-3</v>
      </c>
      <c r="M1590" t="s">
        <v>68</v>
      </c>
      <c r="N1590">
        <f t="shared" si="34"/>
        <v>5.4682180308566189E-3</v>
      </c>
    </row>
    <row r="1591" spans="1:14" x14ac:dyDescent="0.25">
      <c r="A1591" t="s">
        <v>140</v>
      </c>
      <c r="B1591" t="s">
        <v>63</v>
      </c>
      <c r="C1591" t="s">
        <v>31</v>
      </c>
      <c r="D1591" t="s">
        <v>152</v>
      </c>
      <c r="E1591" t="s">
        <v>81</v>
      </c>
      <c r="F1591" t="s">
        <v>141</v>
      </c>
      <c r="G1591" s="3" t="s">
        <v>144</v>
      </c>
      <c r="H1591" s="4">
        <v>7.88</v>
      </c>
      <c r="I1591">
        <v>2.5505521533332955E-3</v>
      </c>
      <c r="J1591" s="3" t="s">
        <v>144</v>
      </c>
      <c r="K1591" s="3" t="s">
        <v>144</v>
      </c>
      <c r="L1591">
        <f>H1591*I1591</f>
        <v>2.0098350968266367E-2</v>
      </c>
      <c r="M1591" t="s">
        <v>68</v>
      </c>
      <c r="N1591">
        <f t="shared" si="34"/>
        <v>2.0098350968266367E-2</v>
      </c>
    </row>
    <row r="1592" spans="1:14" x14ac:dyDescent="0.25">
      <c r="A1592" t="s">
        <v>140</v>
      </c>
      <c r="B1592" t="s">
        <v>63</v>
      </c>
      <c r="C1592" t="s">
        <v>31</v>
      </c>
      <c r="D1592" t="s">
        <v>152</v>
      </c>
      <c r="E1592" t="s">
        <v>145</v>
      </c>
      <c r="F1592" t="s">
        <v>82</v>
      </c>
      <c r="G1592">
        <v>572.83500000000004</v>
      </c>
      <c r="H1592" s="3" t="s">
        <v>144</v>
      </c>
      <c r="I1592">
        <v>3.3716861571831398E-3</v>
      </c>
      <c r="J1592">
        <v>0.3</v>
      </c>
      <c r="K1592">
        <v>0.03</v>
      </c>
      <c r="L1592">
        <f>G1592*I1592*J1592*K1592</f>
        <v>1.7382778558650034E-2</v>
      </c>
      <c r="M1592" t="s">
        <v>68</v>
      </c>
      <c r="N1592">
        <f t="shared" si="34"/>
        <v>1.7382778558650034E-2</v>
      </c>
    </row>
    <row r="1593" spans="1:14" x14ac:dyDescent="0.25">
      <c r="A1593" t="s">
        <v>140</v>
      </c>
      <c r="B1593" t="s">
        <v>63</v>
      </c>
      <c r="C1593" t="s">
        <v>31</v>
      </c>
      <c r="D1593" t="s">
        <v>152</v>
      </c>
      <c r="E1593" t="s">
        <v>145</v>
      </c>
      <c r="F1593" t="s">
        <v>141</v>
      </c>
      <c r="G1593" s="3" t="s">
        <v>144</v>
      </c>
      <c r="H1593" s="4">
        <v>12.154999999999999</v>
      </c>
      <c r="I1593">
        <v>3.3716861571831398E-3</v>
      </c>
      <c r="J1593" s="3" t="s">
        <v>144</v>
      </c>
      <c r="K1593" s="3" t="s">
        <v>144</v>
      </c>
      <c r="L1593">
        <f>H1593*I1593</f>
        <v>4.0982845240561061E-2</v>
      </c>
      <c r="M1593" t="s">
        <v>68</v>
      </c>
      <c r="N1593">
        <f t="shared" si="34"/>
        <v>4.0982845240561061E-2</v>
      </c>
    </row>
    <row r="1594" spans="1:14" x14ac:dyDescent="0.25">
      <c r="A1594" t="s">
        <v>140</v>
      </c>
      <c r="B1594" t="s">
        <v>63</v>
      </c>
      <c r="C1594" t="s">
        <v>31</v>
      </c>
      <c r="D1594" t="s">
        <v>87</v>
      </c>
      <c r="E1594" t="s">
        <v>81</v>
      </c>
      <c r="F1594" t="s">
        <v>141</v>
      </c>
      <c r="G1594" s="3" t="s">
        <v>144</v>
      </c>
      <c r="H1594" s="4">
        <v>6.7732136294661327</v>
      </c>
      <c r="I1594">
        <v>2.5505521533332955E-3</v>
      </c>
      <c r="J1594" s="3" t="s">
        <v>144</v>
      </c>
      <c r="K1594" s="3" t="s">
        <v>144</v>
      </c>
      <c r="L1594">
        <f>H1594*I1594</f>
        <v>1.7275434607621272E-2</v>
      </c>
      <c r="M1594" t="s">
        <v>68</v>
      </c>
      <c r="N1594">
        <f t="shared" si="34"/>
        <v>1.7275434607621272E-2</v>
      </c>
    </row>
    <row r="1595" spans="1:14" x14ac:dyDescent="0.25">
      <c r="A1595" t="s">
        <v>140</v>
      </c>
      <c r="B1595" t="s">
        <v>63</v>
      </c>
      <c r="C1595" t="s">
        <v>31</v>
      </c>
      <c r="D1595" t="s">
        <v>87</v>
      </c>
      <c r="E1595" t="s">
        <v>145</v>
      </c>
      <c r="F1595" t="s">
        <v>141</v>
      </c>
      <c r="G1595" s="3" t="s">
        <v>144</v>
      </c>
      <c r="H1595" s="4">
        <v>8.5060284177127876</v>
      </c>
      <c r="I1595">
        <v>3.3716861571831398E-3</v>
      </c>
      <c r="J1595" s="3" t="s">
        <v>144</v>
      </c>
      <c r="K1595" s="3" t="s">
        <v>144</v>
      </c>
      <c r="L1595">
        <f>H1595*I1595</f>
        <v>2.8679658268608611E-2</v>
      </c>
      <c r="M1595" t="s">
        <v>68</v>
      </c>
      <c r="N1595">
        <f t="shared" si="34"/>
        <v>2.8679658268608611E-2</v>
      </c>
    </row>
    <row r="1596" spans="1:14" x14ac:dyDescent="0.25">
      <c r="A1596" t="s">
        <v>140</v>
      </c>
      <c r="B1596" t="s">
        <v>63</v>
      </c>
      <c r="C1596" t="s">
        <v>31</v>
      </c>
      <c r="D1596" t="s">
        <v>122</v>
      </c>
      <c r="E1596" t="s">
        <v>81</v>
      </c>
      <c r="F1596" t="s">
        <v>141</v>
      </c>
      <c r="G1596" s="3" t="s">
        <v>144</v>
      </c>
      <c r="H1596" s="4">
        <v>8.6945454545454552</v>
      </c>
      <c r="I1596">
        <v>2.5505521533332955E-3</v>
      </c>
      <c r="J1596" s="3" t="s">
        <v>144</v>
      </c>
      <c r="K1596" s="3" t="s">
        <v>144</v>
      </c>
      <c r="L1596">
        <f>H1596*I1596</f>
        <v>2.2175891631345129E-2</v>
      </c>
      <c r="M1596" t="s">
        <v>68</v>
      </c>
      <c r="N1596">
        <f t="shared" si="34"/>
        <v>2.2175891631345129E-2</v>
      </c>
    </row>
    <row r="1597" spans="1:14" x14ac:dyDescent="0.25">
      <c r="A1597" t="s">
        <v>140</v>
      </c>
      <c r="B1597" t="s">
        <v>63</v>
      </c>
      <c r="C1597" t="s">
        <v>31</v>
      </c>
      <c r="D1597" t="s">
        <v>122</v>
      </c>
      <c r="E1597" t="s">
        <v>145</v>
      </c>
      <c r="F1597" t="s">
        <v>141</v>
      </c>
      <c r="G1597" s="3" t="s">
        <v>144</v>
      </c>
      <c r="H1597" s="4">
        <v>7.254545454545454</v>
      </c>
      <c r="I1597">
        <v>3.3716861571831398E-3</v>
      </c>
      <c r="J1597" s="3" t="s">
        <v>144</v>
      </c>
      <c r="K1597" s="3" t="s">
        <v>144</v>
      </c>
      <c r="L1597">
        <f>H1597*I1597</f>
        <v>2.4460050485746777E-2</v>
      </c>
      <c r="M1597" t="s">
        <v>68</v>
      </c>
      <c r="N1597">
        <f t="shared" si="34"/>
        <v>2.4460050485746777E-2</v>
      </c>
    </row>
    <row r="1598" spans="1:14" x14ac:dyDescent="0.25">
      <c r="A1598" t="s">
        <v>140</v>
      </c>
      <c r="B1598" t="s">
        <v>63</v>
      </c>
      <c r="C1598" t="s">
        <v>31</v>
      </c>
      <c r="D1598" t="s">
        <v>74</v>
      </c>
      <c r="E1598" t="s">
        <v>81</v>
      </c>
      <c r="F1598" t="s">
        <v>82</v>
      </c>
      <c r="G1598">
        <v>149</v>
      </c>
      <c r="H1598" s="3" t="s">
        <v>144</v>
      </c>
      <c r="I1598">
        <v>2.5505521533332955E-3</v>
      </c>
      <c r="J1598">
        <v>0.3</v>
      </c>
      <c r="K1598">
        <v>0.03</v>
      </c>
      <c r="L1598">
        <f>G1598*I1598*J1598*K1598</f>
        <v>3.4202904376199488E-3</v>
      </c>
      <c r="M1598" t="s">
        <v>68</v>
      </c>
      <c r="N1598">
        <f t="shared" si="34"/>
        <v>3.4202904376199488E-3</v>
      </c>
    </row>
    <row r="1599" spans="1:14" x14ac:dyDescent="0.25">
      <c r="A1599" t="s">
        <v>140</v>
      </c>
      <c r="B1599" t="s">
        <v>63</v>
      </c>
      <c r="C1599" t="s">
        <v>31</v>
      </c>
      <c r="D1599" t="s">
        <v>74</v>
      </c>
      <c r="E1599" t="s">
        <v>81</v>
      </c>
      <c r="F1599" t="s">
        <v>141</v>
      </c>
      <c r="G1599" s="3" t="s">
        <v>144</v>
      </c>
      <c r="H1599" s="4">
        <v>5.95</v>
      </c>
      <c r="I1599">
        <v>2.5505521533332955E-3</v>
      </c>
      <c r="J1599" s="3" t="s">
        <v>144</v>
      </c>
      <c r="K1599" s="3" t="s">
        <v>144</v>
      </c>
      <c r="L1599">
        <f>H1599*I1599</f>
        <v>1.5175785312333108E-2</v>
      </c>
      <c r="M1599" t="s">
        <v>68</v>
      </c>
      <c r="N1599">
        <f t="shared" si="34"/>
        <v>1.5175785312333108E-2</v>
      </c>
    </row>
    <row r="1600" spans="1:14" x14ac:dyDescent="0.25">
      <c r="A1600" t="s">
        <v>140</v>
      </c>
      <c r="B1600" t="s">
        <v>63</v>
      </c>
      <c r="C1600" t="s">
        <v>31</v>
      </c>
      <c r="D1600" t="s">
        <v>74</v>
      </c>
      <c r="E1600" t="s">
        <v>145</v>
      </c>
      <c r="F1600" t="s">
        <v>82</v>
      </c>
      <c r="G1600">
        <v>83</v>
      </c>
      <c r="H1600" s="3" t="s">
        <v>144</v>
      </c>
      <c r="I1600">
        <v>3.3716861571831398E-3</v>
      </c>
      <c r="J1600">
        <v>0.3</v>
      </c>
      <c r="K1600">
        <v>0.03</v>
      </c>
      <c r="L1600">
        <f>G1600*I1600*J1600*K1600</f>
        <v>2.5186495594158049E-3</v>
      </c>
      <c r="M1600" t="s">
        <v>68</v>
      </c>
      <c r="N1600">
        <f t="shared" si="34"/>
        <v>2.5186495594158049E-3</v>
      </c>
    </row>
    <row r="1601" spans="1:14" x14ac:dyDescent="0.25">
      <c r="A1601" t="s">
        <v>140</v>
      </c>
      <c r="B1601" t="s">
        <v>63</v>
      </c>
      <c r="C1601" t="s">
        <v>31</v>
      </c>
      <c r="D1601" t="s">
        <v>74</v>
      </c>
      <c r="E1601" t="s">
        <v>145</v>
      </c>
      <c r="F1601" t="s">
        <v>141</v>
      </c>
      <c r="G1601" s="3" t="s">
        <v>144</v>
      </c>
      <c r="H1601" s="4">
        <v>3.55</v>
      </c>
      <c r="I1601">
        <v>3.3716861571831398E-3</v>
      </c>
      <c r="J1601" s="3" t="s">
        <v>144</v>
      </c>
      <c r="K1601" s="3" t="s">
        <v>144</v>
      </c>
      <c r="L1601">
        <f>H1601*I1601</f>
        <v>1.1969485858000145E-2</v>
      </c>
      <c r="M1601" t="s">
        <v>68</v>
      </c>
      <c r="N1601">
        <f t="shared" si="34"/>
        <v>1.1969485858000145E-2</v>
      </c>
    </row>
    <row r="1602" spans="1:14" x14ac:dyDescent="0.25">
      <c r="A1602" t="s">
        <v>140</v>
      </c>
      <c r="B1602" t="s">
        <v>63</v>
      </c>
      <c r="C1602" t="s">
        <v>31</v>
      </c>
      <c r="D1602" t="s">
        <v>153</v>
      </c>
      <c r="E1602" t="s">
        <v>81</v>
      </c>
      <c r="F1602" t="s">
        <v>82</v>
      </c>
      <c r="G1602">
        <v>3608</v>
      </c>
      <c r="H1602" s="3" t="s">
        <v>144</v>
      </c>
      <c r="I1602">
        <v>2.5505521533332955E-3</v>
      </c>
      <c r="J1602">
        <v>0.3</v>
      </c>
      <c r="K1602">
        <v>0.03</v>
      </c>
      <c r="L1602">
        <f>G1602*I1602*J1602*K1602</f>
        <v>8.2821529523038756E-2</v>
      </c>
      <c r="M1602" t="s">
        <v>68</v>
      </c>
      <c r="N1602">
        <f t="shared" ref="N1602:N1665" si="35">IF(M1602="N",L1602,0)</f>
        <v>8.2821529523038756E-2</v>
      </c>
    </row>
    <row r="1603" spans="1:14" x14ac:dyDescent="0.25">
      <c r="A1603" t="s">
        <v>140</v>
      </c>
      <c r="B1603" t="s">
        <v>63</v>
      </c>
      <c r="C1603" t="s">
        <v>31</v>
      </c>
      <c r="D1603" t="s">
        <v>154</v>
      </c>
      <c r="E1603" t="s">
        <v>81</v>
      </c>
      <c r="F1603" t="s">
        <v>141</v>
      </c>
      <c r="G1603" s="3" t="s">
        <v>144</v>
      </c>
      <c r="H1603" s="4">
        <v>10.109090909090909</v>
      </c>
      <c r="I1603">
        <v>2.5505521533332955E-3</v>
      </c>
      <c r="J1603" s="3" t="s">
        <v>144</v>
      </c>
      <c r="K1603" s="3" t="s">
        <v>144</v>
      </c>
      <c r="L1603">
        <f>H1603*I1603</f>
        <v>2.5783763586423862E-2</v>
      </c>
      <c r="M1603" t="s">
        <v>68</v>
      </c>
      <c r="N1603">
        <f t="shared" si="35"/>
        <v>2.5783763586423862E-2</v>
      </c>
    </row>
    <row r="1604" spans="1:14" x14ac:dyDescent="0.25">
      <c r="A1604" t="s">
        <v>140</v>
      </c>
      <c r="B1604" t="s">
        <v>63</v>
      </c>
      <c r="C1604" t="s">
        <v>31</v>
      </c>
      <c r="D1604" t="s">
        <v>153</v>
      </c>
      <c r="E1604" t="s">
        <v>145</v>
      </c>
      <c r="F1604" t="s">
        <v>82</v>
      </c>
      <c r="G1604">
        <v>2626</v>
      </c>
      <c r="H1604" s="3" t="s">
        <v>144</v>
      </c>
      <c r="I1604">
        <v>3.3716861571831398E-3</v>
      </c>
      <c r="J1604">
        <v>0.3</v>
      </c>
      <c r="K1604">
        <v>0.03</v>
      </c>
      <c r="L1604">
        <f>G1604*I1604*J1604*K1604</f>
        <v>7.968643063886631E-2</v>
      </c>
      <c r="M1604" t="s">
        <v>68</v>
      </c>
      <c r="N1604">
        <f t="shared" si="35"/>
        <v>7.968643063886631E-2</v>
      </c>
    </row>
    <row r="1605" spans="1:14" x14ac:dyDescent="0.25">
      <c r="A1605" t="s">
        <v>140</v>
      </c>
      <c r="B1605" t="s">
        <v>63</v>
      </c>
      <c r="C1605" t="s">
        <v>31</v>
      </c>
      <c r="D1605" t="s">
        <v>154</v>
      </c>
      <c r="E1605" t="s">
        <v>145</v>
      </c>
      <c r="F1605" t="s">
        <v>141</v>
      </c>
      <c r="G1605" s="3" t="s">
        <v>144</v>
      </c>
      <c r="H1605" s="4">
        <v>3.3454545454545452</v>
      </c>
      <c r="I1605">
        <v>3.3716861571831398E-3</v>
      </c>
      <c r="J1605" s="3" t="s">
        <v>144</v>
      </c>
      <c r="K1605" s="3" t="s">
        <v>144</v>
      </c>
      <c r="L1605">
        <f>H1605*I1605</f>
        <v>1.1279822780394503E-2</v>
      </c>
      <c r="M1605" t="s">
        <v>68</v>
      </c>
      <c r="N1605">
        <f t="shared" si="35"/>
        <v>1.1279822780394503E-2</v>
      </c>
    </row>
    <row r="1606" spans="1:14" x14ac:dyDescent="0.25">
      <c r="A1606" t="s">
        <v>140</v>
      </c>
      <c r="B1606" t="s">
        <v>63</v>
      </c>
      <c r="C1606" t="s">
        <v>31</v>
      </c>
      <c r="D1606" t="s">
        <v>88</v>
      </c>
      <c r="E1606" t="s">
        <v>81</v>
      </c>
      <c r="F1606" t="s">
        <v>82</v>
      </c>
      <c r="G1606">
        <v>31481</v>
      </c>
      <c r="H1606" s="3" t="s">
        <v>144</v>
      </c>
      <c r="I1606">
        <v>2.5505521533332955E-3</v>
      </c>
      <c r="J1606">
        <v>0.3</v>
      </c>
      <c r="K1606">
        <v>0.03</v>
      </c>
      <c r="L1606">
        <f>G1606*I1606*J1606*K1606</f>
        <v>0.72264539105176917</v>
      </c>
      <c r="M1606" t="s">
        <v>68</v>
      </c>
      <c r="N1606">
        <f t="shared" si="35"/>
        <v>0.72264539105176917</v>
      </c>
    </row>
    <row r="1607" spans="1:14" x14ac:dyDescent="0.25">
      <c r="A1607" t="s">
        <v>140</v>
      </c>
      <c r="B1607" t="s">
        <v>63</v>
      </c>
      <c r="C1607" t="s">
        <v>31</v>
      </c>
      <c r="D1607" t="s">
        <v>155</v>
      </c>
      <c r="E1607" t="s">
        <v>81</v>
      </c>
      <c r="F1607" t="s">
        <v>141</v>
      </c>
      <c r="G1607" s="3" t="s">
        <v>144</v>
      </c>
      <c r="H1607" s="4">
        <v>5.6327411198073456</v>
      </c>
      <c r="I1607">
        <v>2.5505521533332955E-3</v>
      </c>
      <c r="J1607" s="3" t="s">
        <v>144</v>
      </c>
      <c r="K1607" s="3" t="s">
        <v>144</v>
      </c>
      <c r="L1607">
        <f>H1607*I1607</f>
        <v>1.4366599992293623E-2</v>
      </c>
      <c r="M1607" t="s">
        <v>68</v>
      </c>
      <c r="N1607">
        <f t="shared" si="35"/>
        <v>1.4366599992293623E-2</v>
      </c>
    </row>
    <row r="1608" spans="1:14" x14ac:dyDescent="0.25">
      <c r="A1608" t="s">
        <v>140</v>
      </c>
      <c r="B1608" t="s">
        <v>63</v>
      </c>
      <c r="C1608" t="s">
        <v>31</v>
      </c>
      <c r="D1608" t="s">
        <v>88</v>
      </c>
      <c r="E1608" t="s">
        <v>145</v>
      </c>
      <c r="F1608" t="s">
        <v>82</v>
      </c>
      <c r="G1608">
        <v>767</v>
      </c>
      <c r="H1608" s="3" t="s">
        <v>144</v>
      </c>
      <c r="I1608">
        <v>3.3716861571831398E-3</v>
      </c>
      <c r="J1608">
        <v>0.3</v>
      </c>
      <c r="K1608">
        <v>0.03</v>
      </c>
      <c r="L1608">
        <f>G1608*I1608*J1608*K1608</f>
        <v>2.3274749543035211E-2</v>
      </c>
      <c r="M1608" t="s">
        <v>68</v>
      </c>
      <c r="N1608">
        <f t="shared" si="35"/>
        <v>2.3274749543035211E-2</v>
      </c>
    </row>
    <row r="1609" spans="1:14" x14ac:dyDescent="0.25">
      <c r="A1609" t="s">
        <v>140</v>
      </c>
      <c r="B1609" t="s">
        <v>63</v>
      </c>
      <c r="C1609" t="s">
        <v>31</v>
      </c>
      <c r="D1609" t="s">
        <v>155</v>
      </c>
      <c r="E1609" t="s">
        <v>145</v>
      </c>
      <c r="F1609" t="s">
        <v>141</v>
      </c>
      <c r="G1609" s="3" t="s">
        <v>144</v>
      </c>
      <c r="H1609" s="4">
        <v>2.3120860927152314</v>
      </c>
      <c r="I1609">
        <v>3.3716861571831398E-3</v>
      </c>
      <c r="J1609" s="3" t="s">
        <v>144</v>
      </c>
      <c r="K1609" s="3" t="s">
        <v>144</v>
      </c>
      <c r="L1609">
        <f>H1609*I1609</f>
        <v>7.7956286730235993E-3</v>
      </c>
      <c r="M1609" t="s">
        <v>68</v>
      </c>
      <c r="N1609">
        <f t="shared" si="35"/>
        <v>7.7956286730235993E-3</v>
      </c>
    </row>
    <row r="1610" spans="1:14" x14ac:dyDescent="0.25">
      <c r="A1610" t="s">
        <v>140</v>
      </c>
      <c r="B1610" t="s">
        <v>63</v>
      </c>
      <c r="C1610" t="s">
        <v>31</v>
      </c>
      <c r="D1610" t="s">
        <v>107</v>
      </c>
      <c r="E1610" t="s">
        <v>81</v>
      </c>
      <c r="F1610" t="s">
        <v>82</v>
      </c>
      <c r="G1610">
        <v>2550</v>
      </c>
      <c r="H1610" s="3" t="s">
        <v>144</v>
      </c>
      <c r="I1610">
        <v>2.5505521533332955E-3</v>
      </c>
      <c r="J1610">
        <v>0.3</v>
      </c>
      <c r="K1610">
        <v>0.03</v>
      </c>
      <c r="L1610">
        <f>G1610*I1610*J1610*K1610</f>
        <v>5.8535171918999124E-2</v>
      </c>
      <c r="M1610" t="s">
        <v>68</v>
      </c>
      <c r="N1610">
        <f t="shared" si="35"/>
        <v>5.8535171918999124E-2</v>
      </c>
    </row>
    <row r="1611" spans="1:14" x14ac:dyDescent="0.25">
      <c r="A1611" t="s">
        <v>140</v>
      </c>
      <c r="B1611" t="s">
        <v>63</v>
      </c>
      <c r="C1611" t="s">
        <v>31</v>
      </c>
      <c r="D1611" t="s">
        <v>156</v>
      </c>
      <c r="E1611" t="s">
        <v>81</v>
      </c>
      <c r="F1611" t="s">
        <v>141</v>
      </c>
      <c r="G1611" s="3" t="s">
        <v>144</v>
      </c>
      <c r="H1611" s="4">
        <v>27.978181818181817</v>
      </c>
      <c r="I1611">
        <v>2.5505521533332955E-3</v>
      </c>
      <c r="J1611" s="3" t="s">
        <v>144</v>
      </c>
      <c r="K1611" s="3" t="s">
        <v>144</v>
      </c>
      <c r="L1611">
        <f>H1611*I1611</f>
        <v>7.1359811882714091E-2</v>
      </c>
      <c r="M1611" t="s">
        <v>68</v>
      </c>
      <c r="N1611">
        <f t="shared" si="35"/>
        <v>7.1359811882714091E-2</v>
      </c>
    </row>
    <row r="1612" spans="1:14" x14ac:dyDescent="0.25">
      <c r="A1612" t="s">
        <v>140</v>
      </c>
      <c r="B1612" t="s">
        <v>63</v>
      </c>
      <c r="C1612" t="s">
        <v>31</v>
      </c>
      <c r="D1612" t="s">
        <v>107</v>
      </c>
      <c r="E1612" t="s">
        <v>145</v>
      </c>
      <c r="F1612" t="s">
        <v>82</v>
      </c>
      <c r="G1612">
        <v>3795</v>
      </c>
      <c r="H1612" s="3" t="s">
        <v>144</v>
      </c>
      <c r="I1612">
        <v>3.3716861571831398E-3</v>
      </c>
      <c r="J1612">
        <v>0.3</v>
      </c>
      <c r="K1612">
        <v>0.03</v>
      </c>
      <c r="L1612">
        <f>G1612*I1612*J1612*K1612</f>
        <v>0.11515994069859013</v>
      </c>
      <c r="M1612" t="s">
        <v>68</v>
      </c>
      <c r="N1612">
        <f t="shared" si="35"/>
        <v>0.11515994069859013</v>
      </c>
    </row>
    <row r="1613" spans="1:14" x14ac:dyDescent="0.25">
      <c r="A1613" t="s">
        <v>140</v>
      </c>
      <c r="B1613" t="s">
        <v>63</v>
      </c>
      <c r="C1613" t="s">
        <v>31</v>
      </c>
      <c r="D1613" t="s">
        <v>156</v>
      </c>
      <c r="E1613" t="s">
        <v>145</v>
      </c>
      <c r="F1613" t="s">
        <v>141</v>
      </c>
      <c r="G1613" s="3" t="s">
        <v>144</v>
      </c>
      <c r="H1613" s="4">
        <v>22.298181818181817</v>
      </c>
      <c r="I1613">
        <v>3.3716861571831398E-3</v>
      </c>
      <c r="J1613" s="3" t="s">
        <v>144</v>
      </c>
      <c r="K1613" s="3" t="s">
        <v>144</v>
      </c>
      <c r="L1613">
        <f>H1613*I1613</f>
        <v>7.5182470966716403E-2</v>
      </c>
      <c r="M1613" t="s">
        <v>68</v>
      </c>
      <c r="N1613">
        <f t="shared" si="35"/>
        <v>7.5182470966716403E-2</v>
      </c>
    </row>
    <row r="1614" spans="1:14" x14ac:dyDescent="0.25">
      <c r="A1614" t="s">
        <v>140</v>
      </c>
      <c r="B1614" t="s">
        <v>63</v>
      </c>
      <c r="C1614" t="s">
        <v>31</v>
      </c>
      <c r="D1614" t="s">
        <v>100</v>
      </c>
      <c r="E1614" t="s">
        <v>81</v>
      </c>
      <c r="F1614" t="s">
        <v>82</v>
      </c>
      <c r="G1614">
        <v>1449</v>
      </c>
      <c r="H1614" s="3" t="s">
        <v>144</v>
      </c>
      <c r="I1614">
        <v>2.5505521533332955E-3</v>
      </c>
      <c r="J1614">
        <v>0.3</v>
      </c>
      <c r="K1614">
        <v>0.03</v>
      </c>
      <c r="L1614">
        <f>G1614*I1614*J1614*K1614</f>
        <v>3.3261750631619506E-2</v>
      </c>
      <c r="M1614" t="s">
        <v>68</v>
      </c>
      <c r="N1614">
        <f t="shared" si="35"/>
        <v>3.3261750631619506E-2</v>
      </c>
    </row>
    <row r="1615" spans="1:14" x14ac:dyDescent="0.25">
      <c r="A1615" t="s">
        <v>140</v>
      </c>
      <c r="B1615" t="s">
        <v>63</v>
      </c>
      <c r="C1615" t="s">
        <v>31</v>
      </c>
      <c r="D1615" t="s">
        <v>157</v>
      </c>
      <c r="E1615" t="s">
        <v>81</v>
      </c>
      <c r="F1615" t="s">
        <v>141</v>
      </c>
      <c r="G1615" s="3" t="s">
        <v>144</v>
      </c>
      <c r="H1615" s="4">
        <v>5.2167272727272733</v>
      </c>
      <c r="I1615">
        <v>2.5505521533332955E-3</v>
      </c>
      <c r="J1615" s="3" t="s">
        <v>144</v>
      </c>
      <c r="K1615" s="3" t="s">
        <v>144</v>
      </c>
      <c r="L1615">
        <f>H1615*I1615</f>
        <v>1.3305534978807076E-2</v>
      </c>
      <c r="M1615" t="s">
        <v>68</v>
      </c>
      <c r="N1615">
        <f t="shared" si="35"/>
        <v>1.3305534978807076E-2</v>
      </c>
    </row>
    <row r="1616" spans="1:14" x14ac:dyDescent="0.25">
      <c r="A1616" t="s">
        <v>140</v>
      </c>
      <c r="B1616" t="s">
        <v>63</v>
      </c>
      <c r="C1616" t="s">
        <v>31</v>
      </c>
      <c r="D1616" t="s">
        <v>100</v>
      </c>
      <c r="E1616" t="s">
        <v>145</v>
      </c>
      <c r="F1616" t="s">
        <v>82</v>
      </c>
      <c r="G1616">
        <v>1975</v>
      </c>
      <c r="H1616" s="3" t="s">
        <v>144</v>
      </c>
      <c r="I1616">
        <v>3.3716861571831398E-3</v>
      </c>
      <c r="J1616">
        <v>0.3</v>
      </c>
      <c r="K1616">
        <v>0.03</v>
      </c>
      <c r="L1616">
        <f>G1616*I1616*J1616*K1616</f>
        <v>5.9931721443930303E-2</v>
      </c>
      <c r="M1616" t="s">
        <v>68</v>
      </c>
      <c r="N1616">
        <f t="shared" si="35"/>
        <v>5.9931721443930303E-2</v>
      </c>
    </row>
    <row r="1617" spans="1:14" x14ac:dyDescent="0.25">
      <c r="A1617" t="s">
        <v>140</v>
      </c>
      <c r="B1617" t="s">
        <v>63</v>
      </c>
      <c r="C1617" t="s">
        <v>31</v>
      </c>
      <c r="D1617" t="s">
        <v>157</v>
      </c>
      <c r="E1617" t="s">
        <v>145</v>
      </c>
      <c r="F1617" t="s">
        <v>141</v>
      </c>
      <c r="G1617" s="3" t="s">
        <v>144</v>
      </c>
      <c r="H1617" s="4">
        <v>1.9090909090909092</v>
      </c>
      <c r="I1617">
        <v>3.3716861571831398E-3</v>
      </c>
      <c r="J1617" s="3" t="s">
        <v>144</v>
      </c>
      <c r="K1617" s="3" t="s">
        <v>144</v>
      </c>
      <c r="L1617">
        <f>H1617*I1617</f>
        <v>6.4368553909859945E-3</v>
      </c>
      <c r="M1617" t="s">
        <v>68</v>
      </c>
      <c r="N1617">
        <f t="shared" si="35"/>
        <v>6.4368553909859945E-3</v>
      </c>
    </row>
    <row r="1618" spans="1:14" x14ac:dyDescent="0.25">
      <c r="A1618" t="s">
        <v>140</v>
      </c>
      <c r="B1618" t="s">
        <v>63</v>
      </c>
      <c r="C1618" t="s">
        <v>31</v>
      </c>
      <c r="D1618" t="s">
        <v>89</v>
      </c>
      <c r="E1618" t="s">
        <v>81</v>
      </c>
      <c r="F1618" t="s">
        <v>141</v>
      </c>
      <c r="G1618" s="3" t="s">
        <v>144</v>
      </c>
      <c r="H1618" s="4">
        <v>0.79492987012987015</v>
      </c>
      <c r="I1618">
        <v>2.5505521533332955E-3</v>
      </c>
      <c r="J1618" s="3" t="s">
        <v>144</v>
      </c>
      <c r="K1618" s="3" t="s">
        <v>144</v>
      </c>
      <c r="L1618">
        <f>H1618*I1618</f>
        <v>2.0275100920086973E-3</v>
      </c>
      <c r="M1618" t="s">
        <v>68</v>
      </c>
      <c r="N1618">
        <f t="shared" si="35"/>
        <v>2.0275100920086973E-3</v>
      </c>
    </row>
    <row r="1619" spans="1:14" x14ac:dyDescent="0.25">
      <c r="A1619" t="s">
        <v>140</v>
      </c>
      <c r="B1619" t="s">
        <v>63</v>
      </c>
      <c r="C1619" t="s">
        <v>31</v>
      </c>
      <c r="D1619" t="s">
        <v>89</v>
      </c>
      <c r="E1619" t="s">
        <v>145</v>
      </c>
      <c r="F1619" t="s">
        <v>141</v>
      </c>
      <c r="G1619" s="3" t="s">
        <v>144</v>
      </c>
      <c r="H1619" s="4">
        <v>0.51818181818181819</v>
      </c>
      <c r="I1619">
        <v>3.3716861571831398E-3</v>
      </c>
      <c r="J1619" s="3" t="s">
        <v>144</v>
      </c>
      <c r="K1619" s="3" t="s">
        <v>144</v>
      </c>
      <c r="L1619">
        <f>H1619*I1619</f>
        <v>1.7471464632676269E-3</v>
      </c>
      <c r="M1619" t="s">
        <v>68</v>
      </c>
      <c r="N1619">
        <f t="shared" si="35"/>
        <v>1.7471464632676269E-3</v>
      </c>
    </row>
    <row r="1620" spans="1:14" x14ac:dyDescent="0.25">
      <c r="A1620" t="s">
        <v>140</v>
      </c>
      <c r="B1620" t="s">
        <v>63</v>
      </c>
      <c r="C1620" t="s">
        <v>31</v>
      </c>
      <c r="D1620" t="s">
        <v>71</v>
      </c>
      <c r="E1620" t="s">
        <v>81</v>
      </c>
      <c r="F1620" t="s">
        <v>141</v>
      </c>
      <c r="G1620" s="3" t="s">
        <v>144</v>
      </c>
      <c r="H1620" s="4">
        <v>0.5216727272727274</v>
      </c>
      <c r="I1620">
        <v>2.5505521533332955E-3</v>
      </c>
      <c r="J1620" s="3" t="s">
        <v>144</v>
      </c>
      <c r="K1620" s="3" t="s">
        <v>144</v>
      </c>
      <c r="L1620">
        <f>H1620*I1620</f>
        <v>1.3305534978807077E-3</v>
      </c>
      <c r="M1620" t="s">
        <v>68</v>
      </c>
      <c r="N1620">
        <f t="shared" si="35"/>
        <v>1.3305534978807077E-3</v>
      </c>
    </row>
    <row r="1621" spans="1:14" x14ac:dyDescent="0.25">
      <c r="A1621" t="s">
        <v>140</v>
      </c>
      <c r="B1621" t="s">
        <v>63</v>
      </c>
      <c r="C1621" t="s">
        <v>31</v>
      </c>
      <c r="D1621" t="s">
        <v>71</v>
      </c>
      <c r="E1621" t="s">
        <v>145</v>
      </c>
      <c r="F1621" t="s">
        <v>141</v>
      </c>
      <c r="G1621" s="3" t="s">
        <v>144</v>
      </c>
      <c r="H1621" s="4">
        <v>0.57272727272727264</v>
      </c>
      <c r="I1621">
        <v>3.3716861571831398E-3</v>
      </c>
      <c r="J1621" s="3" t="s">
        <v>144</v>
      </c>
      <c r="K1621" s="3" t="s">
        <v>144</v>
      </c>
      <c r="L1621">
        <f>H1621*I1621</f>
        <v>1.931056617295798E-3</v>
      </c>
      <c r="M1621" t="s">
        <v>68</v>
      </c>
      <c r="N1621">
        <f t="shared" si="35"/>
        <v>1.931056617295798E-3</v>
      </c>
    </row>
    <row r="1622" spans="1:14" x14ac:dyDescent="0.25">
      <c r="A1622" t="s">
        <v>140</v>
      </c>
      <c r="B1622" t="s">
        <v>63</v>
      </c>
      <c r="C1622" t="s">
        <v>31</v>
      </c>
      <c r="D1622" t="s">
        <v>64</v>
      </c>
      <c r="E1622" t="s">
        <v>81</v>
      </c>
      <c r="F1622" t="s">
        <v>82</v>
      </c>
      <c r="G1622">
        <v>1069</v>
      </c>
      <c r="H1622" s="3" t="s">
        <v>144</v>
      </c>
      <c r="I1622">
        <v>2.5505521533332955E-3</v>
      </c>
      <c r="J1622">
        <v>0.3</v>
      </c>
      <c r="K1622">
        <v>0.03</v>
      </c>
      <c r="L1622">
        <f>G1622*I1622*J1622*K1622</f>
        <v>2.4538862267219633E-2</v>
      </c>
      <c r="M1622" t="s">
        <v>68</v>
      </c>
      <c r="N1622">
        <f t="shared" si="35"/>
        <v>2.4538862267219633E-2</v>
      </c>
    </row>
    <row r="1623" spans="1:14" x14ac:dyDescent="0.25">
      <c r="A1623" t="s">
        <v>140</v>
      </c>
      <c r="B1623" t="s">
        <v>63</v>
      </c>
      <c r="C1623" t="s">
        <v>31</v>
      </c>
      <c r="D1623" t="s">
        <v>64</v>
      </c>
      <c r="E1623" t="s">
        <v>81</v>
      </c>
      <c r="F1623" t="s">
        <v>141</v>
      </c>
      <c r="G1623" s="3" t="s">
        <v>144</v>
      </c>
      <c r="H1623" s="4">
        <v>18.90909090909091</v>
      </c>
      <c r="I1623">
        <v>2.5505521533332955E-3</v>
      </c>
      <c r="J1623" s="3" t="s">
        <v>144</v>
      </c>
      <c r="K1623" s="3" t="s">
        <v>144</v>
      </c>
      <c r="L1623">
        <f>H1623*I1623</f>
        <v>4.8228622535756861E-2</v>
      </c>
      <c r="M1623" t="s">
        <v>68</v>
      </c>
      <c r="N1623">
        <f t="shared" si="35"/>
        <v>4.8228622535756861E-2</v>
      </c>
    </row>
    <row r="1624" spans="1:14" x14ac:dyDescent="0.25">
      <c r="A1624" t="s">
        <v>140</v>
      </c>
      <c r="B1624" t="s">
        <v>63</v>
      </c>
      <c r="C1624" t="s">
        <v>31</v>
      </c>
      <c r="D1624" t="s">
        <v>64</v>
      </c>
      <c r="E1624" t="s">
        <v>145</v>
      </c>
      <c r="F1624" t="s">
        <v>82</v>
      </c>
      <c r="G1624">
        <v>1069</v>
      </c>
      <c r="H1624" s="3" t="s">
        <v>144</v>
      </c>
      <c r="I1624">
        <v>3.3716861571831398E-3</v>
      </c>
      <c r="J1624">
        <v>0.3</v>
      </c>
      <c r="K1624">
        <v>0.03</v>
      </c>
      <c r="L1624">
        <f>G1624*I1624*J1624*K1624</f>
        <v>3.2438992518258991E-2</v>
      </c>
      <c r="M1624" t="s">
        <v>68</v>
      </c>
      <c r="N1624">
        <f t="shared" si="35"/>
        <v>3.2438992518258991E-2</v>
      </c>
    </row>
    <row r="1625" spans="1:14" x14ac:dyDescent="0.25">
      <c r="A1625" t="s">
        <v>140</v>
      </c>
      <c r="B1625" t="s">
        <v>63</v>
      </c>
      <c r="C1625" t="s">
        <v>31</v>
      </c>
      <c r="D1625" t="s">
        <v>64</v>
      </c>
      <c r="E1625" t="s">
        <v>145</v>
      </c>
      <c r="F1625" t="s">
        <v>141</v>
      </c>
      <c r="G1625" s="3" t="s">
        <v>144</v>
      </c>
      <c r="H1625" s="4">
        <v>4.3636363636363633</v>
      </c>
      <c r="I1625">
        <v>3.3716861571831398E-3</v>
      </c>
      <c r="J1625" s="3" t="s">
        <v>144</v>
      </c>
      <c r="K1625" s="3" t="s">
        <v>144</v>
      </c>
      <c r="L1625">
        <f t="shared" ref="L1625:L1636" si="36">H1625*I1625</f>
        <v>1.47128123222537E-2</v>
      </c>
      <c r="M1625" t="s">
        <v>68</v>
      </c>
      <c r="N1625">
        <f t="shared" si="35"/>
        <v>1.47128123222537E-2</v>
      </c>
    </row>
    <row r="1626" spans="1:14" x14ac:dyDescent="0.25">
      <c r="A1626" t="s">
        <v>140</v>
      </c>
      <c r="B1626" t="s">
        <v>63</v>
      </c>
      <c r="C1626" t="s">
        <v>31</v>
      </c>
      <c r="D1626" t="s">
        <v>158</v>
      </c>
      <c r="E1626" t="s">
        <v>81</v>
      </c>
      <c r="F1626" t="s">
        <v>141</v>
      </c>
      <c r="G1626" s="3" t="s">
        <v>144</v>
      </c>
      <c r="H1626" s="4">
        <v>0.5216727272727274</v>
      </c>
      <c r="I1626">
        <v>2.5505521533332955E-3</v>
      </c>
      <c r="J1626" s="3" t="s">
        <v>144</v>
      </c>
      <c r="K1626" s="3" t="s">
        <v>144</v>
      </c>
      <c r="L1626">
        <f t="shared" si="36"/>
        <v>1.3305534978807077E-3</v>
      </c>
      <c r="M1626" t="s">
        <v>68</v>
      </c>
      <c r="N1626">
        <f t="shared" si="35"/>
        <v>1.3305534978807077E-3</v>
      </c>
    </row>
    <row r="1627" spans="1:14" x14ac:dyDescent="0.25">
      <c r="A1627" t="s">
        <v>140</v>
      </c>
      <c r="B1627" t="s">
        <v>63</v>
      </c>
      <c r="C1627" t="s">
        <v>31</v>
      </c>
      <c r="D1627" t="s">
        <v>158</v>
      </c>
      <c r="E1627" t="s">
        <v>145</v>
      </c>
      <c r="F1627" t="s">
        <v>141</v>
      </c>
      <c r="G1627" s="3" t="s">
        <v>144</v>
      </c>
      <c r="H1627" s="4">
        <v>0.44545454545454538</v>
      </c>
      <c r="I1627">
        <v>3.3716861571831398E-3</v>
      </c>
      <c r="J1627" s="3" t="s">
        <v>144</v>
      </c>
      <c r="K1627" s="3" t="s">
        <v>144</v>
      </c>
      <c r="L1627">
        <f t="shared" si="36"/>
        <v>1.5019329245633984E-3</v>
      </c>
      <c r="M1627" t="s">
        <v>68</v>
      </c>
      <c r="N1627">
        <f t="shared" si="35"/>
        <v>1.5019329245633984E-3</v>
      </c>
    </row>
    <row r="1628" spans="1:14" x14ac:dyDescent="0.25">
      <c r="A1628" t="s">
        <v>140</v>
      </c>
      <c r="B1628" t="s">
        <v>63</v>
      </c>
      <c r="C1628" t="s">
        <v>31</v>
      </c>
      <c r="D1628" t="s">
        <v>159</v>
      </c>
      <c r="E1628" t="s">
        <v>145</v>
      </c>
      <c r="F1628" t="s">
        <v>141</v>
      </c>
      <c r="G1628" s="3" t="s">
        <v>144</v>
      </c>
      <c r="H1628" s="4">
        <v>1.4000000000000001</v>
      </c>
      <c r="I1628">
        <v>3.3716861571831398E-3</v>
      </c>
      <c r="J1628" s="3" t="s">
        <v>144</v>
      </c>
      <c r="K1628" s="3" t="s">
        <v>144</v>
      </c>
      <c r="L1628">
        <f t="shared" si="36"/>
        <v>4.7203606200563958E-3</v>
      </c>
      <c r="M1628" t="s">
        <v>68</v>
      </c>
      <c r="N1628">
        <f t="shared" si="35"/>
        <v>4.7203606200563958E-3</v>
      </c>
    </row>
    <row r="1629" spans="1:14" x14ac:dyDescent="0.25">
      <c r="A1629" t="s">
        <v>140</v>
      </c>
      <c r="B1629" t="s">
        <v>63</v>
      </c>
      <c r="C1629" t="s">
        <v>31</v>
      </c>
      <c r="D1629" t="s">
        <v>70</v>
      </c>
      <c r="E1629" t="s">
        <v>81</v>
      </c>
      <c r="F1629" t="s">
        <v>141</v>
      </c>
      <c r="G1629" s="3" t="s">
        <v>144</v>
      </c>
      <c r="H1629" s="4">
        <v>5.2167272727272733</v>
      </c>
      <c r="I1629">
        <v>2.5505521533332955E-3</v>
      </c>
      <c r="J1629" s="3" t="s">
        <v>144</v>
      </c>
      <c r="K1629" s="3" t="s">
        <v>144</v>
      </c>
      <c r="L1629">
        <f t="shared" si="36"/>
        <v>1.3305534978807076E-2</v>
      </c>
      <c r="M1629" t="s">
        <v>68</v>
      </c>
      <c r="N1629">
        <f t="shared" si="35"/>
        <v>1.3305534978807076E-2</v>
      </c>
    </row>
    <row r="1630" spans="1:14" x14ac:dyDescent="0.25">
      <c r="A1630" t="s">
        <v>140</v>
      </c>
      <c r="B1630" t="s">
        <v>63</v>
      </c>
      <c r="C1630" t="s">
        <v>31</v>
      </c>
      <c r="D1630" t="s">
        <v>70</v>
      </c>
      <c r="E1630" t="s">
        <v>145</v>
      </c>
      <c r="F1630" t="s">
        <v>141</v>
      </c>
      <c r="G1630" s="3" t="s">
        <v>144</v>
      </c>
      <c r="H1630" s="4">
        <v>0.63636363636363635</v>
      </c>
      <c r="I1630">
        <v>3.3716861571831398E-3</v>
      </c>
      <c r="J1630" s="3" t="s">
        <v>144</v>
      </c>
      <c r="K1630" s="3" t="s">
        <v>144</v>
      </c>
      <c r="L1630">
        <f t="shared" si="36"/>
        <v>2.1456184636619979E-3</v>
      </c>
      <c r="M1630" t="s">
        <v>68</v>
      </c>
      <c r="N1630">
        <f t="shared" si="35"/>
        <v>2.1456184636619979E-3</v>
      </c>
    </row>
    <row r="1631" spans="1:14" x14ac:dyDescent="0.25">
      <c r="A1631" t="s">
        <v>140</v>
      </c>
      <c r="B1631" t="s">
        <v>63</v>
      </c>
      <c r="C1631" t="s">
        <v>31</v>
      </c>
      <c r="D1631" t="s">
        <v>160</v>
      </c>
      <c r="E1631" t="s">
        <v>81</v>
      </c>
      <c r="F1631" t="s">
        <v>141</v>
      </c>
      <c r="G1631" s="3" t="s">
        <v>144</v>
      </c>
      <c r="H1631" s="4">
        <v>0.69556363636363638</v>
      </c>
      <c r="I1631">
        <v>2.5505521533332955E-3</v>
      </c>
      <c r="J1631" s="3" t="s">
        <v>144</v>
      </c>
      <c r="K1631" s="3" t="s">
        <v>144</v>
      </c>
      <c r="L1631">
        <f t="shared" si="36"/>
        <v>1.7740713305076101E-3</v>
      </c>
      <c r="M1631" t="s">
        <v>68</v>
      </c>
      <c r="N1631">
        <f t="shared" si="35"/>
        <v>1.7740713305076101E-3</v>
      </c>
    </row>
    <row r="1632" spans="1:14" x14ac:dyDescent="0.25">
      <c r="A1632" t="s">
        <v>140</v>
      </c>
      <c r="B1632" t="s">
        <v>63</v>
      </c>
      <c r="C1632" t="s">
        <v>31</v>
      </c>
      <c r="D1632" t="s">
        <v>160</v>
      </c>
      <c r="E1632" t="s">
        <v>145</v>
      </c>
      <c r="F1632" t="s">
        <v>141</v>
      </c>
      <c r="G1632" s="3" t="s">
        <v>144</v>
      </c>
      <c r="H1632" s="4">
        <v>0.44545454545454538</v>
      </c>
      <c r="I1632">
        <v>3.3716861571831398E-3</v>
      </c>
      <c r="J1632" s="3" t="s">
        <v>144</v>
      </c>
      <c r="K1632" s="3" t="s">
        <v>144</v>
      </c>
      <c r="L1632">
        <f t="shared" si="36"/>
        <v>1.5019329245633984E-3</v>
      </c>
      <c r="M1632" t="s">
        <v>68</v>
      </c>
      <c r="N1632">
        <f t="shared" si="35"/>
        <v>1.5019329245633984E-3</v>
      </c>
    </row>
    <row r="1633" spans="1:14" x14ac:dyDescent="0.25">
      <c r="A1633" t="s">
        <v>140</v>
      </c>
      <c r="B1633" t="s">
        <v>63</v>
      </c>
      <c r="C1633" t="s">
        <v>31</v>
      </c>
      <c r="D1633" t="s">
        <v>161</v>
      </c>
      <c r="E1633" t="s">
        <v>81</v>
      </c>
      <c r="F1633" t="s">
        <v>141</v>
      </c>
      <c r="G1633" s="3" t="s">
        <v>144</v>
      </c>
      <c r="H1633" s="4">
        <v>0.50902611570247935</v>
      </c>
      <c r="I1633">
        <v>2.5505521533332955E-3</v>
      </c>
      <c r="J1633" s="3" t="s">
        <v>144</v>
      </c>
      <c r="K1633" s="3" t="s">
        <v>144</v>
      </c>
      <c r="L1633">
        <f t="shared" si="36"/>
        <v>1.2982976555078419E-3</v>
      </c>
      <c r="M1633" t="s">
        <v>68</v>
      </c>
      <c r="N1633">
        <f t="shared" si="35"/>
        <v>1.2982976555078419E-3</v>
      </c>
    </row>
    <row r="1634" spans="1:14" x14ac:dyDescent="0.25">
      <c r="A1634" t="s">
        <v>140</v>
      </c>
      <c r="B1634" t="s">
        <v>63</v>
      </c>
      <c r="C1634" t="s">
        <v>31</v>
      </c>
      <c r="D1634" t="s">
        <v>161</v>
      </c>
      <c r="E1634" t="s">
        <v>145</v>
      </c>
      <c r="F1634" t="s">
        <v>141</v>
      </c>
      <c r="G1634" s="3" t="s">
        <v>144</v>
      </c>
      <c r="H1634" s="4">
        <v>0.43735537190082652</v>
      </c>
      <c r="I1634">
        <v>3.3716861571831398E-3</v>
      </c>
      <c r="J1634" s="3" t="s">
        <v>144</v>
      </c>
      <c r="K1634" s="3" t="s">
        <v>144</v>
      </c>
      <c r="L1634">
        <f t="shared" si="36"/>
        <v>1.4746250532077006E-3</v>
      </c>
      <c r="M1634" t="s">
        <v>68</v>
      </c>
      <c r="N1634">
        <f t="shared" si="35"/>
        <v>1.4746250532077006E-3</v>
      </c>
    </row>
    <row r="1635" spans="1:14" x14ac:dyDescent="0.25">
      <c r="A1635" t="s">
        <v>140</v>
      </c>
      <c r="B1635" t="s">
        <v>63</v>
      </c>
      <c r="C1635" t="s">
        <v>31</v>
      </c>
      <c r="D1635" t="s">
        <v>92</v>
      </c>
      <c r="E1635" t="s">
        <v>81</v>
      </c>
      <c r="F1635" t="s">
        <v>141</v>
      </c>
      <c r="G1635" s="3" t="s">
        <v>144</v>
      </c>
      <c r="H1635" s="4">
        <v>1.4545454545454544</v>
      </c>
      <c r="I1635">
        <v>2.5505521533332955E-3</v>
      </c>
      <c r="J1635" s="3" t="s">
        <v>144</v>
      </c>
      <c r="K1635" s="3" t="s">
        <v>144</v>
      </c>
      <c r="L1635">
        <f t="shared" si="36"/>
        <v>3.7098940412120655E-3</v>
      </c>
      <c r="M1635" t="s">
        <v>68</v>
      </c>
      <c r="N1635">
        <f t="shared" si="35"/>
        <v>3.7098940412120655E-3</v>
      </c>
    </row>
    <row r="1636" spans="1:14" x14ac:dyDescent="0.25">
      <c r="A1636" t="s">
        <v>140</v>
      </c>
      <c r="B1636" t="s">
        <v>63</v>
      </c>
      <c r="C1636" t="s">
        <v>31</v>
      </c>
      <c r="D1636" t="s">
        <v>92</v>
      </c>
      <c r="E1636" t="s">
        <v>145</v>
      </c>
      <c r="F1636" t="s">
        <v>141</v>
      </c>
      <c r="G1636" s="3" t="s">
        <v>144</v>
      </c>
      <c r="H1636" s="4">
        <v>3.6363636363636367</v>
      </c>
      <c r="I1636">
        <v>3.3716861571831398E-3</v>
      </c>
      <c r="J1636" s="3" t="s">
        <v>144</v>
      </c>
      <c r="K1636" s="3" t="s">
        <v>144</v>
      </c>
      <c r="L1636">
        <f t="shared" si="36"/>
        <v>1.2260676935211419E-2</v>
      </c>
      <c r="M1636" t="s">
        <v>68</v>
      </c>
      <c r="N1636">
        <f t="shared" si="35"/>
        <v>1.2260676935211419E-2</v>
      </c>
    </row>
    <row r="1637" spans="1:14" x14ac:dyDescent="0.25">
      <c r="A1637" t="s">
        <v>140</v>
      </c>
      <c r="B1637" t="s">
        <v>63</v>
      </c>
      <c r="C1637" t="s">
        <v>31</v>
      </c>
      <c r="D1637" t="s">
        <v>72</v>
      </c>
      <c r="E1637" t="s">
        <v>81</v>
      </c>
      <c r="F1637" t="s">
        <v>82</v>
      </c>
      <c r="G1637">
        <v>1470</v>
      </c>
      <c r="H1637" s="3" t="s">
        <v>144</v>
      </c>
      <c r="I1637">
        <v>2.5505521533332955E-3</v>
      </c>
      <c r="J1637">
        <v>0.3</v>
      </c>
      <c r="K1637">
        <v>0.03</v>
      </c>
      <c r="L1637">
        <f>G1637*I1637*J1637*K1637</f>
        <v>3.3743804988599496E-2</v>
      </c>
      <c r="M1637" t="s">
        <v>68</v>
      </c>
      <c r="N1637">
        <f t="shared" si="35"/>
        <v>3.3743804988599496E-2</v>
      </c>
    </row>
    <row r="1638" spans="1:14" x14ac:dyDescent="0.25">
      <c r="A1638" t="s">
        <v>140</v>
      </c>
      <c r="B1638" t="s">
        <v>63</v>
      </c>
      <c r="C1638" t="s">
        <v>31</v>
      </c>
      <c r="D1638" t="s">
        <v>72</v>
      </c>
      <c r="E1638" t="s">
        <v>81</v>
      </c>
      <c r="F1638" t="s">
        <v>141</v>
      </c>
      <c r="G1638" s="3" t="s">
        <v>144</v>
      </c>
      <c r="H1638" s="4">
        <v>16.727272727272727</v>
      </c>
      <c r="I1638">
        <v>2.5505521533332955E-3</v>
      </c>
      <c r="J1638" s="3" t="s">
        <v>144</v>
      </c>
      <c r="K1638" s="3" t="s">
        <v>144</v>
      </c>
      <c r="L1638">
        <f>H1638*I1638</f>
        <v>4.2663781473938761E-2</v>
      </c>
      <c r="M1638" t="s">
        <v>68</v>
      </c>
      <c r="N1638">
        <f t="shared" si="35"/>
        <v>4.2663781473938761E-2</v>
      </c>
    </row>
    <row r="1639" spans="1:14" x14ac:dyDescent="0.25">
      <c r="A1639" t="s">
        <v>140</v>
      </c>
      <c r="B1639" t="s">
        <v>63</v>
      </c>
      <c r="C1639" t="s">
        <v>31</v>
      </c>
      <c r="D1639" t="s">
        <v>72</v>
      </c>
      <c r="E1639" t="s">
        <v>145</v>
      </c>
      <c r="F1639" t="s">
        <v>82</v>
      </c>
      <c r="G1639">
        <v>1074</v>
      </c>
      <c r="H1639" s="3" t="s">
        <v>144</v>
      </c>
      <c r="I1639">
        <v>3.3716861571831398E-3</v>
      </c>
      <c r="J1639">
        <v>0.3</v>
      </c>
      <c r="K1639">
        <v>0.03</v>
      </c>
      <c r="L1639">
        <f>G1639*I1639*J1639*K1639</f>
        <v>3.259071839533223E-2</v>
      </c>
      <c r="M1639" t="s">
        <v>68</v>
      </c>
      <c r="N1639">
        <f t="shared" si="35"/>
        <v>3.259071839533223E-2</v>
      </c>
    </row>
    <row r="1640" spans="1:14" x14ac:dyDescent="0.25">
      <c r="A1640" t="s">
        <v>140</v>
      </c>
      <c r="B1640" t="s">
        <v>63</v>
      </c>
      <c r="C1640" t="s">
        <v>31</v>
      </c>
      <c r="D1640" t="s">
        <v>72</v>
      </c>
      <c r="E1640" t="s">
        <v>145</v>
      </c>
      <c r="F1640" t="s">
        <v>141</v>
      </c>
      <c r="G1640" s="3" t="s">
        <v>144</v>
      </c>
      <c r="H1640" s="4">
        <v>5.0909090909090908</v>
      </c>
      <c r="I1640">
        <v>3.3716861571831398E-3</v>
      </c>
      <c r="J1640" s="3" t="s">
        <v>144</v>
      </c>
      <c r="K1640" s="3" t="s">
        <v>144</v>
      </c>
      <c r="L1640">
        <f>H1640*I1640</f>
        <v>1.7164947709295983E-2</v>
      </c>
      <c r="M1640" t="s">
        <v>68</v>
      </c>
      <c r="N1640">
        <f t="shared" si="35"/>
        <v>1.7164947709295983E-2</v>
      </c>
    </row>
    <row r="1641" spans="1:14" x14ac:dyDescent="0.25">
      <c r="A1641" t="s">
        <v>140</v>
      </c>
      <c r="B1641" t="s">
        <v>63</v>
      </c>
      <c r="C1641" t="s">
        <v>31</v>
      </c>
      <c r="D1641" t="s">
        <v>69</v>
      </c>
      <c r="E1641" t="s">
        <v>81</v>
      </c>
      <c r="F1641" t="s">
        <v>82</v>
      </c>
      <c r="G1641">
        <v>2016</v>
      </c>
      <c r="H1641" s="3" t="s">
        <v>144</v>
      </c>
      <c r="I1641">
        <v>2.5505521533332955E-3</v>
      </c>
      <c r="J1641">
        <v>0.3</v>
      </c>
      <c r="K1641">
        <v>0.03</v>
      </c>
      <c r="L1641">
        <f>G1641*I1641*J1641*K1641</f>
        <v>4.6277218270079308E-2</v>
      </c>
      <c r="M1641" t="s">
        <v>68</v>
      </c>
      <c r="N1641">
        <f t="shared" si="35"/>
        <v>4.6277218270079308E-2</v>
      </c>
    </row>
    <row r="1642" spans="1:14" x14ac:dyDescent="0.25">
      <c r="A1642" t="s">
        <v>140</v>
      </c>
      <c r="B1642" t="s">
        <v>63</v>
      </c>
      <c r="C1642" t="s">
        <v>31</v>
      </c>
      <c r="D1642" t="s">
        <v>69</v>
      </c>
      <c r="E1642" t="s">
        <v>145</v>
      </c>
      <c r="F1642" t="s">
        <v>82</v>
      </c>
      <c r="G1642">
        <v>139</v>
      </c>
      <c r="H1642" s="3" t="s">
        <v>144</v>
      </c>
      <c r="I1642">
        <v>3.3716861571831398E-3</v>
      </c>
      <c r="J1642">
        <v>0.3</v>
      </c>
      <c r="K1642">
        <v>0.03</v>
      </c>
      <c r="L1642">
        <f>G1642*I1642*J1642*K1642</f>
        <v>4.2179793826361079E-3</v>
      </c>
      <c r="M1642" t="s">
        <v>68</v>
      </c>
      <c r="N1642">
        <f t="shared" si="35"/>
        <v>4.2179793826361079E-3</v>
      </c>
    </row>
    <row r="1643" spans="1:14" x14ac:dyDescent="0.25">
      <c r="A1643" t="s">
        <v>140</v>
      </c>
      <c r="B1643" t="s">
        <v>63</v>
      </c>
      <c r="C1643" t="s">
        <v>31</v>
      </c>
      <c r="D1643" t="s">
        <v>162</v>
      </c>
      <c r="E1643" t="s">
        <v>81</v>
      </c>
      <c r="F1643" t="s">
        <v>141</v>
      </c>
      <c r="G1643" s="3" t="s">
        <v>144</v>
      </c>
      <c r="H1643" s="4">
        <v>12.363636363636363</v>
      </c>
      <c r="I1643">
        <v>2.5505521533332955E-3</v>
      </c>
      <c r="J1643" s="3" t="s">
        <v>144</v>
      </c>
      <c r="K1643" s="3" t="s">
        <v>144</v>
      </c>
      <c r="L1643">
        <f>H1643*I1643</f>
        <v>3.1534099350302561E-2</v>
      </c>
      <c r="M1643" t="s">
        <v>68</v>
      </c>
      <c r="N1643">
        <f t="shared" si="35"/>
        <v>3.1534099350302561E-2</v>
      </c>
    </row>
    <row r="1644" spans="1:14" x14ac:dyDescent="0.25">
      <c r="A1644" t="s">
        <v>140</v>
      </c>
      <c r="B1644" t="s">
        <v>63</v>
      </c>
      <c r="C1644" t="s">
        <v>31</v>
      </c>
      <c r="D1644" t="s">
        <v>162</v>
      </c>
      <c r="E1644" t="s">
        <v>145</v>
      </c>
      <c r="F1644" t="s">
        <v>141</v>
      </c>
      <c r="G1644" s="3" t="s">
        <v>144</v>
      </c>
      <c r="H1644" s="4">
        <v>1.4545454545454544</v>
      </c>
      <c r="I1644">
        <v>3.3716861571831398E-3</v>
      </c>
      <c r="J1644" s="3" t="s">
        <v>144</v>
      </c>
      <c r="K1644" s="3" t="s">
        <v>144</v>
      </c>
      <c r="L1644">
        <f>H1644*I1644</f>
        <v>4.904270774084566E-3</v>
      </c>
      <c r="M1644" t="s">
        <v>68</v>
      </c>
      <c r="N1644">
        <f t="shared" si="35"/>
        <v>4.904270774084566E-3</v>
      </c>
    </row>
    <row r="1645" spans="1:14" x14ac:dyDescent="0.25">
      <c r="A1645" t="s">
        <v>140</v>
      </c>
      <c r="B1645" t="s">
        <v>63</v>
      </c>
      <c r="C1645" t="s">
        <v>31</v>
      </c>
      <c r="D1645" t="s">
        <v>108</v>
      </c>
      <c r="E1645" t="s">
        <v>81</v>
      </c>
      <c r="F1645" t="s">
        <v>82</v>
      </c>
      <c r="G1645">
        <v>2576</v>
      </c>
      <c r="H1645" s="3" t="s">
        <v>144</v>
      </c>
      <c r="I1645">
        <v>2.5505521533332955E-3</v>
      </c>
      <c r="J1645">
        <v>0.3</v>
      </c>
      <c r="K1645">
        <v>0.03</v>
      </c>
      <c r="L1645">
        <f>G1645*I1645*J1645*K1645</f>
        <v>5.913200112287912E-2</v>
      </c>
      <c r="M1645" t="s">
        <v>68</v>
      </c>
      <c r="N1645">
        <f t="shared" si="35"/>
        <v>5.913200112287912E-2</v>
      </c>
    </row>
    <row r="1646" spans="1:14" x14ac:dyDescent="0.25">
      <c r="A1646" t="s">
        <v>140</v>
      </c>
      <c r="B1646" t="s">
        <v>63</v>
      </c>
      <c r="C1646" t="s">
        <v>31</v>
      </c>
      <c r="D1646" t="s">
        <v>108</v>
      </c>
      <c r="E1646" t="s">
        <v>81</v>
      </c>
      <c r="F1646" t="s">
        <v>141</v>
      </c>
      <c r="G1646" s="3" t="s">
        <v>144</v>
      </c>
      <c r="H1646" s="4">
        <v>23.418181818181818</v>
      </c>
      <c r="I1646">
        <v>2.5505521533332955E-3</v>
      </c>
      <c r="J1646" s="3" t="s">
        <v>144</v>
      </c>
      <c r="K1646" s="3" t="s">
        <v>144</v>
      </c>
      <c r="L1646">
        <f>H1646*I1646</f>
        <v>5.9729294063514266E-2</v>
      </c>
      <c r="M1646" t="s">
        <v>68</v>
      </c>
      <c r="N1646">
        <f t="shared" si="35"/>
        <v>5.9729294063514266E-2</v>
      </c>
    </row>
    <row r="1647" spans="1:14" x14ac:dyDescent="0.25">
      <c r="A1647" t="s">
        <v>140</v>
      </c>
      <c r="B1647" t="s">
        <v>63</v>
      </c>
      <c r="C1647" t="s">
        <v>31</v>
      </c>
      <c r="D1647" t="s">
        <v>108</v>
      </c>
      <c r="E1647" t="s">
        <v>145</v>
      </c>
      <c r="F1647" t="s">
        <v>82</v>
      </c>
      <c r="G1647">
        <v>949</v>
      </c>
      <c r="H1647" s="3" t="s">
        <v>144</v>
      </c>
      <c r="I1647">
        <v>3.3716861571831398E-3</v>
      </c>
      <c r="J1647">
        <v>0.3</v>
      </c>
      <c r="K1647">
        <v>0.03</v>
      </c>
      <c r="L1647">
        <f>G1647*I1647*J1647*K1647</f>
        <v>2.8797571468501194E-2</v>
      </c>
      <c r="M1647" t="s">
        <v>68</v>
      </c>
      <c r="N1647">
        <f t="shared" si="35"/>
        <v>2.8797571468501194E-2</v>
      </c>
    </row>
    <row r="1648" spans="1:14" x14ac:dyDescent="0.25">
      <c r="A1648" t="s">
        <v>140</v>
      </c>
      <c r="B1648" t="s">
        <v>63</v>
      </c>
      <c r="C1648" t="s">
        <v>31</v>
      </c>
      <c r="D1648" t="s">
        <v>108</v>
      </c>
      <c r="E1648" t="s">
        <v>145</v>
      </c>
      <c r="F1648" t="s">
        <v>141</v>
      </c>
      <c r="G1648" s="3" t="s">
        <v>144</v>
      </c>
      <c r="H1648" s="4">
        <v>8.6545454545454543</v>
      </c>
      <c r="I1648">
        <v>3.3716861571831398E-3</v>
      </c>
      <c r="J1648" s="3" t="s">
        <v>144</v>
      </c>
      <c r="K1648" s="3" t="s">
        <v>144</v>
      </c>
      <c r="L1648">
        <f>H1648*I1648</f>
        <v>2.9180411105803172E-2</v>
      </c>
      <c r="M1648" t="s">
        <v>68</v>
      </c>
      <c r="N1648">
        <f t="shared" si="35"/>
        <v>2.9180411105803172E-2</v>
      </c>
    </row>
    <row r="1649" spans="1:14" x14ac:dyDescent="0.25">
      <c r="A1649" t="s">
        <v>140</v>
      </c>
      <c r="B1649" t="s">
        <v>63</v>
      </c>
      <c r="C1649" t="s">
        <v>31</v>
      </c>
      <c r="D1649" t="s">
        <v>109</v>
      </c>
      <c r="E1649" t="s">
        <v>81</v>
      </c>
      <c r="F1649" t="s">
        <v>141</v>
      </c>
      <c r="G1649" s="3" t="s">
        <v>144</v>
      </c>
      <c r="H1649" s="4">
        <v>11.927272727272726</v>
      </c>
      <c r="I1649">
        <v>2.5505521533332955E-3</v>
      </c>
      <c r="J1649" s="3" t="s">
        <v>144</v>
      </c>
      <c r="K1649" s="3" t="s">
        <v>144</v>
      </c>
      <c r="L1649">
        <f>H1649*I1649</f>
        <v>3.0421131137938939E-2</v>
      </c>
      <c r="M1649" t="s">
        <v>68</v>
      </c>
      <c r="N1649">
        <f t="shared" si="35"/>
        <v>3.0421131137938939E-2</v>
      </c>
    </row>
    <row r="1650" spans="1:14" x14ac:dyDescent="0.25">
      <c r="A1650" t="s">
        <v>140</v>
      </c>
      <c r="B1650" t="s">
        <v>63</v>
      </c>
      <c r="C1650" t="s">
        <v>31</v>
      </c>
      <c r="D1650" t="s">
        <v>109</v>
      </c>
      <c r="E1650" t="s">
        <v>145</v>
      </c>
      <c r="F1650" t="s">
        <v>141</v>
      </c>
      <c r="G1650" s="3" t="s">
        <v>144</v>
      </c>
      <c r="H1650" s="4">
        <v>14.036363636363637</v>
      </c>
      <c r="I1650">
        <v>3.3716861571831398E-3</v>
      </c>
      <c r="J1650" s="3" t="s">
        <v>144</v>
      </c>
      <c r="K1650" s="3" t="s">
        <v>144</v>
      </c>
      <c r="L1650">
        <f>H1650*I1650</f>
        <v>4.7326212969916071E-2</v>
      </c>
      <c r="M1650" t="s">
        <v>68</v>
      </c>
      <c r="N1650">
        <f t="shared" si="35"/>
        <v>4.7326212969916071E-2</v>
      </c>
    </row>
    <row r="1651" spans="1:14" x14ac:dyDescent="0.25">
      <c r="A1651" t="s">
        <v>140</v>
      </c>
      <c r="B1651" t="s">
        <v>63</v>
      </c>
      <c r="C1651" t="s">
        <v>31</v>
      </c>
      <c r="D1651" t="s">
        <v>163</v>
      </c>
      <c r="E1651" t="s">
        <v>81</v>
      </c>
      <c r="F1651" t="s">
        <v>82</v>
      </c>
      <c r="G1651">
        <v>916</v>
      </c>
      <c r="H1651" s="3" t="s">
        <v>144</v>
      </c>
      <c r="I1651">
        <v>2.5505521533332955E-3</v>
      </c>
      <c r="J1651">
        <v>0.3</v>
      </c>
      <c r="K1651">
        <v>0.03</v>
      </c>
      <c r="L1651">
        <f>G1651*I1651*J1651*K1651</f>
        <v>2.1026751952079686E-2</v>
      </c>
      <c r="M1651" t="s">
        <v>68</v>
      </c>
      <c r="N1651">
        <f t="shared" si="35"/>
        <v>2.1026751952079686E-2</v>
      </c>
    </row>
    <row r="1652" spans="1:14" x14ac:dyDescent="0.25">
      <c r="A1652" t="s">
        <v>140</v>
      </c>
      <c r="B1652" t="s">
        <v>63</v>
      </c>
      <c r="C1652" t="s">
        <v>31</v>
      </c>
      <c r="D1652" t="s">
        <v>163</v>
      </c>
      <c r="E1652" t="s">
        <v>145</v>
      </c>
      <c r="F1652" t="s">
        <v>82</v>
      </c>
      <c r="G1652">
        <v>1294</v>
      </c>
      <c r="H1652" s="3" t="s">
        <v>144</v>
      </c>
      <c r="I1652">
        <v>3.3716861571831398E-3</v>
      </c>
      <c r="J1652">
        <v>0.3</v>
      </c>
      <c r="K1652">
        <v>0.03</v>
      </c>
      <c r="L1652">
        <f>G1652*I1652*J1652*K1652</f>
        <v>3.9266656986554842E-2</v>
      </c>
      <c r="M1652" t="s">
        <v>68</v>
      </c>
      <c r="N1652">
        <f t="shared" si="35"/>
        <v>3.9266656986554842E-2</v>
      </c>
    </row>
    <row r="1653" spans="1:14" x14ac:dyDescent="0.25">
      <c r="A1653" t="s">
        <v>140</v>
      </c>
      <c r="B1653" t="s">
        <v>63</v>
      </c>
      <c r="C1653" t="s">
        <v>31</v>
      </c>
      <c r="D1653" t="s">
        <v>164</v>
      </c>
      <c r="E1653" t="s">
        <v>81</v>
      </c>
      <c r="F1653" t="s">
        <v>82</v>
      </c>
      <c r="G1653">
        <v>467</v>
      </c>
      <c r="H1653" s="3" t="s">
        <v>144</v>
      </c>
      <c r="I1653">
        <v>2.5505521533332955E-3</v>
      </c>
      <c r="J1653">
        <v>0.3</v>
      </c>
      <c r="K1653">
        <v>0.03</v>
      </c>
      <c r="L1653">
        <f>G1653*I1653*J1653*K1653</f>
        <v>1.071997070045984E-2</v>
      </c>
      <c r="M1653" t="s">
        <v>68</v>
      </c>
      <c r="N1653">
        <f t="shared" si="35"/>
        <v>1.071997070045984E-2</v>
      </c>
    </row>
    <row r="1654" spans="1:14" x14ac:dyDescent="0.25">
      <c r="A1654" t="s">
        <v>140</v>
      </c>
      <c r="B1654" t="s">
        <v>63</v>
      </c>
      <c r="C1654" t="s">
        <v>31</v>
      </c>
      <c r="D1654" t="s">
        <v>164</v>
      </c>
      <c r="E1654" t="s">
        <v>81</v>
      </c>
      <c r="F1654" t="s">
        <v>141</v>
      </c>
      <c r="G1654" s="3" t="s">
        <v>144</v>
      </c>
      <c r="H1654" s="4">
        <v>3.64</v>
      </c>
      <c r="I1654">
        <v>2.5505521533332955E-3</v>
      </c>
      <c r="J1654" s="3" t="s">
        <v>144</v>
      </c>
      <c r="K1654" s="3" t="s">
        <v>144</v>
      </c>
      <c r="L1654">
        <f>H1654*I1654</f>
        <v>9.2840098381331958E-3</v>
      </c>
      <c r="M1654" t="s">
        <v>68</v>
      </c>
      <c r="N1654">
        <f t="shared" si="35"/>
        <v>9.2840098381331958E-3</v>
      </c>
    </row>
    <row r="1655" spans="1:14" x14ac:dyDescent="0.25">
      <c r="A1655" t="s">
        <v>140</v>
      </c>
      <c r="B1655" t="s">
        <v>63</v>
      </c>
      <c r="C1655" t="s">
        <v>31</v>
      </c>
      <c r="D1655" t="s">
        <v>164</v>
      </c>
      <c r="E1655" t="s">
        <v>145</v>
      </c>
      <c r="F1655" t="s">
        <v>82</v>
      </c>
      <c r="G1655">
        <v>844.5</v>
      </c>
      <c r="H1655" s="3" t="s">
        <v>144</v>
      </c>
      <c r="I1655">
        <v>3.3716861571831398E-3</v>
      </c>
      <c r="J1655">
        <v>0.3</v>
      </c>
      <c r="K1655">
        <v>0.03</v>
      </c>
      <c r="L1655">
        <f>G1655*I1655*J1655*K1655</f>
        <v>2.5626500637670455E-2</v>
      </c>
      <c r="M1655" t="s">
        <v>68</v>
      </c>
      <c r="N1655">
        <f t="shared" si="35"/>
        <v>2.5626500637670455E-2</v>
      </c>
    </row>
    <row r="1656" spans="1:14" x14ac:dyDescent="0.25">
      <c r="A1656" t="s">
        <v>140</v>
      </c>
      <c r="B1656" t="s">
        <v>63</v>
      </c>
      <c r="C1656" t="s">
        <v>31</v>
      </c>
      <c r="D1656" t="s">
        <v>164</v>
      </c>
      <c r="E1656" t="s">
        <v>145</v>
      </c>
      <c r="F1656" t="s">
        <v>141</v>
      </c>
      <c r="G1656" s="3" t="s">
        <v>144</v>
      </c>
      <c r="H1656" s="4">
        <v>11.2</v>
      </c>
      <c r="I1656">
        <v>3.3716861571831398E-3</v>
      </c>
      <c r="J1656" s="3" t="s">
        <v>144</v>
      </c>
      <c r="K1656" s="3" t="s">
        <v>144</v>
      </c>
      <c r="L1656">
        <f>H1656*I1656</f>
        <v>3.7762884960451167E-2</v>
      </c>
      <c r="M1656" t="s">
        <v>68</v>
      </c>
      <c r="N1656">
        <f t="shared" si="35"/>
        <v>3.7762884960451167E-2</v>
      </c>
    </row>
    <row r="1657" spans="1:14" x14ac:dyDescent="0.25">
      <c r="A1657" t="s">
        <v>140</v>
      </c>
      <c r="B1657" t="s">
        <v>63</v>
      </c>
      <c r="C1657" t="s">
        <v>31</v>
      </c>
      <c r="D1657" t="s">
        <v>116</v>
      </c>
      <c r="E1657" t="s">
        <v>81</v>
      </c>
      <c r="F1657" t="s">
        <v>82</v>
      </c>
      <c r="G1657">
        <v>5206.8</v>
      </c>
      <c r="H1657" s="3" t="s">
        <v>144</v>
      </c>
      <c r="I1657">
        <v>2.5505521533332955E-3</v>
      </c>
      <c r="J1657">
        <v>0.3</v>
      </c>
      <c r="K1657">
        <v>0.03</v>
      </c>
      <c r="L1657">
        <f>G1657*I1657*J1657*K1657</f>
        <v>0.11952193456778223</v>
      </c>
      <c r="M1657" t="s">
        <v>68</v>
      </c>
      <c r="N1657">
        <f t="shared" si="35"/>
        <v>0.11952193456778223</v>
      </c>
    </row>
    <row r="1658" spans="1:14" x14ac:dyDescent="0.25">
      <c r="A1658" t="s">
        <v>140</v>
      </c>
      <c r="B1658" t="s">
        <v>63</v>
      </c>
      <c r="C1658" t="s">
        <v>31</v>
      </c>
      <c r="D1658" t="s">
        <v>116</v>
      </c>
      <c r="E1658" t="s">
        <v>145</v>
      </c>
      <c r="F1658" t="s">
        <v>82</v>
      </c>
      <c r="G1658">
        <v>1760.3</v>
      </c>
      <c r="H1658" s="3" t="s">
        <v>144</v>
      </c>
      <c r="I1658">
        <v>3.3716861571831398E-3</v>
      </c>
      <c r="J1658">
        <v>0.3</v>
      </c>
      <c r="K1658">
        <v>0.03</v>
      </c>
      <c r="L1658">
        <f>G1658*I1658*J1658*K1658</f>
        <v>5.3416612282405324E-2</v>
      </c>
      <c r="M1658" t="s">
        <v>68</v>
      </c>
      <c r="N1658">
        <f t="shared" si="35"/>
        <v>5.3416612282405324E-2</v>
      </c>
    </row>
    <row r="1659" spans="1:14" x14ac:dyDescent="0.25">
      <c r="A1659" t="s">
        <v>140</v>
      </c>
      <c r="B1659" t="s">
        <v>63</v>
      </c>
      <c r="C1659" t="s">
        <v>31</v>
      </c>
      <c r="D1659" t="s">
        <v>165</v>
      </c>
      <c r="E1659" t="s">
        <v>81</v>
      </c>
      <c r="F1659" t="s">
        <v>141</v>
      </c>
      <c r="G1659" s="3" t="s">
        <v>144</v>
      </c>
      <c r="H1659" s="4">
        <v>3.03</v>
      </c>
      <c r="I1659">
        <v>2.5505521533332955E-3</v>
      </c>
      <c r="J1659" s="3" t="s">
        <v>144</v>
      </c>
      <c r="K1659" s="3" t="s">
        <v>144</v>
      </c>
      <c r="L1659">
        <f>H1659*I1659</f>
        <v>7.7281730245998851E-3</v>
      </c>
      <c r="M1659" t="s">
        <v>68</v>
      </c>
      <c r="N1659">
        <f t="shared" si="35"/>
        <v>7.7281730245998851E-3</v>
      </c>
    </row>
    <row r="1660" spans="1:14" x14ac:dyDescent="0.25">
      <c r="A1660" t="s">
        <v>140</v>
      </c>
      <c r="B1660" t="s">
        <v>63</v>
      </c>
      <c r="C1660" t="s">
        <v>31</v>
      </c>
      <c r="D1660" t="s">
        <v>165</v>
      </c>
      <c r="E1660" t="s">
        <v>145</v>
      </c>
      <c r="F1660" t="s">
        <v>141</v>
      </c>
      <c r="G1660" s="3" t="s">
        <v>144</v>
      </c>
      <c r="H1660" s="4">
        <v>13.81</v>
      </c>
      <c r="I1660">
        <v>3.3716861571831398E-3</v>
      </c>
      <c r="J1660" s="3" t="s">
        <v>144</v>
      </c>
      <c r="K1660" s="3" t="s">
        <v>144</v>
      </c>
      <c r="L1660">
        <f>H1660*I1660</f>
        <v>4.6562985830699163E-2</v>
      </c>
      <c r="M1660" t="s">
        <v>68</v>
      </c>
      <c r="N1660">
        <f t="shared" si="35"/>
        <v>4.6562985830699163E-2</v>
      </c>
    </row>
    <row r="1661" spans="1:14" x14ac:dyDescent="0.25">
      <c r="A1661" t="s">
        <v>140</v>
      </c>
      <c r="B1661" t="s">
        <v>63</v>
      </c>
      <c r="C1661" t="s">
        <v>31</v>
      </c>
      <c r="D1661" t="s">
        <v>113</v>
      </c>
      <c r="E1661" t="s">
        <v>81</v>
      </c>
      <c r="F1661" t="s">
        <v>82</v>
      </c>
      <c r="G1661">
        <v>118</v>
      </c>
      <c r="H1661" s="3" t="s">
        <v>144</v>
      </c>
      <c r="I1661">
        <v>2.5505521533332955E-3</v>
      </c>
      <c r="J1661">
        <v>0.3</v>
      </c>
      <c r="K1661">
        <v>0.03</v>
      </c>
      <c r="L1661">
        <f>G1661*I1661*J1661*K1661</f>
        <v>2.7086863868399599E-3</v>
      </c>
      <c r="M1661" t="s">
        <v>68</v>
      </c>
      <c r="N1661">
        <f t="shared" si="35"/>
        <v>2.7086863868399599E-3</v>
      </c>
    </row>
    <row r="1662" spans="1:14" x14ac:dyDescent="0.25">
      <c r="A1662" t="s">
        <v>140</v>
      </c>
      <c r="B1662" t="s">
        <v>63</v>
      </c>
      <c r="C1662" t="s">
        <v>31</v>
      </c>
      <c r="D1662" t="s">
        <v>113</v>
      </c>
      <c r="E1662" t="s">
        <v>81</v>
      </c>
      <c r="F1662" t="s">
        <v>141</v>
      </c>
      <c r="G1662" s="3" t="s">
        <v>144</v>
      </c>
      <c r="H1662" s="4">
        <v>0.72727272727272718</v>
      </c>
      <c r="I1662">
        <v>2.5505521533332955E-3</v>
      </c>
      <c r="J1662" s="3" t="s">
        <v>144</v>
      </c>
      <c r="K1662" s="3" t="s">
        <v>144</v>
      </c>
      <c r="L1662">
        <f>H1662*I1662</f>
        <v>1.8549470206060327E-3</v>
      </c>
      <c r="M1662" t="s">
        <v>68</v>
      </c>
      <c r="N1662">
        <f t="shared" si="35"/>
        <v>1.8549470206060327E-3</v>
      </c>
    </row>
    <row r="1663" spans="1:14" x14ac:dyDescent="0.25">
      <c r="A1663" t="s">
        <v>140</v>
      </c>
      <c r="B1663" t="s">
        <v>63</v>
      </c>
      <c r="C1663" t="s">
        <v>31</v>
      </c>
      <c r="D1663" t="s">
        <v>113</v>
      </c>
      <c r="E1663" t="s">
        <v>145</v>
      </c>
      <c r="F1663" t="s">
        <v>82</v>
      </c>
      <c r="G1663">
        <v>41</v>
      </c>
      <c r="H1663" s="3" t="s">
        <v>144</v>
      </c>
      <c r="I1663">
        <v>3.3716861571831398E-3</v>
      </c>
      <c r="J1663">
        <v>0.3</v>
      </c>
      <c r="K1663">
        <v>0.03</v>
      </c>
      <c r="L1663">
        <f>G1663*I1663*J1663*K1663</f>
        <v>1.2441521920005785E-3</v>
      </c>
      <c r="M1663" t="s">
        <v>68</v>
      </c>
      <c r="N1663">
        <f t="shared" si="35"/>
        <v>1.2441521920005785E-3</v>
      </c>
    </row>
    <row r="1664" spans="1:14" x14ac:dyDescent="0.25">
      <c r="A1664" t="s">
        <v>140</v>
      </c>
      <c r="B1664" t="s">
        <v>63</v>
      </c>
      <c r="C1664" t="s">
        <v>31</v>
      </c>
      <c r="D1664" t="s">
        <v>93</v>
      </c>
      <c r="E1664" t="s">
        <v>81</v>
      </c>
      <c r="F1664" t="s">
        <v>141</v>
      </c>
      <c r="G1664" s="3" t="s">
        <v>144</v>
      </c>
      <c r="H1664" s="4">
        <v>8.1619814707585405</v>
      </c>
      <c r="I1664">
        <v>2.5505521533332955E-3</v>
      </c>
      <c r="J1664" s="3" t="s">
        <v>144</v>
      </c>
      <c r="K1664" s="3" t="s">
        <v>144</v>
      </c>
      <c r="L1664">
        <f>H1664*I1664</f>
        <v>2.0817559415709654E-2</v>
      </c>
      <c r="M1664" t="s">
        <v>68</v>
      </c>
      <c r="N1664">
        <f t="shared" si="35"/>
        <v>2.0817559415709654E-2</v>
      </c>
    </row>
    <row r="1665" spans="1:14" x14ac:dyDescent="0.25">
      <c r="A1665" t="s">
        <v>140</v>
      </c>
      <c r="B1665" t="s">
        <v>63</v>
      </c>
      <c r="C1665" t="s">
        <v>31</v>
      </c>
      <c r="D1665" t="s">
        <v>93</v>
      </c>
      <c r="E1665" t="s">
        <v>145</v>
      </c>
      <c r="F1665" t="s">
        <v>141</v>
      </c>
      <c r="G1665" s="3" t="s">
        <v>144</v>
      </c>
      <c r="H1665" s="4">
        <v>2.0995946728430805</v>
      </c>
      <c r="I1665">
        <v>3.3716861571831398E-3</v>
      </c>
      <c r="J1665" s="3" t="s">
        <v>144</v>
      </c>
      <c r="K1665" s="3" t="s">
        <v>144</v>
      </c>
      <c r="L1665">
        <f>H1665*I1665</f>
        <v>7.0791742941204777E-3</v>
      </c>
      <c r="M1665" t="s">
        <v>68</v>
      </c>
      <c r="N1665">
        <f t="shared" si="35"/>
        <v>7.0791742941204777E-3</v>
      </c>
    </row>
    <row r="1666" spans="1:14" x14ac:dyDescent="0.25">
      <c r="A1666" t="s">
        <v>140</v>
      </c>
      <c r="B1666" t="s">
        <v>63</v>
      </c>
      <c r="C1666" t="s">
        <v>31</v>
      </c>
      <c r="D1666" t="s">
        <v>94</v>
      </c>
      <c r="E1666" t="s">
        <v>81</v>
      </c>
      <c r="F1666" t="s">
        <v>141</v>
      </c>
      <c r="G1666" s="3" t="s">
        <v>144</v>
      </c>
      <c r="H1666" s="4">
        <v>14.844797366255143</v>
      </c>
      <c r="I1666">
        <v>2.5505521533332955E-3</v>
      </c>
      <c r="J1666" s="3" t="s">
        <v>144</v>
      </c>
      <c r="K1666" s="3" t="s">
        <v>144</v>
      </c>
      <c r="L1666">
        <f>H1666*I1666</f>
        <v>3.7862429888298486E-2</v>
      </c>
      <c r="M1666" t="s">
        <v>68</v>
      </c>
      <c r="N1666">
        <f t="shared" ref="N1666:N1729" si="37">IF(M1666="N",L1666,0)</f>
        <v>3.7862429888298486E-2</v>
      </c>
    </row>
    <row r="1667" spans="1:14" x14ac:dyDescent="0.25">
      <c r="A1667" t="s">
        <v>140</v>
      </c>
      <c r="B1667" t="s">
        <v>63</v>
      </c>
      <c r="C1667" t="s">
        <v>31</v>
      </c>
      <c r="D1667" t="s">
        <v>94</v>
      </c>
      <c r="E1667" t="s">
        <v>145</v>
      </c>
      <c r="F1667" t="s">
        <v>141</v>
      </c>
      <c r="G1667" s="3" t="s">
        <v>144</v>
      </c>
      <c r="H1667" s="4">
        <v>12.942222222222222</v>
      </c>
      <c r="I1667">
        <v>3.3716861571831398E-3</v>
      </c>
      <c r="J1667" s="3" t="s">
        <v>144</v>
      </c>
      <c r="K1667" s="3" t="s">
        <v>144</v>
      </c>
      <c r="L1667">
        <f>H1667*I1667</f>
        <v>4.3637111509854679E-2</v>
      </c>
      <c r="M1667" t="s">
        <v>68</v>
      </c>
      <c r="N1667">
        <f t="shared" si="37"/>
        <v>4.3637111509854679E-2</v>
      </c>
    </row>
    <row r="1668" spans="1:14" x14ac:dyDescent="0.25">
      <c r="A1668" t="s">
        <v>140</v>
      </c>
      <c r="B1668" t="s">
        <v>63</v>
      </c>
      <c r="C1668" t="s">
        <v>31</v>
      </c>
      <c r="D1668" t="s">
        <v>115</v>
      </c>
      <c r="E1668" t="s">
        <v>81</v>
      </c>
      <c r="F1668" t="s">
        <v>82</v>
      </c>
      <c r="G1668">
        <v>97</v>
      </c>
      <c r="H1668" s="3" t="s">
        <v>144</v>
      </c>
      <c r="I1668">
        <v>2.5505521533332955E-3</v>
      </c>
      <c r="J1668">
        <v>0.3</v>
      </c>
      <c r="K1668">
        <v>0.03</v>
      </c>
      <c r="L1668">
        <f>G1668*I1668*J1668*K1668</f>
        <v>2.2266320298599666E-3</v>
      </c>
      <c r="M1668" t="s">
        <v>68</v>
      </c>
      <c r="N1668">
        <f t="shared" si="37"/>
        <v>2.2266320298599666E-3</v>
      </c>
    </row>
    <row r="1669" spans="1:14" x14ac:dyDescent="0.25">
      <c r="A1669" t="s">
        <v>140</v>
      </c>
      <c r="B1669" t="s">
        <v>63</v>
      </c>
      <c r="C1669" t="s">
        <v>31</v>
      </c>
      <c r="D1669" t="s">
        <v>115</v>
      </c>
      <c r="E1669" t="s">
        <v>81</v>
      </c>
      <c r="F1669" t="s">
        <v>141</v>
      </c>
      <c r="G1669" s="3" t="s">
        <v>144</v>
      </c>
      <c r="H1669" s="4">
        <v>9.7799999999999994</v>
      </c>
      <c r="I1669">
        <v>2.5505521533332955E-3</v>
      </c>
      <c r="J1669" s="3" t="s">
        <v>144</v>
      </c>
      <c r="K1669" s="3" t="s">
        <v>144</v>
      </c>
      <c r="L1669">
        <f>H1669*I1669</f>
        <v>2.4944400059599629E-2</v>
      </c>
      <c r="M1669" t="s">
        <v>68</v>
      </c>
      <c r="N1669">
        <f t="shared" si="37"/>
        <v>2.4944400059599629E-2</v>
      </c>
    </row>
    <row r="1670" spans="1:14" x14ac:dyDescent="0.25">
      <c r="A1670" t="s">
        <v>140</v>
      </c>
      <c r="B1670" t="s">
        <v>63</v>
      </c>
      <c r="C1670" t="s">
        <v>31</v>
      </c>
      <c r="D1670" t="s">
        <v>115</v>
      </c>
      <c r="E1670" t="s">
        <v>145</v>
      </c>
      <c r="F1670" t="s">
        <v>82</v>
      </c>
      <c r="G1670">
        <v>286</v>
      </c>
      <c r="H1670" s="3" t="s">
        <v>144</v>
      </c>
      <c r="I1670">
        <v>3.3716861571831398E-3</v>
      </c>
      <c r="J1670">
        <v>0.3</v>
      </c>
      <c r="K1670">
        <v>0.03</v>
      </c>
      <c r="L1670">
        <f>G1670*I1670*J1670*K1670</f>
        <v>8.678720168589402E-3</v>
      </c>
      <c r="M1670" t="s">
        <v>68</v>
      </c>
      <c r="N1670">
        <f t="shared" si="37"/>
        <v>8.678720168589402E-3</v>
      </c>
    </row>
    <row r="1671" spans="1:14" x14ac:dyDescent="0.25">
      <c r="A1671" t="s">
        <v>140</v>
      </c>
      <c r="B1671" t="s">
        <v>63</v>
      </c>
      <c r="C1671" t="s">
        <v>31</v>
      </c>
      <c r="D1671" t="s">
        <v>115</v>
      </c>
      <c r="E1671" t="s">
        <v>145</v>
      </c>
      <c r="F1671" t="s">
        <v>141</v>
      </c>
      <c r="G1671" s="3" t="s">
        <v>144</v>
      </c>
      <c r="H1671" s="4">
        <v>17.25</v>
      </c>
      <c r="I1671">
        <v>3.3716861571831398E-3</v>
      </c>
      <c r="J1671" s="3" t="s">
        <v>144</v>
      </c>
      <c r="K1671" s="3" t="s">
        <v>144</v>
      </c>
      <c r="L1671">
        <f>H1671*I1671</f>
        <v>5.8161586211409162E-2</v>
      </c>
      <c r="M1671" t="s">
        <v>68</v>
      </c>
      <c r="N1671">
        <f t="shared" si="37"/>
        <v>5.8161586211409162E-2</v>
      </c>
    </row>
    <row r="1672" spans="1:14" x14ac:dyDescent="0.25">
      <c r="A1672" t="s">
        <v>140</v>
      </c>
      <c r="B1672" t="s">
        <v>63</v>
      </c>
      <c r="C1672" t="s">
        <v>31</v>
      </c>
      <c r="D1672" t="s">
        <v>75</v>
      </c>
      <c r="E1672" t="s">
        <v>81</v>
      </c>
      <c r="F1672" t="s">
        <v>82</v>
      </c>
      <c r="G1672">
        <v>141.5</v>
      </c>
      <c r="H1672" s="3" t="s">
        <v>144</v>
      </c>
      <c r="I1672">
        <v>2.5505521533332955E-3</v>
      </c>
      <c r="J1672">
        <v>0.3</v>
      </c>
      <c r="K1672">
        <v>0.03</v>
      </c>
      <c r="L1672">
        <f>G1672*I1672*J1672*K1672</f>
        <v>3.2481281672699521E-3</v>
      </c>
      <c r="M1672" t="s">
        <v>68</v>
      </c>
      <c r="N1672">
        <f t="shared" si="37"/>
        <v>3.2481281672699521E-3</v>
      </c>
    </row>
    <row r="1673" spans="1:14" x14ac:dyDescent="0.25">
      <c r="A1673" t="s">
        <v>140</v>
      </c>
      <c r="B1673" t="s">
        <v>63</v>
      </c>
      <c r="C1673" t="s">
        <v>31</v>
      </c>
      <c r="D1673" t="s">
        <v>75</v>
      </c>
      <c r="E1673" t="s">
        <v>145</v>
      </c>
      <c r="F1673" t="s">
        <v>82</v>
      </c>
      <c r="G1673">
        <v>154.5</v>
      </c>
      <c r="H1673" s="3" t="s">
        <v>144</v>
      </c>
      <c r="I1673">
        <v>3.3716861571831398E-3</v>
      </c>
      <c r="J1673">
        <v>0.3</v>
      </c>
      <c r="K1673">
        <v>0.03</v>
      </c>
      <c r="L1673">
        <f>G1673*I1673*J1673*K1673</f>
        <v>4.6883296015631558E-3</v>
      </c>
      <c r="M1673" t="s">
        <v>68</v>
      </c>
      <c r="N1673">
        <f t="shared" si="37"/>
        <v>4.6883296015631558E-3</v>
      </c>
    </row>
    <row r="1674" spans="1:14" x14ac:dyDescent="0.25">
      <c r="A1674" t="s">
        <v>140</v>
      </c>
      <c r="B1674" t="s">
        <v>63</v>
      </c>
      <c r="C1674" t="s">
        <v>31</v>
      </c>
      <c r="D1674" t="s">
        <v>78</v>
      </c>
      <c r="E1674" t="s">
        <v>81</v>
      </c>
      <c r="F1674" t="s">
        <v>82</v>
      </c>
      <c r="G1674">
        <v>2286</v>
      </c>
      <c r="H1674" s="3" t="s">
        <v>144</v>
      </c>
      <c r="I1674">
        <v>2.5505521533332955E-3</v>
      </c>
      <c r="J1674">
        <v>0.3</v>
      </c>
      <c r="K1674">
        <v>0.03</v>
      </c>
      <c r="L1674">
        <f>G1674*I1674*J1674*K1674</f>
        <v>5.2475060002679215E-2</v>
      </c>
      <c r="M1674" t="s">
        <v>68</v>
      </c>
      <c r="N1674">
        <f t="shared" si="37"/>
        <v>5.2475060002679215E-2</v>
      </c>
    </row>
    <row r="1675" spans="1:14" x14ac:dyDescent="0.25">
      <c r="A1675" t="s">
        <v>140</v>
      </c>
      <c r="B1675" t="s">
        <v>63</v>
      </c>
      <c r="C1675" t="s">
        <v>31</v>
      </c>
      <c r="D1675" t="s">
        <v>78</v>
      </c>
      <c r="E1675" t="s">
        <v>145</v>
      </c>
      <c r="F1675" t="s">
        <v>82</v>
      </c>
      <c r="G1675">
        <v>2286</v>
      </c>
      <c r="H1675" s="3" t="s">
        <v>144</v>
      </c>
      <c r="I1675">
        <v>3.3716861571831398E-3</v>
      </c>
      <c r="J1675">
        <v>0.3</v>
      </c>
      <c r="K1675">
        <v>0.03</v>
      </c>
      <c r="L1675">
        <f>G1675*I1675*J1675*K1675</f>
        <v>6.9369070997885918E-2</v>
      </c>
      <c r="M1675" t="s">
        <v>68</v>
      </c>
      <c r="N1675">
        <f t="shared" si="37"/>
        <v>6.9369070997885918E-2</v>
      </c>
    </row>
    <row r="1676" spans="1:14" x14ac:dyDescent="0.25">
      <c r="A1676" t="s">
        <v>140</v>
      </c>
      <c r="B1676" t="s">
        <v>63</v>
      </c>
      <c r="C1676" t="s">
        <v>31</v>
      </c>
      <c r="D1676" t="s">
        <v>166</v>
      </c>
      <c r="E1676" t="s">
        <v>81</v>
      </c>
      <c r="F1676" t="s">
        <v>141</v>
      </c>
      <c r="G1676" s="3" t="s">
        <v>144</v>
      </c>
      <c r="H1676" s="4">
        <v>103.50397989107665</v>
      </c>
      <c r="I1676">
        <v>2.5505521533332955E-3</v>
      </c>
      <c r="J1676" s="3" t="s">
        <v>144</v>
      </c>
      <c r="K1676" s="3" t="s">
        <v>144</v>
      </c>
      <c r="L1676">
        <f>H1676*I1676</f>
        <v>0.26399229878975167</v>
      </c>
      <c r="M1676" t="s">
        <v>68</v>
      </c>
      <c r="N1676">
        <f t="shared" si="37"/>
        <v>0.26399229878975167</v>
      </c>
    </row>
    <row r="1677" spans="1:14" x14ac:dyDescent="0.25">
      <c r="A1677" t="s">
        <v>140</v>
      </c>
      <c r="B1677" t="s">
        <v>63</v>
      </c>
      <c r="C1677" t="s">
        <v>31</v>
      </c>
      <c r="D1677" t="s">
        <v>166</v>
      </c>
      <c r="E1677" t="s">
        <v>145</v>
      </c>
      <c r="F1677" t="s">
        <v>141</v>
      </c>
      <c r="G1677" s="3" t="s">
        <v>144</v>
      </c>
      <c r="H1677" s="4">
        <v>56.403854210305823</v>
      </c>
      <c r="I1677">
        <v>3.3716861571831398E-3</v>
      </c>
      <c r="J1677" s="3" t="s">
        <v>144</v>
      </c>
      <c r="K1677" s="3" t="s">
        <v>144</v>
      </c>
      <c r="L1677">
        <f>H1677*I1677</f>
        <v>0.19017609445266409</v>
      </c>
      <c r="M1677" t="s">
        <v>68</v>
      </c>
      <c r="N1677">
        <f t="shared" si="37"/>
        <v>0.19017609445266409</v>
      </c>
    </row>
    <row r="1678" spans="1:14" x14ac:dyDescent="0.25">
      <c r="A1678" t="s">
        <v>140</v>
      </c>
      <c r="B1678" t="s">
        <v>63</v>
      </c>
      <c r="C1678" t="s">
        <v>31</v>
      </c>
      <c r="D1678" t="s">
        <v>167</v>
      </c>
      <c r="E1678" t="s">
        <v>81</v>
      </c>
      <c r="F1678" t="s">
        <v>141</v>
      </c>
      <c r="G1678" s="3" t="s">
        <v>144</v>
      </c>
      <c r="H1678" s="4">
        <v>4.3</v>
      </c>
      <c r="I1678">
        <v>2.5505521533332955E-3</v>
      </c>
      <c r="J1678" s="3" t="s">
        <v>144</v>
      </c>
      <c r="K1678" s="3" t="s">
        <v>144</v>
      </c>
      <c r="L1678">
        <f>H1678*I1678</f>
        <v>1.096737425933317E-2</v>
      </c>
      <c r="M1678" t="s">
        <v>68</v>
      </c>
      <c r="N1678">
        <f t="shared" si="37"/>
        <v>1.096737425933317E-2</v>
      </c>
    </row>
    <row r="1679" spans="1:14" x14ac:dyDescent="0.25">
      <c r="A1679" t="s">
        <v>140</v>
      </c>
      <c r="B1679" t="s">
        <v>63</v>
      </c>
      <c r="C1679" t="s">
        <v>31</v>
      </c>
      <c r="D1679" t="s">
        <v>167</v>
      </c>
      <c r="E1679" t="s">
        <v>145</v>
      </c>
      <c r="F1679" t="s">
        <v>141</v>
      </c>
      <c r="G1679" s="3" t="s">
        <v>144</v>
      </c>
      <c r="H1679" s="4">
        <v>0.9</v>
      </c>
      <c r="I1679">
        <v>3.3716861571831398E-3</v>
      </c>
      <c r="J1679" s="3" t="s">
        <v>144</v>
      </c>
      <c r="K1679" s="3" t="s">
        <v>144</v>
      </c>
      <c r="L1679">
        <f>H1679*I1679</f>
        <v>3.0345175414648257E-3</v>
      </c>
      <c r="M1679" t="s">
        <v>68</v>
      </c>
      <c r="N1679">
        <f t="shared" si="37"/>
        <v>3.0345175414648257E-3</v>
      </c>
    </row>
    <row r="1680" spans="1:14" x14ac:dyDescent="0.25">
      <c r="A1680" t="s">
        <v>140</v>
      </c>
      <c r="B1680" t="s">
        <v>63</v>
      </c>
      <c r="C1680" t="s">
        <v>31</v>
      </c>
      <c r="D1680" t="s">
        <v>168</v>
      </c>
      <c r="E1680" t="s">
        <v>81</v>
      </c>
      <c r="F1680" t="s">
        <v>82</v>
      </c>
      <c r="G1680">
        <v>1481</v>
      </c>
      <c r="H1680" s="3" t="s">
        <v>144</v>
      </c>
      <c r="I1680">
        <v>2.5505521533332955E-3</v>
      </c>
      <c r="J1680">
        <v>0.3</v>
      </c>
      <c r="K1680">
        <v>0.03</v>
      </c>
      <c r="L1680">
        <f>G1680*I1680*J1680*K1680</f>
        <v>3.3996309651779487E-2</v>
      </c>
      <c r="M1680" t="s">
        <v>68</v>
      </c>
      <c r="N1680">
        <f t="shared" si="37"/>
        <v>3.3996309651779487E-2</v>
      </c>
    </row>
    <row r="1681" spans="1:14" x14ac:dyDescent="0.25">
      <c r="A1681" t="s">
        <v>140</v>
      </c>
      <c r="B1681" t="s">
        <v>63</v>
      </c>
      <c r="C1681" t="s">
        <v>31</v>
      </c>
      <c r="D1681" t="s">
        <v>168</v>
      </c>
      <c r="E1681" t="s">
        <v>145</v>
      </c>
      <c r="F1681" t="s">
        <v>82</v>
      </c>
      <c r="G1681">
        <v>1216.5</v>
      </c>
      <c r="H1681" s="3" t="s">
        <v>144</v>
      </c>
      <c r="I1681">
        <v>3.3716861571831398E-3</v>
      </c>
      <c r="J1681">
        <v>0.3</v>
      </c>
      <c r="K1681">
        <v>0.03</v>
      </c>
      <c r="L1681">
        <f>G1681*I1681*J1681*K1681</f>
        <v>3.6914905891919599E-2</v>
      </c>
      <c r="M1681" t="s">
        <v>68</v>
      </c>
      <c r="N1681">
        <f t="shared" si="37"/>
        <v>3.6914905891919599E-2</v>
      </c>
    </row>
    <row r="1682" spans="1:14" x14ac:dyDescent="0.25">
      <c r="A1682" t="s">
        <v>140</v>
      </c>
      <c r="B1682" t="s">
        <v>63</v>
      </c>
      <c r="C1682" t="s">
        <v>31</v>
      </c>
      <c r="D1682" t="s">
        <v>96</v>
      </c>
      <c r="E1682" t="s">
        <v>81</v>
      </c>
      <c r="F1682" t="s">
        <v>141</v>
      </c>
      <c r="G1682" s="3" t="s">
        <v>144</v>
      </c>
      <c r="H1682" s="4">
        <v>11.7463443059252</v>
      </c>
      <c r="I1682">
        <v>2.5505521533332955E-3</v>
      </c>
      <c r="J1682" s="3" t="s">
        <v>144</v>
      </c>
      <c r="K1682" s="3" t="s">
        <v>144</v>
      </c>
      <c r="L1682">
        <f>H1682*I1682</f>
        <v>2.9959663763271815E-2</v>
      </c>
      <c r="M1682" t="s">
        <v>68</v>
      </c>
      <c r="N1682">
        <f t="shared" si="37"/>
        <v>2.9959663763271815E-2</v>
      </c>
    </row>
    <row r="1683" spans="1:14" x14ac:dyDescent="0.25">
      <c r="A1683" t="s">
        <v>140</v>
      </c>
      <c r="B1683" t="s">
        <v>63</v>
      </c>
      <c r="C1683" t="s">
        <v>31</v>
      </c>
      <c r="D1683" t="s">
        <v>96</v>
      </c>
      <c r="E1683" t="s">
        <v>145</v>
      </c>
      <c r="F1683" t="s">
        <v>141</v>
      </c>
      <c r="G1683" s="3" t="s">
        <v>144</v>
      </c>
      <c r="H1683" s="4">
        <v>1.3433253957136855</v>
      </c>
      <c r="I1683">
        <v>3.3716861571831398E-3</v>
      </c>
      <c r="J1683" s="3" t="s">
        <v>144</v>
      </c>
      <c r="K1683" s="3" t="s">
        <v>144</v>
      </c>
      <c r="L1683">
        <f>H1683*I1683</f>
        <v>4.5292716413203966E-3</v>
      </c>
      <c r="M1683" t="s">
        <v>68</v>
      </c>
      <c r="N1683">
        <f t="shared" si="37"/>
        <v>4.5292716413203966E-3</v>
      </c>
    </row>
    <row r="1684" spans="1:14" x14ac:dyDescent="0.25">
      <c r="A1684" t="s">
        <v>140</v>
      </c>
      <c r="B1684" t="s">
        <v>63</v>
      </c>
      <c r="C1684" t="s">
        <v>31</v>
      </c>
      <c r="D1684" t="s">
        <v>124</v>
      </c>
      <c r="E1684" t="s">
        <v>81</v>
      </c>
      <c r="F1684" t="s">
        <v>141</v>
      </c>
      <c r="G1684" s="3" t="s">
        <v>144</v>
      </c>
      <c r="H1684" s="4">
        <v>0.13173553719008266</v>
      </c>
      <c r="I1684">
        <v>2.5505521533332955E-3</v>
      </c>
      <c r="J1684" s="3" t="s">
        <v>144</v>
      </c>
      <c r="K1684" s="3" t="s">
        <v>144</v>
      </c>
      <c r="L1684">
        <f>H1684*I1684</f>
        <v>3.3599835805068378E-4</v>
      </c>
      <c r="M1684" t="s">
        <v>68</v>
      </c>
      <c r="N1684">
        <f t="shared" si="37"/>
        <v>3.3599835805068378E-4</v>
      </c>
    </row>
    <row r="1685" spans="1:14" x14ac:dyDescent="0.25">
      <c r="A1685" t="s">
        <v>140</v>
      </c>
      <c r="B1685" t="s">
        <v>63</v>
      </c>
      <c r="C1685" t="s">
        <v>31</v>
      </c>
      <c r="D1685" t="s">
        <v>124</v>
      </c>
      <c r="E1685" t="s">
        <v>145</v>
      </c>
      <c r="F1685" t="s">
        <v>141</v>
      </c>
      <c r="G1685" s="3" t="s">
        <v>144</v>
      </c>
      <c r="H1685" s="4">
        <v>0.11570247933884298</v>
      </c>
      <c r="I1685">
        <v>3.3716861571831398E-3</v>
      </c>
      <c r="J1685" s="3" t="s">
        <v>144</v>
      </c>
      <c r="K1685" s="3" t="s">
        <v>144</v>
      </c>
      <c r="L1685">
        <f>H1685*I1685</f>
        <v>3.9011244793854511E-4</v>
      </c>
      <c r="M1685" t="s">
        <v>68</v>
      </c>
      <c r="N1685">
        <f t="shared" si="37"/>
        <v>3.9011244793854511E-4</v>
      </c>
    </row>
    <row r="1686" spans="1:14" x14ac:dyDescent="0.25">
      <c r="A1686" t="s">
        <v>140</v>
      </c>
      <c r="B1686" t="s">
        <v>63</v>
      </c>
      <c r="C1686" t="s">
        <v>31</v>
      </c>
      <c r="D1686" t="s">
        <v>101</v>
      </c>
      <c r="E1686" t="s">
        <v>81</v>
      </c>
      <c r="F1686" t="s">
        <v>82</v>
      </c>
      <c r="G1686">
        <v>332</v>
      </c>
      <c r="H1686" s="3" t="s">
        <v>144</v>
      </c>
      <c r="I1686">
        <v>2.5505521533332955E-3</v>
      </c>
      <c r="J1686">
        <v>0.3</v>
      </c>
      <c r="K1686">
        <v>0.03</v>
      </c>
      <c r="L1686">
        <f>G1686*I1686*J1686*K1686</f>
        <v>7.6210498341598865E-3</v>
      </c>
      <c r="M1686" t="s">
        <v>68</v>
      </c>
      <c r="N1686">
        <f t="shared" si="37"/>
        <v>7.6210498341598865E-3</v>
      </c>
    </row>
    <row r="1687" spans="1:14" x14ac:dyDescent="0.25">
      <c r="A1687" t="s">
        <v>140</v>
      </c>
      <c r="B1687" t="s">
        <v>63</v>
      </c>
      <c r="C1687" t="s">
        <v>31</v>
      </c>
      <c r="D1687" t="s">
        <v>101</v>
      </c>
      <c r="E1687" t="s">
        <v>81</v>
      </c>
      <c r="F1687" t="s">
        <v>141</v>
      </c>
      <c r="G1687" s="3" t="s">
        <v>144</v>
      </c>
      <c r="H1687" s="4">
        <v>29.259433492822971</v>
      </c>
      <c r="I1687">
        <v>2.5505521533332955E-3</v>
      </c>
      <c r="J1687" s="3" t="s">
        <v>144</v>
      </c>
      <c r="K1687" s="3" t="s">
        <v>144</v>
      </c>
      <c r="L1687">
        <f>H1687*I1687</f>
        <v>7.4627711100431982E-2</v>
      </c>
      <c r="M1687" t="s">
        <v>68</v>
      </c>
      <c r="N1687">
        <f t="shared" si="37"/>
        <v>7.4627711100431982E-2</v>
      </c>
    </row>
    <row r="1688" spans="1:14" x14ac:dyDescent="0.25">
      <c r="A1688" t="s">
        <v>140</v>
      </c>
      <c r="B1688" t="s">
        <v>63</v>
      </c>
      <c r="C1688" t="s">
        <v>31</v>
      </c>
      <c r="D1688" t="s">
        <v>101</v>
      </c>
      <c r="E1688" t="s">
        <v>145</v>
      </c>
      <c r="F1688" t="s">
        <v>82</v>
      </c>
      <c r="G1688">
        <v>226</v>
      </c>
      <c r="H1688" s="3" t="s">
        <v>144</v>
      </c>
      <c r="I1688">
        <v>3.3716861571831398E-3</v>
      </c>
      <c r="J1688">
        <v>0.3</v>
      </c>
      <c r="K1688">
        <v>0.03</v>
      </c>
      <c r="L1688">
        <f>G1688*I1688*J1688*K1688</f>
        <v>6.8580096437105059E-3</v>
      </c>
      <c r="M1688" t="s">
        <v>68</v>
      </c>
      <c r="N1688">
        <f t="shared" si="37"/>
        <v>6.8580096437105059E-3</v>
      </c>
    </row>
    <row r="1689" spans="1:14" x14ac:dyDescent="0.25">
      <c r="A1689" t="s">
        <v>140</v>
      </c>
      <c r="B1689" t="s">
        <v>63</v>
      </c>
      <c r="C1689" t="s">
        <v>31</v>
      </c>
      <c r="D1689" t="s">
        <v>101</v>
      </c>
      <c r="E1689" t="s">
        <v>145</v>
      </c>
      <c r="F1689" t="s">
        <v>141</v>
      </c>
      <c r="G1689" s="3" t="s">
        <v>144</v>
      </c>
      <c r="H1689" s="4">
        <v>10.491961722488039</v>
      </c>
      <c r="I1689">
        <v>3.3716861571831398E-3</v>
      </c>
      <c r="J1689" s="3" t="s">
        <v>144</v>
      </c>
      <c r="K1689" s="3" t="s">
        <v>144</v>
      </c>
      <c r="L1689">
        <f>H1689*I1689</f>
        <v>3.5375602101408291E-2</v>
      </c>
      <c r="M1689" t="s">
        <v>68</v>
      </c>
      <c r="N1689">
        <f t="shared" si="37"/>
        <v>3.5375602101408291E-2</v>
      </c>
    </row>
    <row r="1690" spans="1:14" x14ac:dyDescent="0.25">
      <c r="A1690" t="s">
        <v>140</v>
      </c>
      <c r="B1690" t="s">
        <v>63</v>
      </c>
      <c r="C1690" t="s">
        <v>31</v>
      </c>
      <c r="D1690" t="s">
        <v>114</v>
      </c>
      <c r="E1690" t="s">
        <v>81</v>
      </c>
      <c r="F1690" t="s">
        <v>82</v>
      </c>
      <c r="G1690">
        <v>798.7</v>
      </c>
      <c r="H1690" s="3" t="s">
        <v>144</v>
      </c>
      <c r="I1690">
        <v>2.5505521533332955E-3</v>
      </c>
      <c r="J1690">
        <v>0.3</v>
      </c>
      <c r="K1690">
        <v>0.03</v>
      </c>
      <c r="L1690">
        <f>G1690*I1690*J1690*K1690</f>
        <v>1.8334134043805728E-2</v>
      </c>
      <c r="M1690" t="s">
        <v>67</v>
      </c>
      <c r="N1690">
        <f t="shared" si="37"/>
        <v>0</v>
      </c>
    </row>
    <row r="1691" spans="1:14" x14ac:dyDescent="0.25">
      <c r="A1691" t="s">
        <v>140</v>
      </c>
      <c r="B1691" t="s">
        <v>63</v>
      </c>
      <c r="C1691" t="s">
        <v>31</v>
      </c>
      <c r="D1691" t="s">
        <v>114</v>
      </c>
      <c r="E1691" t="s">
        <v>81</v>
      </c>
      <c r="F1691" t="s">
        <v>141</v>
      </c>
      <c r="G1691" s="3" t="s">
        <v>144</v>
      </c>
      <c r="H1691" s="4">
        <v>16.309999999999999</v>
      </c>
      <c r="I1691">
        <v>2.5505521533332955E-3</v>
      </c>
      <c r="J1691" s="3" t="s">
        <v>144</v>
      </c>
      <c r="K1691" s="3" t="s">
        <v>144</v>
      </c>
      <c r="L1691">
        <f>H1691*I1691</f>
        <v>4.1599505620866048E-2</v>
      </c>
      <c r="M1691" t="s">
        <v>67</v>
      </c>
      <c r="N1691">
        <f t="shared" si="37"/>
        <v>0</v>
      </c>
    </row>
    <row r="1692" spans="1:14" x14ac:dyDescent="0.25">
      <c r="A1692" t="s">
        <v>140</v>
      </c>
      <c r="B1692" t="s">
        <v>63</v>
      </c>
      <c r="C1692" t="s">
        <v>31</v>
      </c>
      <c r="D1692" t="s">
        <v>114</v>
      </c>
      <c r="E1692" t="s">
        <v>145</v>
      </c>
      <c r="F1692" t="s">
        <v>82</v>
      </c>
      <c r="G1692">
        <v>1216.8</v>
      </c>
      <c r="H1692" s="3" t="s">
        <v>144</v>
      </c>
      <c r="I1692">
        <v>3.3716861571831398E-3</v>
      </c>
      <c r="J1692">
        <v>0.3</v>
      </c>
      <c r="K1692">
        <v>0.03</v>
      </c>
      <c r="L1692">
        <f>G1692*I1692*J1692*K1692</f>
        <v>3.6924009444543993E-2</v>
      </c>
      <c r="M1692" t="s">
        <v>67</v>
      </c>
      <c r="N1692">
        <f t="shared" si="37"/>
        <v>0</v>
      </c>
    </row>
    <row r="1693" spans="1:14" x14ac:dyDescent="0.25">
      <c r="A1693" t="s">
        <v>140</v>
      </c>
      <c r="B1693" t="s">
        <v>63</v>
      </c>
      <c r="C1693" t="s">
        <v>31</v>
      </c>
      <c r="D1693" t="s">
        <v>114</v>
      </c>
      <c r="E1693" t="s">
        <v>145</v>
      </c>
      <c r="F1693" t="s">
        <v>141</v>
      </c>
      <c r="G1693" s="3" t="s">
        <v>144</v>
      </c>
      <c r="H1693" s="4">
        <v>21.87</v>
      </c>
      <c r="I1693">
        <v>3.3716861571831398E-3</v>
      </c>
      <c r="J1693" s="3" t="s">
        <v>144</v>
      </c>
      <c r="K1693" s="3" t="s">
        <v>144</v>
      </c>
      <c r="L1693">
        <f>H1693*I1693</f>
        <v>7.373877625759527E-2</v>
      </c>
      <c r="M1693" t="s">
        <v>67</v>
      </c>
      <c r="N1693">
        <f t="shared" si="37"/>
        <v>0</v>
      </c>
    </row>
    <row r="1694" spans="1:14" x14ac:dyDescent="0.25">
      <c r="A1694" t="s">
        <v>140</v>
      </c>
      <c r="B1694" t="s">
        <v>63</v>
      </c>
      <c r="C1694" t="s">
        <v>31</v>
      </c>
      <c r="D1694" t="s">
        <v>97</v>
      </c>
      <c r="E1694" t="s">
        <v>81</v>
      </c>
      <c r="F1694" t="s">
        <v>141</v>
      </c>
      <c r="G1694" s="3" t="s">
        <v>144</v>
      </c>
      <c r="H1694" s="4">
        <v>0.11592727272727274</v>
      </c>
      <c r="I1694">
        <v>2.5505521533332955E-3</v>
      </c>
      <c r="J1694" s="3" t="s">
        <v>144</v>
      </c>
      <c r="K1694" s="3" t="s">
        <v>144</v>
      </c>
      <c r="L1694">
        <f>H1694*I1694</f>
        <v>2.9567855508460172E-4</v>
      </c>
      <c r="M1694" t="s">
        <v>68</v>
      </c>
      <c r="N1694">
        <f t="shared" si="37"/>
        <v>2.9567855508460172E-4</v>
      </c>
    </row>
    <row r="1695" spans="1:14" x14ac:dyDescent="0.25">
      <c r="A1695" t="s">
        <v>140</v>
      </c>
      <c r="B1695" t="s">
        <v>63</v>
      </c>
      <c r="C1695" t="s">
        <v>31</v>
      </c>
      <c r="D1695" t="s">
        <v>97</v>
      </c>
      <c r="E1695" t="s">
        <v>145</v>
      </c>
      <c r="F1695" t="s">
        <v>141</v>
      </c>
      <c r="G1695" s="3" t="s">
        <v>144</v>
      </c>
      <c r="H1695" s="4">
        <v>6.3636363636363644E-2</v>
      </c>
      <c r="I1695">
        <v>3.3716861571831398E-3</v>
      </c>
      <c r="J1695" s="3" t="s">
        <v>144</v>
      </c>
      <c r="K1695" s="3" t="s">
        <v>144</v>
      </c>
      <c r="L1695">
        <f>H1695*I1695</f>
        <v>2.1456184636619983E-4</v>
      </c>
      <c r="M1695" t="s">
        <v>68</v>
      </c>
      <c r="N1695">
        <f t="shared" si="37"/>
        <v>2.1456184636619983E-4</v>
      </c>
    </row>
    <row r="1696" spans="1:14" x14ac:dyDescent="0.25">
      <c r="A1696" t="s">
        <v>140</v>
      </c>
      <c r="B1696" t="s">
        <v>63</v>
      </c>
      <c r="C1696" t="s">
        <v>32</v>
      </c>
      <c r="D1696" t="s">
        <v>143</v>
      </c>
      <c r="E1696" t="s">
        <v>81</v>
      </c>
      <c r="F1696" t="s">
        <v>82</v>
      </c>
      <c r="G1696">
        <v>14</v>
      </c>
      <c r="H1696" s="3" t="s">
        <v>144</v>
      </c>
      <c r="I1696">
        <v>4.9203679012433136E-3</v>
      </c>
      <c r="J1696">
        <v>0.3</v>
      </c>
      <c r="K1696">
        <v>0.03</v>
      </c>
      <c r="L1696">
        <f>G1696*I1696*J1696*K1696</f>
        <v>6.1996635555665747E-4</v>
      </c>
      <c r="M1696" t="s">
        <v>68</v>
      </c>
      <c r="N1696">
        <f t="shared" si="37"/>
        <v>6.1996635555665747E-4</v>
      </c>
    </row>
    <row r="1697" spans="1:14" x14ac:dyDescent="0.25">
      <c r="A1697" t="s">
        <v>140</v>
      </c>
      <c r="B1697" t="s">
        <v>63</v>
      </c>
      <c r="C1697" t="s">
        <v>32</v>
      </c>
      <c r="D1697" t="s">
        <v>143</v>
      </c>
      <c r="E1697" t="s">
        <v>81</v>
      </c>
      <c r="F1697" t="s">
        <v>141</v>
      </c>
      <c r="G1697" s="3" t="s">
        <v>144</v>
      </c>
      <c r="H1697" s="4">
        <v>2.5708577540106954</v>
      </c>
      <c r="I1697">
        <v>4.9203679012433136E-3</v>
      </c>
      <c r="J1697" s="3" t="s">
        <v>144</v>
      </c>
      <c r="K1697" s="3" t="s">
        <v>144</v>
      </c>
      <c r="L1697">
        <f>H1697*I1697</f>
        <v>1.2649565971496704E-2</v>
      </c>
      <c r="M1697" t="s">
        <v>68</v>
      </c>
      <c r="N1697">
        <f t="shared" si="37"/>
        <v>1.2649565971496704E-2</v>
      </c>
    </row>
    <row r="1698" spans="1:14" x14ac:dyDescent="0.25">
      <c r="A1698" t="s">
        <v>140</v>
      </c>
      <c r="B1698" t="s">
        <v>63</v>
      </c>
      <c r="C1698" t="s">
        <v>32</v>
      </c>
      <c r="D1698" t="s">
        <v>143</v>
      </c>
      <c r="E1698" t="s">
        <v>145</v>
      </c>
      <c r="F1698" t="s">
        <v>82</v>
      </c>
      <c r="G1698">
        <v>23</v>
      </c>
      <c r="H1698" s="3" t="s">
        <v>144</v>
      </c>
      <c r="I1698">
        <v>6.5044489755636198E-3</v>
      </c>
      <c r="J1698">
        <v>0.3</v>
      </c>
      <c r="K1698">
        <v>0.03</v>
      </c>
      <c r="L1698">
        <f>G1698*I1698*J1698*K1698</f>
        <v>1.3464209379416693E-3</v>
      </c>
      <c r="M1698" t="s">
        <v>68</v>
      </c>
      <c r="N1698">
        <f t="shared" si="37"/>
        <v>1.3464209379416693E-3</v>
      </c>
    </row>
    <row r="1699" spans="1:14" x14ac:dyDescent="0.25">
      <c r="A1699" t="s">
        <v>140</v>
      </c>
      <c r="B1699" t="s">
        <v>63</v>
      </c>
      <c r="C1699" t="s">
        <v>32</v>
      </c>
      <c r="D1699" t="s">
        <v>143</v>
      </c>
      <c r="E1699" t="s">
        <v>145</v>
      </c>
      <c r="F1699" t="s">
        <v>141</v>
      </c>
      <c r="G1699" s="3" t="s">
        <v>144</v>
      </c>
      <c r="H1699" s="4">
        <v>0.53529411764705881</v>
      </c>
      <c r="I1699">
        <v>6.5044489755636198E-3</v>
      </c>
      <c r="J1699" s="3" t="s">
        <v>144</v>
      </c>
      <c r="K1699" s="3" t="s">
        <v>144</v>
      </c>
      <c r="L1699">
        <f>H1699*I1699</f>
        <v>3.4817932751546434E-3</v>
      </c>
      <c r="M1699" t="s">
        <v>68</v>
      </c>
      <c r="N1699">
        <f t="shared" si="37"/>
        <v>3.4817932751546434E-3</v>
      </c>
    </row>
    <row r="1700" spans="1:14" x14ac:dyDescent="0.25">
      <c r="A1700" t="s">
        <v>140</v>
      </c>
      <c r="B1700" t="s">
        <v>63</v>
      </c>
      <c r="C1700" t="s">
        <v>32</v>
      </c>
      <c r="D1700" t="s">
        <v>76</v>
      </c>
      <c r="E1700" t="s">
        <v>81</v>
      </c>
      <c r="F1700" t="s">
        <v>82</v>
      </c>
      <c r="G1700">
        <v>1112</v>
      </c>
      <c r="H1700" s="3" t="s">
        <v>144</v>
      </c>
      <c r="I1700">
        <v>4.9203679012433136E-3</v>
      </c>
      <c r="J1700">
        <v>0.3</v>
      </c>
      <c r="K1700">
        <v>0.03</v>
      </c>
      <c r="L1700">
        <f>G1700*I1700*J1700*K1700</f>
        <v>4.924304195564308E-2</v>
      </c>
      <c r="M1700" t="s">
        <v>68</v>
      </c>
      <c r="N1700">
        <f t="shared" si="37"/>
        <v>4.924304195564308E-2</v>
      </c>
    </row>
    <row r="1701" spans="1:14" x14ac:dyDescent="0.25">
      <c r="A1701" t="s">
        <v>140</v>
      </c>
      <c r="B1701" t="s">
        <v>63</v>
      </c>
      <c r="C1701" t="s">
        <v>32</v>
      </c>
      <c r="D1701" t="s">
        <v>76</v>
      </c>
      <c r="E1701" t="s">
        <v>81</v>
      </c>
      <c r="F1701" t="s">
        <v>141</v>
      </c>
      <c r="G1701" s="3" t="s">
        <v>144</v>
      </c>
      <c r="H1701" s="4">
        <v>3.4128685699974954</v>
      </c>
      <c r="I1701">
        <v>4.9203679012433136E-3</v>
      </c>
      <c r="J1701" s="3" t="s">
        <v>144</v>
      </c>
      <c r="K1701" s="3" t="s">
        <v>144</v>
      </c>
      <c r="L1701">
        <f>H1701*I1701</f>
        <v>1.6792568962977844E-2</v>
      </c>
      <c r="M1701" t="s">
        <v>68</v>
      </c>
      <c r="N1701">
        <f t="shared" si="37"/>
        <v>1.6792568962977844E-2</v>
      </c>
    </row>
    <row r="1702" spans="1:14" x14ac:dyDescent="0.25">
      <c r="A1702" t="s">
        <v>140</v>
      </c>
      <c r="B1702" t="s">
        <v>63</v>
      </c>
      <c r="C1702" t="s">
        <v>32</v>
      </c>
      <c r="D1702" t="s">
        <v>76</v>
      </c>
      <c r="E1702" t="s">
        <v>145</v>
      </c>
      <c r="F1702" t="s">
        <v>82</v>
      </c>
      <c r="G1702">
        <v>1112</v>
      </c>
      <c r="H1702" s="3" t="s">
        <v>144</v>
      </c>
      <c r="I1702">
        <v>6.5044489755636198E-3</v>
      </c>
      <c r="J1702">
        <v>0.3</v>
      </c>
      <c r="K1702">
        <v>0.03</v>
      </c>
      <c r="L1702">
        <f>G1702*I1702*J1702*K1702</f>
        <v>6.5096525347440704E-2</v>
      </c>
      <c r="M1702" t="s">
        <v>68</v>
      </c>
      <c r="N1702">
        <f t="shared" si="37"/>
        <v>6.5096525347440704E-2</v>
      </c>
    </row>
    <row r="1703" spans="1:14" x14ac:dyDescent="0.25">
      <c r="A1703" t="s">
        <v>140</v>
      </c>
      <c r="B1703" t="s">
        <v>63</v>
      </c>
      <c r="C1703" t="s">
        <v>32</v>
      </c>
      <c r="D1703" t="s">
        <v>76</v>
      </c>
      <c r="E1703" t="s">
        <v>145</v>
      </c>
      <c r="F1703" t="s">
        <v>141</v>
      </c>
      <c r="G1703" s="3" t="s">
        <v>144</v>
      </c>
      <c r="H1703" s="4">
        <v>13.936977210117705</v>
      </c>
      <c r="I1703">
        <v>6.5044489755636198E-3</v>
      </c>
      <c r="J1703" s="3" t="s">
        <v>144</v>
      </c>
      <c r="K1703" s="3" t="s">
        <v>144</v>
      </c>
      <c r="L1703">
        <f>H1703*I1703</f>
        <v>9.0652357136803627E-2</v>
      </c>
      <c r="M1703" t="s">
        <v>68</v>
      </c>
      <c r="N1703">
        <f t="shared" si="37"/>
        <v>9.0652357136803627E-2</v>
      </c>
    </row>
    <row r="1704" spans="1:14" x14ac:dyDescent="0.25">
      <c r="A1704" t="s">
        <v>140</v>
      </c>
      <c r="B1704" t="s">
        <v>63</v>
      </c>
      <c r="C1704" t="s">
        <v>32</v>
      </c>
      <c r="D1704" t="s">
        <v>73</v>
      </c>
      <c r="E1704" t="s">
        <v>81</v>
      </c>
      <c r="F1704" t="s">
        <v>82</v>
      </c>
      <c r="G1704">
        <v>11190</v>
      </c>
      <c r="H1704" s="3" t="s">
        <v>144</v>
      </c>
      <c r="I1704">
        <v>4.9203679012433136E-3</v>
      </c>
      <c r="J1704">
        <v>0.3</v>
      </c>
      <c r="K1704">
        <v>0.03</v>
      </c>
      <c r="L1704">
        <f>G1704*I1704*J1704*K1704</f>
        <v>0.49553025133421402</v>
      </c>
      <c r="M1704" t="s">
        <v>67</v>
      </c>
      <c r="N1704">
        <f t="shared" si="37"/>
        <v>0</v>
      </c>
    </row>
    <row r="1705" spans="1:14" x14ac:dyDescent="0.25">
      <c r="A1705" t="s">
        <v>140</v>
      </c>
      <c r="B1705" t="s">
        <v>63</v>
      </c>
      <c r="C1705" t="s">
        <v>32</v>
      </c>
      <c r="D1705" t="s">
        <v>73</v>
      </c>
      <c r="E1705" t="s">
        <v>81</v>
      </c>
      <c r="F1705" t="s">
        <v>141</v>
      </c>
      <c r="G1705" s="3" t="s">
        <v>144</v>
      </c>
      <c r="H1705" s="4">
        <v>138.18181818181819</v>
      </c>
      <c r="I1705">
        <v>4.9203679012433136E-3</v>
      </c>
      <c r="J1705" s="3" t="s">
        <v>144</v>
      </c>
      <c r="K1705" s="3" t="s">
        <v>144</v>
      </c>
      <c r="L1705">
        <f>H1705*I1705</f>
        <v>0.67990538271725787</v>
      </c>
      <c r="M1705" t="s">
        <v>67</v>
      </c>
      <c r="N1705">
        <f t="shared" si="37"/>
        <v>0</v>
      </c>
    </row>
    <row r="1706" spans="1:14" x14ac:dyDescent="0.25">
      <c r="A1706" t="s">
        <v>140</v>
      </c>
      <c r="B1706" t="s">
        <v>63</v>
      </c>
      <c r="C1706" t="s">
        <v>32</v>
      </c>
      <c r="D1706" t="s">
        <v>73</v>
      </c>
      <c r="E1706" t="s">
        <v>145</v>
      </c>
      <c r="F1706" t="s">
        <v>82</v>
      </c>
      <c r="G1706">
        <v>13766</v>
      </c>
      <c r="H1706" s="3" t="s">
        <v>144</v>
      </c>
      <c r="I1706">
        <v>6.5044489755636198E-3</v>
      </c>
      <c r="J1706">
        <v>0.3</v>
      </c>
      <c r="K1706">
        <v>0.03</v>
      </c>
      <c r="L1706">
        <f>G1706*I1706*J1706*K1706</f>
        <v>0.80586220137847908</v>
      </c>
      <c r="M1706" t="s">
        <v>67</v>
      </c>
      <c r="N1706">
        <f t="shared" si="37"/>
        <v>0</v>
      </c>
    </row>
    <row r="1707" spans="1:14" x14ac:dyDescent="0.25">
      <c r="A1707" t="s">
        <v>140</v>
      </c>
      <c r="B1707" t="s">
        <v>63</v>
      </c>
      <c r="C1707" t="s">
        <v>32</v>
      </c>
      <c r="D1707" t="s">
        <v>73</v>
      </c>
      <c r="E1707" t="s">
        <v>145</v>
      </c>
      <c r="F1707" t="s">
        <v>141</v>
      </c>
      <c r="G1707" s="3" t="s">
        <v>144</v>
      </c>
      <c r="H1707" s="4">
        <v>130.18181818181819</v>
      </c>
      <c r="I1707">
        <v>6.5044489755636198E-3</v>
      </c>
      <c r="J1707" s="3" t="s">
        <v>144</v>
      </c>
      <c r="K1707" s="3" t="s">
        <v>144</v>
      </c>
      <c r="L1707">
        <f>H1707*I1707</f>
        <v>0.84676099390973669</v>
      </c>
      <c r="M1707" t="s">
        <v>67</v>
      </c>
      <c r="N1707">
        <f t="shared" si="37"/>
        <v>0</v>
      </c>
    </row>
    <row r="1708" spans="1:14" x14ac:dyDescent="0.25">
      <c r="A1708" t="s">
        <v>140</v>
      </c>
      <c r="B1708" t="s">
        <v>63</v>
      </c>
      <c r="C1708" t="s">
        <v>32</v>
      </c>
      <c r="D1708" t="s">
        <v>146</v>
      </c>
      <c r="E1708" t="s">
        <v>81</v>
      </c>
      <c r="F1708" t="s">
        <v>82</v>
      </c>
      <c r="G1708">
        <v>740</v>
      </c>
      <c r="H1708" s="3" t="s">
        <v>144</v>
      </c>
      <c r="I1708">
        <v>4.9203679012433136E-3</v>
      </c>
      <c r="J1708">
        <v>0.3</v>
      </c>
      <c r="K1708">
        <v>0.03</v>
      </c>
      <c r="L1708">
        <f>G1708*I1708*J1708*K1708</f>
        <v>3.2769650222280462E-2</v>
      </c>
      <c r="M1708" t="s">
        <v>68</v>
      </c>
      <c r="N1708">
        <f t="shared" si="37"/>
        <v>3.2769650222280462E-2</v>
      </c>
    </row>
    <row r="1709" spans="1:14" x14ac:dyDescent="0.25">
      <c r="A1709" t="s">
        <v>140</v>
      </c>
      <c r="B1709" t="s">
        <v>63</v>
      </c>
      <c r="C1709" t="s">
        <v>32</v>
      </c>
      <c r="D1709" t="s">
        <v>146</v>
      </c>
      <c r="E1709" t="s">
        <v>81</v>
      </c>
      <c r="F1709" t="s">
        <v>141</v>
      </c>
      <c r="G1709" s="3" t="s">
        <v>144</v>
      </c>
      <c r="H1709" s="4">
        <v>1.3331636363636363</v>
      </c>
      <c r="I1709">
        <v>4.9203679012433136E-3</v>
      </c>
      <c r="J1709" s="3" t="s">
        <v>144</v>
      </c>
      <c r="K1709" s="3" t="s">
        <v>144</v>
      </c>
      <c r="L1709">
        <f>H1709*I1709</f>
        <v>6.5596555634684492E-3</v>
      </c>
      <c r="M1709" t="s">
        <v>68</v>
      </c>
      <c r="N1709">
        <f t="shared" si="37"/>
        <v>6.5596555634684492E-3</v>
      </c>
    </row>
    <row r="1710" spans="1:14" x14ac:dyDescent="0.25">
      <c r="A1710" t="s">
        <v>140</v>
      </c>
      <c r="B1710" t="s">
        <v>63</v>
      </c>
      <c r="C1710" t="s">
        <v>32</v>
      </c>
      <c r="D1710" t="s">
        <v>146</v>
      </c>
      <c r="E1710" t="s">
        <v>145</v>
      </c>
      <c r="F1710" t="s">
        <v>82</v>
      </c>
      <c r="G1710">
        <v>740</v>
      </c>
      <c r="H1710" s="3" t="s">
        <v>144</v>
      </c>
      <c r="I1710">
        <v>6.5044489755636198E-3</v>
      </c>
      <c r="J1710">
        <v>0.3</v>
      </c>
      <c r="K1710">
        <v>0.03</v>
      </c>
      <c r="L1710">
        <f>G1710*I1710*J1710*K1710</f>
        <v>4.331963017725371E-2</v>
      </c>
      <c r="M1710" t="s">
        <v>68</v>
      </c>
      <c r="N1710">
        <f t="shared" si="37"/>
        <v>4.331963017725371E-2</v>
      </c>
    </row>
    <row r="1711" spans="1:14" x14ac:dyDescent="0.25">
      <c r="A1711" t="s">
        <v>140</v>
      </c>
      <c r="B1711" t="s">
        <v>63</v>
      </c>
      <c r="C1711" t="s">
        <v>32</v>
      </c>
      <c r="D1711" t="s">
        <v>146</v>
      </c>
      <c r="E1711" t="s">
        <v>145</v>
      </c>
      <c r="F1711" t="s">
        <v>141</v>
      </c>
      <c r="G1711" s="3" t="s">
        <v>144</v>
      </c>
      <c r="H1711" s="4">
        <v>0.89090909090909076</v>
      </c>
      <c r="I1711">
        <v>6.5044489755636198E-3</v>
      </c>
      <c r="J1711" s="3" t="s">
        <v>144</v>
      </c>
      <c r="K1711" s="3" t="s">
        <v>144</v>
      </c>
      <c r="L1711">
        <f>H1711*I1711</f>
        <v>5.7948727236839508E-3</v>
      </c>
      <c r="M1711" t="s">
        <v>68</v>
      </c>
      <c r="N1711">
        <f t="shared" si="37"/>
        <v>5.7948727236839508E-3</v>
      </c>
    </row>
    <row r="1712" spans="1:14" x14ac:dyDescent="0.25">
      <c r="A1712" t="s">
        <v>140</v>
      </c>
      <c r="B1712" t="s">
        <v>63</v>
      </c>
      <c r="C1712" t="s">
        <v>32</v>
      </c>
      <c r="D1712" t="s">
        <v>128</v>
      </c>
      <c r="E1712" t="s">
        <v>81</v>
      </c>
      <c r="F1712" t="s">
        <v>82</v>
      </c>
      <c r="G1712">
        <v>97</v>
      </c>
      <c r="H1712" s="3" t="s">
        <v>144</v>
      </c>
      <c r="I1712">
        <v>4.9203679012433136E-3</v>
      </c>
      <c r="J1712">
        <v>0.3</v>
      </c>
      <c r="K1712">
        <v>0.03</v>
      </c>
      <c r="L1712">
        <f>G1712*I1712*J1712*K1712</f>
        <v>4.2954811777854126E-3</v>
      </c>
      <c r="M1712" t="s">
        <v>68</v>
      </c>
      <c r="N1712">
        <f t="shared" si="37"/>
        <v>4.2954811777854126E-3</v>
      </c>
    </row>
    <row r="1713" spans="1:14" x14ac:dyDescent="0.25">
      <c r="A1713" t="s">
        <v>140</v>
      </c>
      <c r="B1713" t="s">
        <v>63</v>
      </c>
      <c r="C1713" t="s">
        <v>32</v>
      </c>
      <c r="D1713" t="s">
        <v>128</v>
      </c>
      <c r="E1713" t="s">
        <v>81</v>
      </c>
      <c r="F1713" t="s">
        <v>141</v>
      </c>
      <c r="G1713" s="3" t="s">
        <v>144</v>
      </c>
      <c r="H1713" s="4">
        <v>3</v>
      </c>
      <c r="I1713">
        <v>4.9203679012433136E-3</v>
      </c>
      <c r="J1713" s="3" t="s">
        <v>144</v>
      </c>
      <c r="K1713" s="3" t="s">
        <v>144</v>
      </c>
      <c r="L1713">
        <f>H1713*I1713</f>
        <v>1.476110370372994E-2</v>
      </c>
      <c r="M1713" t="s">
        <v>68</v>
      </c>
      <c r="N1713">
        <f t="shared" si="37"/>
        <v>1.476110370372994E-2</v>
      </c>
    </row>
    <row r="1714" spans="1:14" x14ac:dyDescent="0.25">
      <c r="A1714" t="s">
        <v>140</v>
      </c>
      <c r="B1714" t="s">
        <v>63</v>
      </c>
      <c r="C1714" t="s">
        <v>32</v>
      </c>
      <c r="D1714" t="s">
        <v>128</v>
      </c>
      <c r="E1714" t="s">
        <v>145</v>
      </c>
      <c r="F1714" t="s">
        <v>82</v>
      </c>
      <c r="G1714">
        <v>49</v>
      </c>
      <c r="H1714" s="3" t="s">
        <v>144</v>
      </c>
      <c r="I1714">
        <v>6.5044489755636198E-3</v>
      </c>
      <c r="J1714">
        <v>0.3</v>
      </c>
      <c r="K1714">
        <v>0.03</v>
      </c>
      <c r="L1714">
        <f>G1714*I1714*J1714*K1714</f>
        <v>2.8684619982235564E-3</v>
      </c>
      <c r="M1714" t="s">
        <v>68</v>
      </c>
      <c r="N1714">
        <f t="shared" si="37"/>
        <v>2.8684619982235564E-3</v>
      </c>
    </row>
    <row r="1715" spans="1:14" x14ac:dyDescent="0.25">
      <c r="A1715" t="s">
        <v>140</v>
      </c>
      <c r="B1715" t="s">
        <v>63</v>
      </c>
      <c r="C1715" t="s">
        <v>32</v>
      </c>
      <c r="D1715" t="s">
        <v>128</v>
      </c>
      <c r="E1715" t="s">
        <v>145</v>
      </c>
      <c r="F1715" t="s">
        <v>141</v>
      </c>
      <c r="G1715" s="3" t="s">
        <v>144</v>
      </c>
      <c r="H1715" s="4">
        <v>2.0499999999999998</v>
      </c>
      <c r="I1715">
        <v>6.5044489755636198E-3</v>
      </c>
      <c r="J1715" s="3" t="s">
        <v>144</v>
      </c>
      <c r="K1715" s="3" t="s">
        <v>144</v>
      </c>
      <c r="L1715">
        <f>H1715*I1715</f>
        <v>1.3334120399905419E-2</v>
      </c>
      <c r="M1715" t="s">
        <v>68</v>
      </c>
      <c r="N1715">
        <f t="shared" si="37"/>
        <v>1.3334120399905419E-2</v>
      </c>
    </row>
    <row r="1716" spans="1:14" x14ac:dyDescent="0.25">
      <c r="A1716" t="s">
        <v>140</v>
      </c>
      <c r="B1716" t="s">
        <v>63</v>
      </c>
      <c r="C1716" t="s">
        <v>32</v>
      </c>
      <c r="D1716" t="s">
        <v>147</v>
      </c>
      <c r="E1716" t="s">
        <v>81</v>
      </c>
      <c r="F1716" t="s">
        <v>141</v>
      </c>
      <c r="G1716" s="3" t="s">
        <v>144</v>
      </c>
      <c r="H1716" s="4">
        <v>78.25090909090909</v>
      </c>
      <c r="I1716">
        <v>4.9203679012433136E-3</v>
      </c>
      <c r="J1716" s="3" t="s">
        <v>144</v>
      </c>
      <c r="K1716" s="3" t="s">
        <v>144</v>
      </c>
      <c r="L1716">
        <f>H1716*I1716</f>
        <v>0.38502326133401771</v>
      </c>
      <c r="M1716" t="s">
        <v>68</v>
      </c>
      <c r="N1716">
        <f t="shared" si="37"/>
        <v>0.38502326133401771</v>
      </c>
    </row>
    <row r="1717" spans="1:14" x14ac:dyDescent="0.25">
      <c r="A1717" t="s">
        <v>140</v>
      </c>
      <c r="B1717" t="s">
        <v>63</v>
      </c>
      <c r="C1717" t="s">
        <v>32</v>
      </c>
      <c r="D1717" t="s">
        <v>147</v>
      </c>
      <c r="E1717" t="s">
        <v>145</v>
      </c>
      <c r="F1717" t="s">
        <v>141</v>
      </c>
      <c r="G1717" s="3" t="s">
        <v>144</v>
      </c>
      <c r="H1717" s="4">
        <v>187.98181818181817</v>
      </c>
      <c r="I1717">
        <v>6.5044489755636198E-3</v>
      </c>
      <c r="J1717" s="3" t="s">
        <v>144</v>
      </c>
      <c r="K1717" s="3" t="s">
        <v>144</v>
      </c>
      <c r="L1717">
        <f>H1717*I1717</f>
        <v>1.2227181446973139</v>
      </c>
      <c r="M1717" t="s">
        <v>68</v>
      </c>
      <c r="N1717">
        <f t="shared" si="37"/>
        <v>1.2227181446973139</v>
      </c>
    </row>
    <row r="1718" spans="1:14" x14ac:dyDescent="0.25">
      <c r="A1718" t="s">
        <v>140</v>
      </c>
      <c r="B1718" t="s">
        <v>63</v>
      </c>
      <c r="C1718" t="s">
        <v>32</v>
      </c>
      <c r="D1718" t="s">
        <v>148</v>
      </c>
      <c r="E1718" t="s">
        <v>81</v>
      </c>
      <c r="F1718" t="s">
        <v>82</v>
      </c>
      <c r="G1718">
        <v>3450</v>
      </c>
      <c r="H1718" s="3" t="s">
        <v>144</v>
      </c>
      <c r="I1718">
        <v>4.9203679012433136E-3</v>
      </c>
      <c r="J1718">
        <v>0.3</v>
      </c>
      <c r="K1718">
        <v>0.03</v>
      </c>
      <c r="L1718">
        <f>G1718*I1718*J1718*K1718</f>
        <v>0.15277742333360489</v>
      </c>
      <c r="M1718" t="s">
        <v>68</v>
      </c>
      <c r="N1718">
        <f t="shared" si="37"/>
        <v>0.15277742333360489</v>
      </c>
    </row>
    <row r="1719" spans="1:14" x14ac:dyDescent="0.25">
      <c r="A1719" t="s">
        <v>140</v>
      </c>
      <c r="B1719" t="s">
        <v>63</v>
      </c>
      <c r="C1719" t="s">
        <v>32</v>
      </c>
      <c r="D1719" t="s">
        <v>148</v>
      </c>
      <c r="E1719" t="s">
        <v>145</v>
      </c>
      <c r="F1719" t="s">
        <v>82</v>
      </c>
      <c r="G1719">
        <v>15482</v>
      </c>
      <c r="H1719" s="3" t="s">
        <v>144</v>
      </c>
      <c r="I1719">
        <v>6.5044489755636198E-3</v>
      </c>
      <c r="J1719">
        <v>0.3</v>
      </c>
      <c r="K1719">
        <v>0.03</v>
      </c>
      <c r="L1719">
        <f>G1719*I1719*J1719*K1719</f>
        <v>0.90631691135708359</v>
      </c>
      <c r="M1719" t="s">
        <v>68</v>
      </c>
      <c r="N1719">
        <f t="shared" si="37"/>
        <v>0.90631691135708359</v>
      </c>
    </row>
    <row r="1720" spans="1:14" x14ac:dyDescent="0.25">
      <c r="A1720" t="s">
        <v>140</v>
      </c>
      <c r="B1720" t="s">
        <v>63</v>
      </c>
      <c r="C1720" t="s">
        <v>32</v>
      </c>
      <c r="D1720" t="s">
        <v>149</v>
      </c>
      <c r="E1720" t="s">
        <v>81</v>
      </c>
      <c r="F1720" t="s">
        <v>141</v>
      </c>
      <c r="G1720" s="3" t="s">
        <v>144</v>
      </c>
      <c r="H1720" s="4">
        <v>52.573018181818185</v>
      </c>
      <c r="I1720">
        <v>4.9203679012433136E-3</v>
      </c>
      <c r="J1720" s="3" t="s">
        <v>144</v>
      </c>
      <c r="K1720" s="3" t="s">
        <v>144</v>
      </c>
      <c r="L1720">
        <f>H1720*I1720</f>
        <v>0.25867859113329933</v>
      </c>
      <c r="M1720" t="s">
        <v>68</v>
      </c>
      <c r="N1720">
        <f t="shared" si="37"/>
        <v>0.25867859113329933</v>
      </c>
    </row>
    <row r="1721" spans="1:14" x14ac:dyDescent="0.25">
      <c r="A1721" t="s">
        <v>140</v>
      </c>
      <c r="B1721" t="s">
        <v>63</v>
      </c>
      <c r="C1721" t="s">
        <v>32</v>
      </c>
      <c r="D1721" t="s">
        <v>149</v>
      </c>
      <c r="E1721" t="s">
        <v>145</v>
      </c>
      <c r="F1721" t="s">
        <v>141</v>
      </c>
      <c r="G1721" s="3" t="s">
        <v>144</v>
      </c>
      <c r="H1721" s="4">
        <v>138.0272727272727</v>
      </c>
      <c r="I1721">
        <v>6.5044489755636198E-3</v>
      </c>
      <c r="J1721" s="3" t="s">
        <v>144</v>
      </c>
      <c r="K1721" s="3" t="s">
        <v>144</v>
      </c>
      <c r="L1721">
        <f>H1721*I1721</f>
        <v>0.89779135269074928</v>
      </c>
      <c r="M1721" t="s">
        <v>68</v>
      </c>
      <c r="N1721">
        <f t="shared" si="37"/>
        <v>0.89779135269074928</v>
      </c>
    </row>
    <row r="1722" spans="1:14" x14ac:dyDescent="0.25">
      <c r="A1722" t="s">
        <v>140</v>
      </c>
      <c r="B1722" t="s">
        <v>63</v>
      </c>
      <c r="C1722" t="s">
        <v>32</v>
      </c>
      <c r="D1722" t="s">
        <v>150</v>
      </c>
      <c r="E1722" t="s">
        <v>81</v>
      </c>
      <c r="F1722" t="s">
        <v>82</v>
      </c>
      <c r="G1722">
        <v>2181</v>
      </c>
      <c r="H1722" s="3" t="s">
        <v>144</v>
      </c>
      <c r="I1722">
        <v>4.9203679012433136E-3</v>
      </c>
      <c r="J1722">
        <v>0.3</v>
      </c>
      <c r="K1722">
        <v>0.03</v>
      </c>
      <c r="L1722">
        <f>G1722*I1722*J1722*K1722</f>
        <v>9.6581901533504988E-2</v>
      </c>
      <c r="M1722" t="s">
        <v>68</v>
      </c>
      <c r="N1722">
        <f t="shared" si="37"/>
        <v>9.6581901533504988E-2</v>
      </c>
    </row>
    <row r="1723" spans="1:14" x14ac:dyDescent="0.25">
      <c r="A1723" t="s">
        <v>140</v>
      </c>
      <c r="B1723" t="s">
        <v>63</v>
      </c>
      <c r="C1723" t="s">
        <v>32</v>
      </c>
      <c r="D1723" t="s">
        <v>150</v>
      </c>
      <c r="E1723" t="s">
        <v>145</v>
      </c>
      <c r="F1723" t="s">
        <v>82</v>
      </c>
      <c r="G1723">
        <v>11805</v>
      </c>
      <c r="H1723" s="3" t="s">
        <v>144</v>
      </c>
      <c r="I1723">
        <v>6.5044489755636198E-3</v>
      </c>
      <c r="J1723">
        <v>0.3</v>
      </c>
      <c r="K1723">
        <v>0.03</v>
      </c>
      <c r="L1723">
        <f>G1723*I1723*J1723*K1723</f>
        <v>0.69106518140875672</v>
      </c>
      <c r="M1723" t="s">
        <v>68</v>
      </c>
      <c r="N1723">
        <f t="shared" si="37"/>
        <v>0.69106518140875672</v>
      </c>
    </row>
    <row r="1724" spans="1:14" x14ac:dyDescent="0.25">
      <c r="A1724" t="s">
        <v>140</v>
      </c>
      <c r="B1724" t="s">
        <v>63</v>
      </c>
      <c r="C1724" t="s">
        <v>32</v>
      </c>
      <c r="D1724" t="s">
        <v>119</v>
      </c>
      <c r="E1724" t="s">
        <v>81</v>
      </c>
      <c r="F1724" t="s">
        <v>82</v>
      </c>
      <c r="G1724">
        <v>7352.84</v>
      </c>
      <c r="H1724" s="3" t="s">
        <v>144</v>
      </c>
      <c r="I1724">
        <v>4.9203679012433136E-3</v>
      </c>
      <c r="J1724">
        <v>0.3</v>
      </c>
      <c r="K1724">
        <v>0.03</v>
      </c>
      <c r="L1724">
        <f>G1724*I1724*J1724*K1724</f>
        <v>0.32560810127080098</v>
      </c>
      <c r="M1724" t="s">
        <v>68</v>
      </c>
      <c r="N1724">
        <f t="shared" si="37"/>
        <v>0.32560810127080098</v>
      </c>
    </row>
    <row r="1725" spans="1:14" x14ac:dyDescent="0.25">
      <c r="A1725" t="s">
        <v>140</v>
      </c>
      <c r="B1725" t="s">
        <v>63</v>
      </c>
      <c r="C1725" t="s">
        <v>32</v>
      </c>
      <c r="D1725" t="s">
        <v>119</v>
      </c>
      <c r="E1725" t="s">
        <v>81</v>
      </c>
      <c r="F1725" t="s">
        <v>141</v>
      </c>
      <c r="G1725" s="3" t="s">
        <v>144</v>
      </c>
      <c r="H1725" s="4">
        <v>79.319999999999993</v>
      </c>
      <c r="I1725">
        <v>4.9203679012433136E-3</v>
      </c>
      <c r="J1725" s="3" t="s">
        <v>144</v>
      </c>
      <c r="K1725" s="3" t="s">
        <v>144</v>
      </c>
      <c r="L1725">
        <f>H1725*I1725</f>
        <v>0.3902835819266196</v>
      </c>
      <c r="M1725" t="s">
        <v>68</v>
      </c>
      <c r="N1725">
        <f t="shared" si="37"/>
        <v>0.3902835819266196</v>
      </c>
    </row>
    <row r="1726" spans="1:14" x14ac:dyDescent="0.25">
      <c r="A1726" t="s">
        <v>140</v>
      </c>
      <c r="B1726" t="s">
        <v>63</v>
      </c>
      <c r="C1726" t="s">
        <v>32</v>
      </c>
      <c r="D1726" t="s">
        <v>119</v>
      </c>
      <c r="E1726" t="s">
        <v>145</v>
      </c>
      <c r="F1726" t="s">
        <v>82</v>
      </c>
      <c r="G1726">
        <v>11306.91</v>
      </c>
      <c r="H1726" s="3" t="s">
        <v>144</v>
      </c>
      <c r="I1726">
        <v>6.5044489755636198E-3</v>
      </c>
      <c r="J1726">
        <v>0.3</v>
      </c>
      <c r="K1726">
        <v>0.03</v>
      </c>
      <c r="L1726">
        <f>G1726*I1726*J1726*K1726</f>
        <v>0.66190697249661046</v>
      </c>
      <c r="M1726" t="s">
        <v>68</v>
      </c>
      <c r="N1726">
        <f t="shared" si="37"/>
        <v>0.66190697249661046</v>
      </c>
    </row>
    <row r="1727" spans="1:14" x14ac:dyDescent="0.25">
      <c r="A1727" t="s">
        <v>140</v>
      </c>
      <c r="B1727" t="s">
        <v>63</v>
      </c>
      <c r="C1727" t="s">
        <v>32</v>
      </c>
      <c r="D1727" t="s">
        <v>119</v>
      </c>
      <c r="E1727" t="s">
        <v>145</v>
      </c>
      <c r="F1727" t="s">
        <v>141</v>
      </c>
      <c r="G1727" s="3" t="s">
        <v>144</v>
      </c>
      <c r="H1727" s="4">
        <v>99.84</v>
      </c>
      <c r="I1727">
        <v>6.5044489755636198E-3</v>
      </c>
      <c r="J1727" s="3" t="s">
        <v>144</v>
      </c>
      <c r="K1727" s="3" t="s">
        <v>144</v>
      </c>
      <c r="L1727">
        <f>H1727*I1727</f>
        <v>0.64940418572027181</v>
      </c>
      <c r="M1727" t="s">
        <v>68</v>
      </c>
      <c r="N1727">
        <f t="shared" si="37"/>
        <v>0.64940418572027181</v>
      </c>
    </row>
    <row r="1728" spans="1:14" x14ac:dyDescent="0.25">
      <c r="A1728" t="s">
        <v>140</v>
      </c>
      <c r="B1728" t="s">
        <v>63</v>
      </c>
      <c r="C1728" t="s">
        <v>32</v>
      </c>
      <c r="D1728" t="s">
        <v>151</v>
      </c>
      <c r="E1728" t="s">
        <v>81</v>
      </c>
      <c r="F1728" t="s">
        <v>82</v>
      </c>
      <c r="G1728">
        <v>3419</v>
      </c>
      <c r="H1728" s="3" t="s">
        <v>144</v>
      </c>
      <c r="I1728">
        <v>4.9203679012433136E-3</v>
      </c>
      <c r="J1728">
        <v>0.3</v>
      </c>
      <c r="K1728">
        <v>0.03</v>
      </c>
      <c r="L1728">
        <f>G1728*I1728*J1728*K1728</f>
        <v>0.15140464068915799</v>
      </c>
      <c r="M1728" t="s">
        <v>68</v>
      </c>
      <c r="N1728">
        <f t="shared" si="37"/>
        <v>0.15140464068915799</v>
      </c>
    </row>
    <row r="1729" spans="1:14" x14ac:dyDescent="0.25">
      <c r="A1729" t="s">
        <v>140</v>
      </c>
      <c r="B1729" t="s">
        <v>63</v>
      </c>
      <c r="C1729" t="s">
        <v>32</v>
      </c>
      <c r="D1729" t="s">
        <v>151</v>
      </c>
      <c r="E1729" t="s">
        <v>145</v>
      </c>
      <c r="F1729" t="s">
        <v>82</v>
      </c>
      <c r="G1729">
        <v>1309</v>
      </c>
      <c r="H1729" s="3" t="s">
        <v>144</v>
      </c>
      <c r="I1729">
        <v>6.5044489755636198E-3</v>
      </c>
      <c r="J1729">
        <v>0.3</v>
      </c>
      <c r="K1729">
        <v>0.03</v>
      </c>
      <c r="L1729">
        <f>G1729*I1729*J1729*K1729</f>
        <v>7.6628913381114994E-2</v>
      </c>
      <c r="M1729" t="s">
        <v>68</v>
      </c>
      <c r="N1729">
        <f t="shared" si="37"/>
        <v>7.6628913381114994E-2</v>
      </c>
    </row>
    <row r="1730" spans="1:14" x14ac:dyDescent="0.25">
      <c r="A1730" t="s">
        <v>140</v>
      </c>
      <c r="B1730" t="s">
        <v>63</v>
      </c>
      <c r="C1730" t="s">
        <v>32</v>
      </c>
      <c r="D1730" t="s">
        <v>85</v>
      </c>
      <c r="E1730" t="s">
        <v>81</v>
      </c>
      <c r="F1730" t="s">
        <v>82</v>
      </c>
      <c r="G1730">
        <v>1158</v>
      </c>
      <c r="H1730" s="3" t="s">
        <v>144</v>
      </c>
      <c r="I1730">
        <v>4.9203679012433136E-3</v>
      </c>
      <c r="J1730">
        <v>0.3</v>
      </c>
      <c r="K1730">
        <v>0.03</v>
      </c>
      <c r="L1730">
        <f>G1730*I1730*J1730*K1730</f>
        <v>5.1280074266757812E-2</v>
      </c>
      <c r="M1730" t="s">
        <v>68</v>
      </c>
      <c r="N1730">
        <f t="shared" ref="N1730:N1793" si="38">IF(M1730="N",L1730,0)</f>
        <v>5.1280074266757812E-2</v>
      </c>
    </row>
    <row r="1731" spans="1:14" x14ac:dyDescent="0.25">
      <c r="A1731" t="s">
        <v>140</v>
      </c>
      <c r="B1731" t="s">
        <v>63</v>
      </c>
      <c r="C1731" t="s">
        <v>32</v>
      </c>
      <c r="D1731" t="s">
        <v>136</v>
      </c>
      <c r="E1731" t="s">
        <v>81</v>
      </c>
      <c r="F1731" t="s">
        <v>141</v>
      </c>
      <c r="G1731" s="3" t="s">
        <v>144</v>
      </c>
      <c r="H1731" s="4">
        <v>62.723865332753363</v>
      </c>
      <c r="I1731">
        <v>4.9203679012433136E-3</v>
      </c>
      <c r="J1731" s="3" t="s">
        <v>144</v>
      </c>
      <c r="K1731" s="3" t="s">
        <v>144</v>
      </c>
      <c r="L1731">
        <f>H1731*I1731</f>
        <v>0.3086244936251879</v>
      </c>
      <c r="M1731" t="s">
        <v>68</v>
      </c>
      <c r="N1731">
        <f t="shared" si="38"/>
        <v>0.3086244936251879</v>
      </c>
    </row>
    <row r="1732" spans="1:14" x14ac:dyDescent="0.25">
      <c r="A1732" t="s">
        <v>140</v>
      </c>
      <c r="B1732" t="s">
        <v>63</v>
      </c>
      <c r="C1732" t="s">
        <v>32</v>
      </c>
      <c r="D1732" t="s">
        <v>85</v>
      </c>
      <c r="E1732" t="s">
        <v>145</v>
      </c>
      <c r="F1732" t="s">
        <v>82</v>
      </c>
      <c r="G1732">
        <v>758</v>
      </c>
      <c r="H1732" s="3" t="s">
        <v>144</v>
      </c>
      <c r="I1732">
        <v>6.5044489755636198E-3</v>
      </c>
      <c r="J1732">
        <v>0.3</v>
      </c>
      <c r="K1732">
        <v>0.03</v>
      </c>
      <c r="L1732">
        <f>G1732*I1732*J1732*K1732</f>
        <v>4.4373350911295011E-2</v>
      </c>
      <c r="M1732" t="s">
        <v>68</v>
      </c>
      <c r="N1732">
        <f t="shared" si="38"/>
        <v>4.4373350911295011E-2</v>
      </c>
    </row>
    <row r="1733" spans="1:14" x14ac:dyDescent="0.25">
      <c r="A1733" t="s">
        <v>140</v>
      </c>
      <c r="B1733" t="s">
        <v>63</v>
      </c>
      <c r="C1733" t="s">
        <v>32</v>
      </c>
      <c r="D1733" t="s">
        <v>136</v>
      </c>
      <c r="E1733" t="s">
        <v>145</v>
      </c>
      <c r="F1733" t="s">
        <v>141</v>
      </c>
      <c r="G1733" s="3" t="s">
        <v>144</v>
      </c>
      <c r="H1733" s="4">
        <v>20.092040017398865</v>
      </c>
      <c r="I1733">
        <v>6.5044489755636198E-3</v>
      </c>
      <c r="J1733" s="3" t="s">
        <v>144</v>
      </c>
      <c r="K1733" s="3" t="s">
        <v>144</v>
      </c>
      <c r="L1733">
        <f>H1733*I1733</f>
        <v>0.13068764910815331</v>
      </c>
      <c r="M1733" t="s">
        <v>68</v>
      </c>
      <c r="N1733">
        <f t="shared" si="38"/>
        <v>0.13068764910815331</v>
      </c>
    </row>
    <row r="1734" spans="1:14" x14ac:dyDescent="0.25">
      <c r="A1734" t="s">
        <v>140</v>
      </c>
      <c r="B1734" t="s">
        <v>63</v>
      </c>
      <c r="C1734" t="s">
        <v>32</v>
      </c>
      <c r="D1734" t="s">
        <v>104</v>
      </c>
      <c r="E1734" t="s">
        <v>81</v>
      </c>
      <c r="F1734" t="s">
        <v>82</v>
      </c>
      <c r="G1734">
        <v>159</v>
      </c>
      <c r="H1734" s="3" t="s">
        <v>144</v>
      </c>
      <c r="I1734">
        <v>4.9203679012433136E-3</v>
      </c>
      <c r="J1734">
        <v>0.3</v>
      </c>
      <c r="K1734">
        <v>0.03</v>
      </c>
      <c r="L1734">
        <f>G1734*I1734*J1734*K1734</f>
        <v>7.0410464666791801E-3</v>
      </c>
      <c r="M1734" t="s">
        <v>68</v>
      </c>
      <c r="N1734">
        <f t="shared" si="38"/>
        <v>7.0410464666791801E-3</v>
      </c>
    </row>
    <row r="1735" spans="1:14" x14ac:dyDescent="0.25">
      <c r="A1735" t="s">
        <v>140</v>
      </c>
      <c r="B1735" t="s">
        <v>63</v>
      </c>
      <c r="C1735" t="s">
        <v>32</v>
      </c>
      <c r="D1735" t="s">
        <v>104</v>
      </c>
      <c r="E1735" t="s">
        <v>81</v>
      </c>
      <c r="F1735" t="s">
        <v>141</v>
      </c>
      <c r="G1735" s="3" t="s">
        <v>144</v>
      </c>
      <c r="H1735" s="4">
        <v>5.8909090909090907</v>
      </c>
      <c r="I1735">
        <v>4.9203679012433136E-3</v>
      </c>
      <c r="J1735" s="3" t="s">
        <v>144</v>
      </c>
      <c r="K1735" s="3" t="s">
        <v>144</v>
      </c>
      <c r="L1735">
        <f>H1735*I1735</f>
        <v>2.8985440000051519E-2</v>
      </c>
      <c r="M1735" t="s">
        <v>68</v>
      </c>
      <c r="N1735">
        <f t="shared" si="38"/>
        <v>2.8985440000051519E-2</v>
      </c>
    </row>
    <row r="1736" spans="1:14" x14ac:dyDescent="0.25">
      <c r="A1736" t="s">
        <v>140</v>
      </c>
      <c r="B1736" t="s">
        <v>63</v>
      </c>
      <c r="C1736" t="s">
        <v>32</v>
      </c>
      <c r="D1736" t="s">
        <v>104</v>
      </c>
      <c r="E1736" t="s">
        <v>145</v>
      </c>
      <c r="F1736" t="s">
        <v>82</v>
      </c>
      <c r="G1736">
        <v>435</v>
      </c>
      <c r="H1736" s="3" t="s">
        <v>144</v>
      </c>
      <c r="I1736">
        <v>6.5044489755636198E-3</v>
      </c>
      <c r="J1736">
        <v>0.3</v>
      </c>
      <c r="K1736">
        <v>0.03</v>
      </c>
      <c r="L1736">
        <f>G1736*I1736*J1736*K1736</f>
        <v>2.5464917739331568E-2</v>
      </c>
      <c r="M1736" t="s">
        <v>68</v>
      </c>
      <c r="N1736">
        <f t="shared" si="38"/>
        <v>2.5464917739331568E-2</v>
      </c>
    </row>
    <row r="1737" spans="1:14" x14ac:dyDescent="0.25">
      <c r="A1737" t="s">
        <v>140</v>
      </c>
      <c r="B1737" t="s">
        <v>63</v>
      </c>
      <c r="C1737" t="s">
        <v>32</v>
      </c>
      <c r="D1737" t="s">
        <v>104</v>
      </c>
      <c r="E1737" t="s">
        <v>145</v>
      </c>
      <c r="F1737" t="s">
        <v>141</v>
      </c>
      <c r="G1737" s="3" t="s">
        <v>144</v>
      </c>
      <c r="H1737" s="4">
        <v>2.5454545454545454</v>
      </c>
      <c r="I1737">
        <v>6.5044489755636198E-3</v>
      </c>
      <c r="J1737" s="3" t="s">
        <v>144</v>
      </c>
      <c r="K1737" s="3" t="s">
        <v>144</v>
      </c>
      <c r="L1737">
        <f>H1737*I1737</f>
        <v>1.6556779210525577E-2</v>
      </c>
      <c r="M1737" t="s">
        <v>68</v>
      </c>
      <c r="N1737">
        <f t="shared" si="38"/>
        <v>1.6556779210525577E-2</v>
      </c>
    </row>
    <row r="1738" spans="1:14" x14ac:dyDescent="0.25">
      <c r="A1738" t="s">
        <v>140</v>
      </c>
      <c r="B1738" t="s">
        <v>63</v>
      </c>
      <c r="C1738" t="s">
        <v>32</v>
      </c>
      <c r="D1738" t="s">
        <v>105</v>
      </c>
      <c r="E1738" t="s">
        <v>81</v>
      </c>
      <c r="F1738" t="s">
        <v>141</v>
      </c>
      <c r="G1738" s="3" t="s">
        <v>144</v>
      </c>
      <c r="H1738" s="4">
        <v>32.807418181818193</v>
      </c>
      <c r="I1738">
        <v>4.9203679012433136E-3</v>
      </c>
      <c r="J1738" s="3" t="s">
        <v>144</v>
      </c>
      <c r="K1738" s="3" t="s">
        <v>144</v>
      </c>
      <c r="L1738">
        <f>H1738*I1738</f>
        <v>0.16142456734448452</v>
      </c>
      <c r="M1738" t="s">
        <v>68</v>
      </c>
      <c r="N1738">
        <f t="shared" si="38"/>
        <v>0.16142456734448452</v>
      </c>
    </row>
    <row r="1739" spans="1:14" x14ac:dyDescent="0.25">
      <c r="A1739" t="s">
        <v>140</v>
      </c>
      <c r="B1739" t="s">
        <v>63</v>
      </c>
      <c r="C1739" t="s">
        <v>32</v>
      </c>
      <c r="D1739" t="s">
        <v>105</v>
      </c>
      <c r="E1739" t="s">
        <v>145</v>
      </c>
      <c r="F1739" t="s">
        <v>141</v>
      </c>
      <c r="G1739" s="3" t="s">
        <v>144</v>
      </c>
      <c r="H1739" s="4">
        <v>19.536363636363635</v>
      </c>
      <c r="I1739">
        <v>6.5044489755636198E-3</v>
      </c>
      <c r="J1739" s="3" t="s">
        <v>144</v>
      </c>
      <c r="K1739" s="3" t="s">
        <v>144</v>
      </c>
      <c r="L1739">
        <f>H1739*I1739</f>
        <v>0.12707328044078381</v>
      </c>
      <c r="M1739" t="s">
        <v>68</v>
      </c>
      <c r="N1739">
        <f t="shared" si="38"/>
        <v>0.12707328044078381</v>
      </c>
    </row>
    <row r="1740" spans="1:14" x14ac:dyDescent="0.25">
      <c r="A1740" t="s">
        <v>140</v>
      </c>
      <c r="B1740" t="s">
        <v>63</v>
      </c>
      <c r="C1740" t="s">
        <v>32</v>
      </c>
      <c r="D1740" t="s">
        <v>106</v>
      </c>
      <c r="E1740" t="s">
        <v>81</v>
      </c>
      <c r="F1740" t="s">
        <v>82</v>
      </c>
      <c r="G1740">
        <v>127</v>
      </c>
      <c r="H1740" s="3" t="s">
        <v>144</v>
      </c>
      <c r="I1740">
        <v>4.9203679012433136E-3</v>
      </c>
      <c r="J1740">
        <v>0.3</v>
      </c>
      <c r="K1740">
        <v>0.03</v>
      </c>
      <c r="L1740">
        <f>G1740*I1740*J1740*K1740</f>
        <v>5.6239805111211079E-3</v>
      </c>
      <c r="M1740" t="s">
        <v>68</v>
      </c>
      <c r="N1740">
        <f t="shared" si="38"/>
        <v>5.6239805111211079E-3</v>
      </c>
    </row>
    <row r="1741" spans="1:14" x14ac:dyDescent="0.25">
      <c r="A1741" t="s">
        <v>140</v>
      </c>
      <c r="B1741" t="s">
        <v>63</v>
      </c>
      <c r="C1741" t="s">
        <v>32</v>
      </c>
      <c r="D1741" t="s">
        <v>106</v>
      </c>
      <c r="E1741" t="s">
        <v>81</v>
      </c>
      <c r="F1741" t="s">
        <v>141</v>
      </c>
      <c r="G1741" s="3" t="s">
        <v>144</v>
      </c>
      <c r="H1741" s="4">
        <v>3.9272727272727272</v>
      </c>
      <c r="I1741">
        <v>4.9203679012433136E-3</v>
      </c>
      <c r="J1741" s="3" t="s">
        <v>144</v>
      </c>
      <c r="K1741" s="3" t="s">
        <v>144</v>
      </c>
      <c r="L1741">
        <f>H1741*I1741</f>
        <v>1.9323626666701014E-2</v>
      </c>
      <c r="M1741" t="s">
        <v>68</v>
      </c>
      <c r="N1741">
        <f t="shared" si="38"/>
        <v>1.9323626666701014E-2</v>
      </c>
    </row>
    <row r="1742" spans="1:14" x14ac:dyDescent="0.25">
      <c r="A1742" t="s">
        <v>140</v>
      </c>
      <c r="B1742" t="s">
        <v>63</v>
      </c>
      <c r="C1742" t="s">
        <v>32</v>
      </c>
      <c r="D1742" t="s">
        <v>106</v>
      </c>
      <c r="E1742" t="s">
        <v>145</v>
      </c>
      <c r="F1742" t="s">
        <v>82</v>
      </c>
      <c r="G1742">
        <v>301</v>
      </c>
      <c r="H1742" s="3" t="s">
        <v>144</v>
      </c>
      <c r="I1742">
        <v>6.5044489755636198E-3</v>
      </c>
      <c r="J1742">
        <v>0.3</v>
      </c>
      <c r="K1742">
        <v>0.03</v>
      </c>
      <c r="L1742">
        <f>G1742*I1742*J1742*K1742</f>
        <v>1.7620552274801846E-2</v>
      </c>
      <c r="M1742" t="s">
        <v>68</v>
      </c>
      <c r="N1742">
        <f t="shared" si="38"/>
        <v>1.7620552274801846E-2</v>
      </c>
    </row>
    <row r="1743" spans="1:14" x14ac:dyDescent="0.25">
      <c r="A1743" t="s">
        <v>140</v>
      </c>
      <c r="B1743" t="s">
        <v>63</v>
      </c>
      <c r="C1743" t="s">
        <v>32</v>
      </c>
      <c r="D1743" t="s">
        <v>106</v>
      </c>
      <c r="E1743" t="s">
        <v>145</v>
      </c>
      <c r="F1743" t="s">
        <v>141</v>
      </c>
      <c r="G1743" s="3" t="s">
        <v>144</v>
      </c>
      <c r="H1743" s="4">
        <v>5.3818181818181818</v>
      </c>
      <c r="I1743">
        <v>6.5044489755636198E-3</v>
      </c>
      <c r="J1743" s="3" t="s">
        <v>144</v>
      </c>
      <c r="K1743" s="3" t="s">
        <v>144</v>
      </c>
      <c r="L1743">
        <f>H1743*I1743</f>
        <v>3.5005761759396938E-2</v>
      </c>
      <c r="M1743" t="s">
        <v>68</v>
      </c>
      <c r="N1743">
        <f t="shared" si="38"/>
        <v>3.5005761759396938E-2</v>
      </c>
    </row>
    <row r="1744" spans="1:14" x14ac:dyDescent="0.25">
      <c r="A1744" t="s">
        <v>140</v>
      </c>
      <c r="B1744" t="s">
        <v>63</v>
      </c>
      <c r="C1744" t="s">
        <v>32</v>
      </c>
      <c r="D1744" t="s">
        <v>152</v>
      </c>
      <c r="E1744" t="s">
        <v>81</v>
      </c>
      <c r="F1744" t="s">
        <v>82</v>
      </c>
      <c r="G1744">
        <v>238.215</v>
      </c>
      <c r="H1744" s="3" t="s">
        <v>144</v>
      </c>
      <c r="I1744">
        <v>4.9203679012433136E-3</v>
      </c>
      <c r="J1744">
        <v>0.3</v>
      </c>
      <c r="K1744">
        <v>0.03</v>
      </c>
      <c r="L1744">
        <f>G1744*I1744*J1744*K1744</f>
        <v>1.0548948956352083E-2</v>
      </c>
      <c r="M1744" t="s">
        <v>68</v>
      </c>
      <c r="N1744">
        <f t="shared" si="38"/>
        <v>1.0548948956352083E-2</v>
      </c>
    </row>
    <row r="1745" spans="1:14" x14ac:dyDescent="0.25">
      <c r="A1745" t="s">
        <v>140</v>
      </c>
      <c r="B1745" t="s">
        <v>63</v>
      </c>
      <c r="C1745" t="s">
        <v>32</v>
      </c>
      <c r="D1745" t="s">
        <v>152</v>
      </c>
      <c r="E1745" t="s">
        <v>81</v>
      </c>
      <c r="F1745" t="s">
        <v>141</v>
      </c>
      <c r="G1745" s="3" t="s">
        <v>144</v>
      </c>
      <c r="H1745" s="4">
        <v>7.88</v>
      </c>
      <c r="I1745">
        <v>4.9203679012433136E-3</v>
      </c>
      <c r="J1745" s="3" t="s">
        <v>144</v>
      </c>
      <c r="K1745" s="3" t="s">
        <v>144</v>
      </c>
      <c r="L1745">
        <f>H1745*I1745</f>
        <v>3.8772499061797312E-2</v>
      </c>
      <c r="M1745" t="s">
        <v>68</v>
      </c>
      <c r="N1745">
        <f t="shared" si="38"/>
        <v>3.8772499061797312E-2</v>
      </c>
    </row>
    <row r="1746" spans="1:14" x14ac:dyDescent="0.25">
      <c r="A1746" t="s">
        <v>140</v>
      </c>
      <c r="B1746" t="s">
        <v>63</v>
      </c>
      <c r="C1746" t="s">
        <v>32</v>
      </c>
      <c r="D1746" t="s">
        <v>152</v>
      </c>
      <c r="E1746" t="s">
        <v>145</v>
      </c>
      <c r="F1746" t="s">
        <v>82</v>
      </c>
      <c r="G1746">
        <v>572.83500000000004</v>
      </c>
      <c r="H1746" s="3" t="s">
        <v>144</v>
      </c>
      <c r="I1746">
        <v>6.5044489755636198E-3</v>
      </c>
      <c r="J1746">
        <v>0.3</v>
      </c>
      <c r="K1746">
        <v>0.03</v>
      </c>
      <c r="L1746">
        <f>G1746*I1746*J1746*K1746</f>
        <v>3.3533784260252879E-2</v>
      </c>
      <c r="M1746" t="s">
        <v>68</v>
      </c>
      <c r="N1746">
        <f t="shared" si="38"/>
        <v>3.3533784260252879E-2</v>
      </c>
    </row>
    <row r="1747" spans="1:14" x14ac:dyDescent="0.25">
      <c r="A1747" t="s">
        <v>140</v>
      </c>
      <c r="B1747" t="s">
        <v>63</v>
      </c>
      <c r="C1747" t="s">
        <v>32</v>
      </c>
      <c r="D1747" t="s">
        <v>152</v>
      </c>
      <c r="E1747" t="s">
        <v>145</v>
      </c>
      <c r="F1747" t="s">
        <v>141</v>
      </c>
      <c r="G1747" s="3" t="s">
        <v>144</v>
      </c>
      <c r="H1747" s="4">
        <v>12.154999999999999</v>
      </c>
      <c r="I1747">
        <v>6.5044489755636198E-3</v>
      </c>
      <c r="J1747" s="3" t="s">
        <v>144</v>
      </c>
      <c r="K1747" s="3" t="s">
        <v>144</v>
      </c>
      <c r="L1747">
        <f>H1747*I1747</f>
        <v>7.9061577297975791E-2</v>
      </c>
      <c r="M1747" t="s">
        <v>68</v>
      </c>
      <c r="N1747">
        <f t="shared" si="38"/>
        <v>7.9061577297975791E-2</v>
      </c>
    </row>
    <row r="1748" spans="1:14" x14ac:dyDescent="0.25">
      <c r="A1748" t="s">
        <v>140</v>
      </c>
      <c r="B1748" t="s">
        <v>63</v>
      </c>
      <c r="C1748" t="s">
        <v>32</v>
      </c>
      <c r="D1748" t="s">
        <v>87</v>
      </c>
      <c r="E1748" t="s">
        <v>81</v>
      </c>
      <c r="F1748" t="s">
        <v>141</v>
      </c>
      <c r="G1748" s="3" t="s">
        <v>144</v>
      </c>
      <c r="H1748" s="4">
        <v>6.7732136294661327</v>
      </c>
      <c r="I1748">
        <v>4.9203679012433136E-3</v>
      </c>
      <c r="J1748" s="3" t="s">
        <v>144</v>
      </c>
      <c r="K1748" s="3" t="s">
        <v>144</v>
      </c>
      <c r="L1748">
        <f>H1748*I1748</f>
        <v>3.332670293068888E-2</v>
      </c>
      <c r="M1748" t="s">
        <v>68</v>
      </c>
      <c r="N1748">
        <f t="shared" si="38"/>
        <v>3.332670293068888E-2</v>
      </c>
    </row>
    <row r="1749" spans="1:14" x14ac:dyDescent="0.25">
      <c r="A1749" t="s">
        <v>140</v>
      </c>
      <c r="B1749" t="s">
        <v>63</v>
      </c>
      <c r="C1749" t="s">
        <v>32</v>
      </c>
      <c r="D1749" t="s">
        <v>87</v>
      </c>
      <c r="E1749" t="s">
        <v>145</v>
      </c>
      <c r="F1749" t="s">
        <v>141</v>
      </c>
      <c r="G1749" s="3" t="s">
        <v>144</v>
      </c>
      <c r="H1749" s="4">
        <v>8.5060284177127876</v>
      </c>
      <c r="I1749">
        <v>6.5044489755636198E-3</v>
      </c>
      <c r="J1749" s="3" t="s">
        <v>144</v>
      </c>
      <c r="K1749" s="3" t="s">
        <v>144</v>
      </c>
      <c r="L1749">
        <f>H1749*I1749</f>
        <v>5.532702782770698E-2</v>
      </c>
      <c r="M1749" t="s">
        <v>68</v>
      </c>
      <c r="N1749">
        <f t="shared" si="38"/>
        <v>5.532702782770698E-2</v>
      </c>
    </row>
    <row r="1750" spans="1:14" x14ac:dyDescent="0.25">
      <c r="A1750" t="s">
        <v>140</v>
      </c>
      <c r="B1750" t="s">
        <v>63</v>
      </c>
      <c r="C1750" t="s">
        <v>32</v>
      </c>
      <c r="D1750" t="s">
        <v>122</v>
      </c>
      <c r="E1750" t="s">
        <v>81</v>
      </c>
      <c r="F1750" t="s">
        <v>141</v>
      </c>
      <c r="G1750" s="3" t="s">
        <v>144</v>
      </c>
      <c r="H1750" s="4">
        <v>8.6945454545454552</v>
      </c>
      <c r="I1750">
        <v>4.9203679012433136E-3</v>
      </c>
      <c r="J1750" s="3" t="s">
        <v>144</v>
      </c>
      <c r="K1750" s="3" t="s">
        <v>144</v>
      </c>
      <c r="L1750">
        <f>H1750*I1750</f>
        <v>4.2780362370446412E-2</v>
      </c>
      <c r="M1750" t="s">
        <v>68</v>
      </c>
      <c r="N1750">
        <f t="shared" si="38"/>
        <v>4.2780362370446412E-2</v>
      </c>
    </row>
    <row r="1751" spans="1:14" x14ac:dyDescent="0.25">
      <c r="A1751" t="s">
        <v>140</v>
      </c>
      <c r="B1751" t="s">
        <v>63</v>
      </c>
      <c r="C1751" t="s">
        <v>32</v>
      </c>
      <c r="D1751" t="s">
        <v>122</v>
      </c>
      <c r="E1751" t="s">
        <v>145</v>
      </c>
      <c r="F1751" t="s">
        <v>141</v>
      </c>
      <c r="G1751" s="3" t="s">
        <v>144</v>
      </c>
      <c r="H1751" s="4">
        <v>7.254545454545454</v>
      </c>
      <c r="I1751">
        <v>6.5044489755636198E-3</v>
      </c>
      <c r="J1751" s="3" t="s">
        <v>144</v>
      </c>
      <c r="K1751" s="3" t="s">
        <v>144</v>
      </c>
      <c r="L1751">
        <f>H1751*I1751</f>
        <v>4.7186820749997894E-2</v>
      </c>
      <c r="M1751" t="s">
        <v>68</v>
      </c>
      <c r="N1751">
        <f t="shared" si="38"/>
        <v>4.7186820749997894E-2</v>
      </c>
    </row>
    <row r="1752" spans="1:14" x14ac:dyDescent="0.25">
      <c r="A1752" t="s">
        <v>140</v>
      </c>
      <c r="B1752" t="s">
        <v>63</v>
      </c>
      <c r="C1752" t="s">
        <v>32</v>
      </c>
      <c r="D1752" t="s">
        <v>74</v>
      </c>
      <c r="E1752" t="s">
        <v>81</v>
      </c>
      <c r="F1752" t="s">
        <v>82</v>
      </c>
      <c r="G1752">
        <v>149</v>
      </c>
      <c r="H1752" s="3" t="s">
        <v>144</v>
      </c>
      <c r="I1752">
        <v>4.9203679012433136E-3</v>
      </c>
      <c r="J1752">
        <v>0.3</v>
      </c>
      <c r="K1752">
        <v>0.03</v>
      </c>
      <c r="L1752">
        <f>G1752*I1752*J1752*K1752</f>
        <v>6.5982133555672834E-3</v>
      </c>
      <c r="M1752" t="s">
        <v>67</v>
      </c>
      <c r="N1752">
        <f t="shared" si="38"/>
        <v>0</v>
      </c>
    </row>
    <row r="1753" spans="1:14" x14ac:dyDescent="0.25">
      <c r="A1753" t="s">
        <v>140</v>
      </c>
      <c r="B1753" t="s">
        <v>63</v>
      </c>
      <c r="C1753" t="s">
        <v>32</v>
      </c>
      <c r="D1753" t="s">
        <v>74</v>
      </c>
      <c r="E1753" t="s">
        <v>81</v>
      </c>
      <c r="F1753" t="s">
        <v>141</v>
      </c>
      <c r="G1753" s="3" t="s">
        <v>144</v>
      </c>
      <c r="H1753" s="4">
        <v>5.95</v>
      </c>
      <c r="I1753">
        <v>4.9203679012433136E-3</v>
      </c>
      <c r="J1753" s="3" t="s">
        <v>144</v>
      </c>
      <c r="K1753" s="3" t="s">
        <v>144</v>
      </c>
      <c r="L1753">
        <f>H1753*I1753</f>
        <v>2.9276189012397716E-2</v>
      </c>
      <c r="M1753" t="s">
        <v>67</v>
      </c>
      <c r="N1753">
        <f t="shared" si="38"/>
        <v>0</v>
      </c>
    </row>
    <row r="1754" spans="1:14" x14ac:dyDescent="0.25">
      <c r="A1754" t="s">
        <v>140</v>
      </c>
      <c r="B1754" t="s">
        <v>63</v>
      </c>
      <c r="C1754" t="s">
        <v>32</v>
      </c>
      <c r="D1754" t="s">
        <v>74</v>
      </c>
      <c r="E1754" t="s">
        <v>145</v>
      </c>
      <c r="F1754" t="s">
        <v>82</v>
      </c>
      <c r="G1754">
        <v>83</v>
      </c>
      <c r="H1754" s="3" t="s">
        <v>144</v>
      </c>
      <c r="I1754">
        <v>6.5044489755636198E-3</v>
      </c>
      <c r="J1754">
        <v>0.3</v>
      </c>
      <c r="K1754">
        <v>0.03</v>
      </c>
      <c r="L1754">
        <f>G1754*I1754*J1754*K1754</f>
        <v>4.8588233847460232E-3</v>
      </c>
      <c r="M1754" t="s">
        <v>67</v>
      </c>
      <c r="N1754">
        <f t="shared" si="38"/>
        <v>0</v>
      </c>
    </row>
    <row r="1755" spans="1:14" x14ac:dyDescent="0.25">
      <c r="A1755" t="s">
        <v>140</v>
      </c>
      <c r="B1755" t="s">
        <v>63</v>
      </c>
      <c r="C1755" t="s">
        <v>32</v>
      </c>
      <c r="D1755" t="s">
        <v>74</v>
      </c>
      <c r="E1755" t="s">
        <v>145</v>
      </c>
      <c r="F1755" t="s">
        <v>141</v>
      </c>
      <c r="G1755" s="3" t="s">
        <v>144</v>
      </c>
      <c r="H1755" s="4">
        <v>3.55</v>
      </c>
      <c r="I1755">
        <v>6.5044489755636198E-3</v>
      </c>
      <c r="J1755" s="3" t="s">
        <v>144</v>
      </c>
      <c r="K1755" s="3" t="s">
        <v>144</v>
      </c>
      <c r="L1755">
        <f>H1755*I1755</f>
        <v>2.3090793863250848E-2</v>
      </c>
      <c r="M1755" t="s">
        <v>67</v>
      </c>
      <c r="N1755">
        <f t="shared" si="38"/>
        <v>0</v>
      </c>
    </row>
    <row r="1756" spans="1:14" x14ac:dyDescent="0.25">
      <c r="A1756" t="s">
        <v>140</v>
      </c>
      <c r="B1756" t="s">
        <v>63</v>
      </c>
      <c r="C1756" t="s">
        <v>32</v>
      </c>
      <c r="D1756" t="s">
        <v>153</v>
      </c>
      <c r="E1756" t="s">
        <v>81</v>
      </c>
      <c r="F1756" t="s">
        <v>82</v>
      </c>
      <c r="G1756">
        <v>3608</v>
      </c>
      <c r="H1756" s="3" t="s">
        <v>144</v>
      </c>
      <c r="I1756">
        <v>4.9203679012433136E-3</v>
      </c>
      <c r="J1756">
        <v>0.3</v>
      </c>
      <c r="K1756">
        <v>0.03</v>
      </c>
      <c r="L1756">
        <f>G1756*I1756*J1756*K1756</f>
        <v>0.15977418648917285</v>
      </c>
      <c r="M1756" t="s">
        <v>68</v>
      </c>
      <c r="N1756">
        <f t="shared" si="38"/>
        <v>0.15977418648917285</v>
      </c>
    </row>
    <row r="1757" spans="1:14" x14ac:dyDescent="0.25">
      <c r="A1757" t="s">
        <v>140</v>
      </c>
      <c r="B1757" t="s">
        <v>63</v>
      </c>
      <c r="C1757" t="s">
        <v>32</v>
      </c>
      <c r="D1757" t="s">
        <v>154</v>
      </c>
      <c r="E1757" t="s">
        <v>81</v>
      </c>
      <c r="F1757" t="s">
        <v>141</v>
      </c>
      <c r="G1757" s="3" t="s">
        <v>144</v>
      </c>
      <c r="H1757" s="4">
        <v>10.109090909090909</v>
      </c>
      <c r="I1757">
        <v>4.9203679012433136E-3</v>
      </c>
      <c r="J1757" s="3" t="s">
        <v>144</v>
      </c>
      <c r="K1757" s="3" t="s">
        <v>144</v>
      </c>
      <c r="L1757">
        <f>H1757*I1757</f>
        <v>4.9740446419841503E-2</v>
      </c>
      <c r="M1757" t="s">
        <v>68</v>
      </c>
      <c r="N1757">
        <f t="shared" si="38"/>
        <v>4.9740446419841503E-2</v>
      </c>
    </row>
    <row r="1758" spans="1:14" x14ac:dyDescent="0.25">
      <c r="A1758" t="s">
        <v>140</v>
      </c>
      <c r="B1758" t="s">
        <v>63</v>
      </c>
      <c r="C1758" t="s">
        <v>32</v>
      </c>
      <c r="D1758" t="s">
        <v>153</v>
      </c>
      <c r="E1758" t="s">
        <v>145</v>
      </c>
      <c r="F1758" t="s">
        <v>82</v>
      </c>
      <c r="G1758">
        <v>2626</v>
      </c>
      <c r="H1758" s="3" t="s">
        <v>144</v>
      </c>
      <c r="I1758">
        <v>6.5044489755636198E-3</v>
      </c>
      <c r="J1758">
        <v>0.3</v>
      </c>
      <c r="K1758">
        <v>0.03</v>
      </c>
      <c r="L1758">
        <f>G1758*I1758*J1758*K1758</f>
        <v>0.15372614708847057</v>
      </c>
      <c r="M1758" t="s">
        <v>68</v>
      </c>
      <c r="N1758">
        <f t="shared" si="38"/>
        <v>0.15372614708847057</v>
      </c>
    </row>
    <row r="1759" spans="1:14" x14ac:dyDescent="0.25">
      <c r="A1759" t="s">
        <v>140</v>
      </c>
      <c r="B1759" t="s">
        <v>63</v>
      </c>
      <c r="C1759" t="s">
        <v>32</v>
      </c>
      <c r="D1759" t="s">
        <v>154</v>
      </c>
      <c r="E1759" t="s">
        <v>145</v>
      </c>
      <c r="F1759" t="s">
        <v>141</v>
      </c>
      <c r="G1759" s="3" t="s">
        <v>144</v>
      </c>
      <c r="H1759" s="4">
        <v>3.3454545454545452</v>
      </c>
      <c r="I1759">
        <v>6.5044489755636198E-3</v>
      </c>
      <c r="J1759" s="3" t="s">
        <v>144</v>
      </c>
      <c r="K1759" s="3" t="s">
        <v>144</v>
      </c>
      <c r="L1759">
        <f>H1759*I1759</f>
        <v>2.1760338390976471E-2</v>
      </c>
      <c r="M1759" t="s">
        <v>68</v>
      </c>
      <c r="N1759">
        <f t="shared" si="38"/>
        <v>2.1760338390976471E-2</v>
      </c>
    </row>
    <row r="1760" spans="1:14" x14ac:dyDescent="0.25">
      <c r="A1760" t="s">
        <v>140</v>
      </c>
      <c r="B1760" t="s">
        <v>63</v>
      </c>
      <c r="C1760" t="s">
        <v>32</v>
      </c>
      <c r="D1760" t="s">
        <v>88</v>
      </c>
      <c r="E1760" t="s">
        <v>81</v>
      </c>
      <c r="F1760" t="s">
        <v>82</v>
      </c>
      <c r="G1760">
        <v>31481</v>
      </c>
      <c r="H1760" s="3" t="s">
        <v>144</v>
      </c>
      <c r="I1760">
        <v>4.9203679012433136E-3</v>
      </c>
      <c r="J1760">
        <v>0.3</v>
      </c>
      <c r="K1760">
        <v>0.03</v>
      </c>
      <c r="L1760">
        <f>G1760*I1760*J1760*K1760</f>
        <v>1.3940829170913669</v>
      </c>
      <c r="M1760" t="s">
        <v>68</v>
      </c>
      <c r="N1760">
        <f t="shared" si="38"/>
        <v>1.3940829170913669</v>
      </c>
    </row>
    <row r="1761" spans="1:14" x14ac:dyDescent="0.25">
      <c r="A1761" t="s">
        <v>140</v>
      </c>
      <c r="B1761" t="s">
        <v>63</v>
      </c>
      <c r="C1761" t="s">
        <v>32</v>
      </c>
      <c r="D1761" t="s">
        <v>155</v>
      </c>
      <c r="E1761" t="s">
        <v>81</v>
      </c>
      <c r="F1761" t="s">
        <v>141</v>
      </c>
      <c r="G1761" s="3" t="s">
        <v>144</v>
      </c>
      <c r="H1761" s="4">
        <v>5.6327411198073456</v>
      </c>
      <c r="I1761">
        <v>4.9203679012433136E-3</v>
      </c>
      <c r="J1761" s="3" t="s">
        <v>144</v>
      </c>
      <c r="K1761" s="3" t="s">
        <v>144</v>
      </c>
      <c r="L1761">
        <f>H1761*I1761</f>
        <v>2.771515860191338E-2</v>
      </c>
      <c r="M1761" t="s">
        <v>68</v>
      </c>
      <c r="N1761">
        <f t="shared" si="38"/>
        <v>2.771515860191338E-2</v>
      </c>
    </row>
    <row r="1762" spans="1:14" x14ac:dyDescent="0.25">
      <c r="A1762" t="s">
        <v>140</v>
      </c>
      <c r="B1762" t="s">
        <v>63</v>
      </c>
      <c r="C1762" t="s">
        <v>32</v>
      </c>
      <c r="D1762" t="s">
        <v>88</v>
      </c>
      <c r="E1762" t="s">
        <v>145</v>
      </c>
      <c r="F1762" t="s">
        <v>82</v>
      </c>
      <c r="G1762">
        <v>767</v>
      </c>
      <c r="H1762" s="3" t="s">
        <v>144</v>
      </c>
      <c r="I1762">
        <v>6.5044489755636198E-3</v>
      </c>
      <c r="J1762">
        <v>0.3</v>
      </c>
      <c r="K1762">
        <v>0.03</v>
      </c>
      <c r="L1762">
        <f>G1762*I1762*J1762*K1762</f>
        <v>4.4900211278315665E-2</v>
      </c>
      <c r="M1762" t="s">
        <v>68</v>
      </c>
      <c r="N1762">
        <f t="shared" si="38"/>
        <v>4.4900211278315665E-2</v>
      </c>
    </row>
    <row r="1763" spans="1:14" x14ac:dyDescent="0.25">
      <c r="A1763" t="s">
        <v>140</v>
      </c>
      <c r="B1763" t="s">
        <v>63</v>
      </c>
      <c r="C1763" t="s">
        <v>32</v>
      </c>
      <c r="D1763" t="s">
        <v>155</v>
      </c>
      <c r="E1763" t="s">
        <v>145</v>
      </c>
      <c r="F1763" t="s">
        <v>141</v>
      </c>
      <c r="G1763" s="3" t="s">
        <v>144</v>
      </c>
      <c r="H1763" s="4">
        <v>2.3120860927152314</v>
      </c>
      <c r="I1763">
        <v>6.5044489755636198E-3</v>
      </c>
      <c r="J1763" s="3" t="s">
        <v>144</v>
      </c>
      <c r="K1763" s="3" t="s">
        <v>144</v>
      </c>
      <c r="L1763">
        <f>H1763*I1763</f>
        <v>1.5038846017176479E-2</v>
      </c>
      <c r="M1763" t="s">
        <v>68</v>
      </c>
      <c r="N1763">
        <f t="shared" si="38"/>
        <v>1.5038846017176479E-2</v>
      </c>
    </row>
    <row r="1764" spans="1:14" x14ac:dyDescent="0.25">
      <c r="A1764" t="s">
        <v>140</v>
      </c>
      <c r="B1764" t="s">
        <v>63</v>
      </c>
      <c r="C1764" t="s">
        <v>32</v>
      </c>
      <c r="D1764" t="s">
        <v>107</v>
      </c>
      <c r="E1764" t="s">
        <v>81</v>
      </c>
      <c r="F1764" t="s">
        <v>82</v>
      </c>
      <c r="G1764">
        <v>2550</v>
      </c>
      <c r="H1764" s="3" t="s">
        <v>144</v>
      </c>
      <c r="I1764">
        <v>4.9203679012433136E-3</v>
      </c>
      <c r="J1764">
        <v>0.3</v>
      </c>
      <c r="K1764">
        <v>0.03</v>
      </c>
      <c r="L1764">
        <f>G1764*I1764*J1764*K1764</f>
        <v>0.11292244333353403</v>
      </c>
      <c r="M1764" t="s">
        <v>68</v>
      </c>
      <c r="N1764">
        <f t="shared" si="38"/>
        <v>0.11292244333353403</v>
      </c>
    </row>
    <row r="1765" spans="1:14" x14ac:dyDescent="0.25">
      <c r="A1765" t="s">
        <v>140</v>
      </c>
      <c r="B1765" t="s">
        <v>63</v>
      </c>
      <c r="C1765" t="s">
        <v>32</v>
      </c>
      <c r="D1765" t="s">
        <v>156</v>
      </c>
      <c r="E1765" t="s">
        <v>81</v>
      </c>
      <c r="F1765" t="s">
        <v>141</v>
      </c>
      <c r="G1765" s="3" t="s">
        <v>144</v>
      </c>
      <c r="H1765" s="4">
        <v>27.978181818181817</v>
      </c>
      <c r="I1765">
        <v>4.9203679012433136E-3</v>
      </c>
      <c r="J1765" s="3" t="s">
        <v>144</v>
      </c>
      <c r="K1765" s="3" t="s">
        <v>144</v>
      </c>
      <c r="L1765">
        <f>H1765*I1765</f>
        <v>0.1376629477533311</v>
      </c>
      <c r="M1765" t="s">
        <v>68</v>
      </c>
      <c r="N1765">
        <f t="shared" si="38"/>
        <v>0.1376629477533311</v>
      </c>
    </row>
    <row r="1766" spans="1:14" x14ac:dyDescent="0.25">
      <c r="A1766" t="s">
        <v>140</v>
      </c>
      <c r="B1766" t="s">
        <v>63</v>
      </c>
      <c r="C1766" t="s">
        <v>32</v>
      </c>
      <c r="D1766" t="s">
        <v>107</v>
      </c>
      <c r="E1766" t="s">
        <v>145</v>
      </c>
      <c r="F1766" t="s">
        <v>82</v>
      </c>
      <c r="G1766">
        <v>3795</v>
      </c>
      <c r="H1766" s="3" t="s">
        <v>144</v>
      </c>
      <c r="I1766">
        <v>6.5044489755636198E-3</v>
      </c>
      <c r="J1766">
        <v>0.3</v>
      </c>
      <c r="K1766">
        <v>0.03</v>
      </c>
      <c r="L1766">
        <f>G1766*I1766*J1766*K1766</f>
        <v>0.22215945476037544</v>
      </c>
      <c r="M1766" t="s">
        <v>68</v>
      </c>
      <c r="N1766">
        <f t="shared" si="38"/>
        <v>0.22215945476037544</v>
      </c>
    </row>
    <row r="1767" spans="1:14" x14ac:dyDescent="0.25">
      <c r="A1767" t="s">
        <v>140</v>
      </c>
      <c r="B1767" t="s">
        <v>63</v>
      </c>
      <c r="C1767" t="s">
        <v>32</v>
      </c>
      <c r="D1767" t="s">
        <v>156</v>
      </c>
      <c r="E1767" t="s">
        <v>145</v>
      </c>
      <c r="F1767" t="s">
        <v>141</v>
      </c>
      <c r="G1767" s="3" t="s">
        <v>144</v>
      </c>
      <c r="H1767" s="4">
        <v>22.298181818181817</v>
      </c>
      <c r="I1767">
        <v>6.5044489755636198E-3</v>
      </c>
      <c r="J1767" s="3" t="s">
        <v>144</v>
      </c>
      <c r="K1767" s="3" t="s">
        <v>144</v>
      </c>
      <c r="L1767">
        <f>H1767*I1767</f>
        <v>0.14503738588420406</v>
      </c>
      <c r="M1767" t="s">
        <v>68</v>
      </c>
      <c r="N1767">
        <f t="shared" si="38"/>
        <v>0.14503738588420406</v>
      </c>
    </row>
    <row r="1768" spans="1:14" x14ac:dyDescent="0.25">
      <c r="A1768" t="s">
        <v>140</v>
      </c>
      <c r="B1768" t="s">
        <v>63</v>
      </c>
      <c r="C1768" t="s">
        <v>32</v>
      </c>
      <c r="D1768" t="s">
        <v>100</v>
      </c>
      <c r="E1768" t="s">
        <v>81</v>
      </c>
      <c r="F1768" t="s">
        <v>82</v>
      </c>
      <c r="G1768">
        <v>1449</v>
      </c>
      <c r="H1768" s="3" t="s">
        <v>144</v>
      </c>
      <c r="I1768">
        <v>4.9203679012433136E-3</v>
      </c>
      <c r="J1768">
        <v>0.3</v>
      </c>
      <c r="K1768">
        <v>0.03</v>
      </c>
      <c r="L1768">
        <f>G1768*I1768*J1768*K1768</f>
        <v>6.4166517800114051E-2</v>
      </c>
      <c r="M1768" t="s">
        <v>68</v>
      </c>
      <c r="N1768">
        <f t="shared" si="38"/>
        <v>6.4166517800114051E-2</v>
      </c>
    </row>
    <row r="1769" spans="1:14" x14ac:dyDescent="0.25">
      <c r="A1769" t="s">
        <v>140</v>
      </c>
      <c r="B1769" t="s">
        <v>63</v>
      </c>
      <c r="C1769" t="s">
        <v>32</v>
      </c>
      <c r="D1769" t="s">
        <v>157</v>
      </c>
      <c r="E1769" t="s">
        <v>81</v>
      </c>
      <c r="F1769" t="s">
        <v>141</v>
      </c>
      <c r="G1769" s="3" t="s">
        <v>144</v>
      </c>
      <c r="H1769" s="4">
        <v>5.2167272727272733</v>
      </c>
      <c r="I1769">
        <v>4.9203679012433136E-3</v>
      </c>
      <c r="J1769" s="3" t="s">
        <v>144</v>
      </c>
      <c r="K1769" s="3" t="s">
        <v>144</v>
      </c>
      <c r="L1769">
        <f>H1769*I1769</f>
        <v>2.5668217422267849E-2</v>
      </c>
      <c r="M1769" t="s">
        <v>68</v>
      </c>
      <c r="N1769">
        <f t="shared" si="38"/>
        <v>2.5668217422267849E-2</v>
      </c>
    </row>
    <row r="1770" spans="1:14" x14ac:dyDescent="0.25">
      <c r="A1770" t="s">
        <v>140</v>
      </c>
      <c r="B1770" t="s">
        <v>63</v>
      </c>
      <c r="C1770" t="s">
        <v>32</v>
      </c>
      <c r="D1770" t="s">
        <v>100</v>
      </c>
      <c r="E1770" t="s">
        <v>145</v>
      </c>
      <c r="F1770" t="s">
        <v>82</v>
      </c>
      <c r="G1770">
        <v>1975</v>
      </c>
      <c r="H1770" s="3" t="s">
        <v>144</v>
      </c>
      <c r="I1770">
        <v>6.5044489755636198E-3</v>
      </c>
      <c r="J1770">
        <v>0.3</v>
      </c>
      <c r="K1770">
        <v>0.03</v>
      </c>
      <c r="L1770">
        <f>G1770*I1770*J1770*K1770</f>
        <v>0.11561658054064335</v>
      </c>
      <c r="M1770" t="s">
        <v>68</v>
      </c>
      <c r="N1770">
        <f t="shared" si="38"/>
        <v>0.11561658054064335</v>
      </c>
    </row>
    <row r="1771" spans="1:14" x14ac:dyDescent="0.25">
      <c r="A1771" t="s">
        <v>140</v>
      </c>
      <c r="B1771" t="s">
        <v>63</v>
      </c>
      <c r="C1771" t="s">
        <v>32</v>
      </c>
      <c r="D1771" t="s">
        <v>157</v>
      </c>
      <c r="E1771" t="s">
        <v>145</v>
      </c>
      <c r="F1771" t="s">
        <v>141</v>
      </c>
      <c r="G1771" s="3" t="s">
        <v>144</v>
      </c>
      <c r="H1771" s="4">
        <v>1.9090909090909092</v>
      </c>
      <c r="I1771">
        <v>6.5044489755636198E-3</v>
      </c>
      <c r="J1771" s="3" t="s">
        <v>144</v>
      </c>
      <c r="K1771" s="3" t="s">
        <v>144</v>
      </c>
      <c r="L1771">
        <f>H1771*I1771</f>
        <v>1.2417584407894184E-2</v>
      </c>
      <c r="M1771" t="s">
        <v>68</v>
      </c>
      <c r="N1771">
        <f t="shared" si="38"/>
        <v>1.2417584407894184E-2</v>
      </c>
    </row>
    <row r="1772" spans="1:14" x14ac:dyDescent="0.25">
      <c r="A1772" t="s">
        <v>140</v>
      </c>
      <c r="B1772" t="s">
        <v>63</v>
      </c>
      <c r="C1772" t="s">
        <v>32</v>
      </c>
      <c r="D1772" t="s">
        <v>89</v>
      </c>
      <c r="E1772" t="s">
        <v>81</v>
      </c>
      <c r="F1772" t="s">
        <v>141</v>
      </c>
      <c r="G1772" s="3" t="s">
        <v>144</v>
      </c>
      <c r="H1772" s="4">
        <v>0.79492987012987015</v>
      </c>
      <c r="I1772">
        <v>4.9203679012433136E-3</v>
      </c>
      <c r="J1772" s="3" t="s">
        <v>144</v>
      </c>
      <c r="K1772" s="3" t="s">
        <v>144</v>
      </c>
      <c r="L1772">
        <f>H1772*I1772</f>
        <v>3.9113474167265291E-3</v>
      </c>
      <c r="M1772" t="s">
        <v>68</v>
      </c>
      <c r="N1772">
        <f t="shared" si="38"/>
        <v>3.9113474167265291E-3</v>
      </c>
    </row>
    <row r="1773" spans="1:14" x14ac:dyDescent="0.25">
      <c r="A1773" t="s">
        <v>140</v>
      </c>
      <c r="B1773" t="s">
        <v>63</v>
      </c>
      <c r="C1773" t="s">
        <v>32</v>
      </c>
      <c r="D1773" t="s">
        <v>89</v>
      </c>
      <c r="E1773" t="s">
        <v>145</v>
      </c>
      <c r="F1773" t="s">
        <v>141</v>
      </c>
      <c r="G1773" s="3" t="s">
        <v>144</v>
      </c>
      <c r="H1773" s="4">
        <v>0.51818181818181819</v>
      </c>
      <c r="I1773">
        <v>6.5044489755636198E-3</v>
      </c>
      <c r="J1773" s="3" t="s">
        <v>144</v>
      </c>
      <c r="K1773" s="3" t="s">
        <v>144</v>
      </c>
      <c r="L1773">
        <f>H1773*I1773</f>
        <v>3.3704871964284214E-3</v>
      </c>
      <c r="M1773" t="s">
        <v>68</v>
      </c>
      <c r="N1773">
        <f t="shared" si="38"/>
        <v>3.3704871964284214E-3</v>
      </c>
    </row>
    <row r="1774" spans="1:14" x14ac:dyDescent="0.25">
      <c r="A1774" t="s">
        <v>140</v>
      </c>
      <c r="B1774" t="s">
        <v>63</v>
      </c>
      <c r="C1774" t="s">
        <v>32</v>
      </c>
      <c r="D1774" t="s">
        <v>71</v>
      </c>
      <c r="E1774" t="s">
        <v>81</v>
      </c>
      <c r="F1774" t="s">
        <v>141</v>
      </c>
      <c r="G1774" s="3" t="s">
        <v>144</v>
      </c>
      <c r="H1774" s="4">
        <v>0.5216727272727274</v>
      </c>
      <c r="I1774">
        <v>4.9203679012433136E-3</v>
      </c>
      <c r="J1774" s="3" t="s">
        <v>144</v>
      </c>
      <c r="K1774" s="3" t="s">
        <v>144</v>
      </c>
      <c r="L1774">
        <f>H1774*I1774</f>
        <v>2.5668217422267852E-3</v>
      </c>
      <c r="M1774" t="s">
        <v>68</v>
      </c>
      <c r="N1774">
        <f t="shared" si="38"/>
        <v>2.5668217422267852E-3</v>
      </c>
    </row>
    <row r="1775" spans="1:14" x14ac:dyDescent="0.25">
      <c r="A1775" t="s">
        <v>140</v>
      </c>
      <c r="B1775" t="s">
        <v>63</v>
      </c>
      <c r="C1775" t="s">
        <v>32</v>
      </c>
      <c r="D1775" t="s">
        <v>71</v>
      </c>
      <c r="E1775" t="s">
        <v>145</v>
      </c>
      <c r="F1775" t="s">
        <v>141</v>
      </c>
      <c r="G1775" s="3" t="s">
        <v>144</v>
      </c>
      <c r="H1775" s="4">
        <v>0.57272727272727264</v>
      </c>
      <c r="I1775">
        <v>6.5044489755636198E-3</v>
      </c>
      <c r="J1775" s="3" t="s">
        <v>144</v>
      </c>
      <c r="K1775" s="3" t="s">
        <v>144</v>
      </c>
      <c r="L1775">
        <f>H1775*I1775</f>
        <v>3.7252753223682546E-3</v>
      </c>
      <c r="M1775" t="s">
        <v>68</v>
      </c>
      <c r="N1775">
        <f t="shared" si="38"/>
        <v>3.7252753223682546E-3</v>
      </c>
    </row>
    <row r="1776" spans="1:14" x14ac:dyDescent="0.25">
      <c r="A1776" t="s">
        <v>140</v>
      </c>
      <c r="B1776" t="s">
        <v>63</v>
      </c>
      <c r="C1776" t="s">
        <v>32</v>
      </c>
      <c r="D1776" t="s">
        <v>64</v>
      </c>
      <c r="E1776" t="s">
        <v>81</v>
      </c>
      <c r="F1776" t="s">
        <v>82</v>
      </c>
      <c r="G1776">
        <v>1069</v>
      </c>
      <c r="H1776" s="3" t="s">
        <v>144</v>
      </c>
      <c r="I1776">
        <v>4.9203679012433136E-3</v>
      </c>
      <c r="J1776">
        <v>0.3</v>
      </c>
      <c r="K1776">
        <v>0.03</v>
      </c>
      <c r="L1776">
        <f>G1776*I1776*J1776*K1776</f>
        <v>4.7338859577861915E-2</v>
      </c>
      <c r="M1776" t="s">
        <v>68</v>
      </c>
      <c r="N1776">
        <f t="shared" si="38"/>
        <v>4.7338859577861915E-2</v>
      </c>
    </row>
    <row r="1777" spans="1:14" x14ac:dyDescent="0.25">
      <c r="A1777" t="s">
        <v>140</v>
      </c>
      <c r="B1777" t="s">
        <v>63</v>
      </c>
      <c r="C1777" t="s">
        <v>32</v>
      </c>
      <c r="D1777" t="s">
        <v>64</v>
      </c>
      <c r="E1777" t="s">
        <v>81</v>
      </c>
      <c r="F1777" t="s">
        <v>141</v>
      </c>
      <c r="G1777" s="3" t="s">
        <v>144</v>
      </c>
      <c r="H1777" s="4">
        <v>18.90909090909091</v>
      </c>
      <c r="I1777">
        <v>4.9203679012433136E-3</v>
      </c>
      <c r="J1777" s="3" t="s">
        <v>144</v>
      </c>
      <c r="K1777" s="3" t="s">
        <v>144</v>
      </c>
      <c r="L1777">
        <f>H1777*I1777</f>
        <v>9.3039683950782659E-2</v>
      </c>
      <c r="M1777" t="s">
        <v>68</v>
      </c>
      <c r="N1777">
        <f t="shared" si="38"/>
        <v>9.3039683950782659E-2</v>
      </c>
    </row>
    <row r="1778" spans="1:14" x14ac:dyDescent="0.25">
      <c r="A1778" t="s">
        <v>140</v>
      </c>
      <c r="B1778" t="s">
        <v>63</v>
      </c>
      <c r="C1778" t="s">
        <v>32</v>
      </c>
      <c r="D1778" t="s">
        <v>64</v>
      </c>
      <c r="E1778" t="s">
        <v>145</v>
      </c>
      <c r="F1778" t="s">
        <v>82</v>
      </c>
      <c r="G1778">
        <v>1069</v>
      </c>
      <c r="H1778" s="3" t="s">
        <v>144</v>
      </c>
      <c r="I1778">
        <v>6.5044489755636198E-3</v>
      </c>
      <c r="J1778">
        <v>0.3</v>
      </c>
      <c r="K1778">
        <v>0.03</v>
      </c>
      <c r="L1778">
        <f>G1778*I1778*J1778*K1778</f>
        <v>6.2579303593897587E-2</v>
      </c>
      <c r="M1778" t="s">
        <v>68</v>
      </c>
      <c r="N1778">
        <f t="shared" si="38"/>
        <v>6.2579303593897587E-2</v>
      </c>
    </row>
    <row r="1779" spans="1:14" x14ac:dyDescent="0.25">
      <c r="A1779" t="s">
        <v>140</v>
      </c>
      <c r="B1779" t="s">
        <v>63</v>
      </c>
      <c r="C1779" t="s">
        <v>32</v>
      </c>
      <c r="D1779" t="s">
        <v>64</v>
      </c>
      <c r="E1779" t="s">
        <v>145</v>
      </c>
      <c r="F1779" t="s">
        <v>141</v>
      </c>
      <c r="G1779" s="3" t="s">
        <v>144</v>
      </c>
      <c r="H1779" s="4">
        <v>4.3636363636363633</v>
      </c>
      <c r="I1779">
        <v>6.5044489755636198E-3</v>
      </c>
      <c r="J1779" s="3" t="s">
        <v>144</v>
      </c>
      <c r="K1779" s="3" t="s">
        <v>144</v>
      </c>
      <c r="L1779">
        <f t="shared" ref="L1779:L1790" si="39">H1779*I1779</f>
        <v>2.8383050075186704E-2</v>
      </c>
      <c r="M1779" t="s">
        <v>68</v>
      </c>
      <c r="N1779">
        <f t="shared" si="38"/>
        <v>2.8383050075186704E-2</v>
      </c>
    </row>
    <row r="1780" spans="1:14" x14ac:dyDescent="0.25">
      <c r="A1780" t="s">
        <v>140</v>
      </c>
      <c r="B1780" t="s">
        <v>63</v>
      </c>
      <c r="C1780" t="s">
        <v>32</v>
      </c>
      <c r="D1780" t="s">
        <v>158</v>
      </c>
      <c r="E1780" t="s">
        <v>81</v>
      </c>
      <c r="F1780" t="s">
        <v>141</v>
      </c>
      <c r="G1780" s="3" t="s">
        <v>144</v>
      </c>
      <c r="H1780" s="4">
        <v>0.5216727272727274</v>
      </c>
      <c r="I1780">
        <v>4.9203679012433136E-3</v>
      </c>
      <c r="J1780" s="3" t="s">
        <v>144</v>
      </c>
      <c r="K1780" s="3" t="s">
        <v>144</v>
      </c>
      <c r="L1780">
        <f t="shared" si="39"/>
        <v>2.5668217422267852E-3</v>
      </c>
      <c r="M1780" t="s">
        <v>68</v>
      </c>
      <c r="N1780">
        <f t="shared" si="38"/>
        <v>2.5668217422267852E-3</v>
      </c>
    </row>
    <row r="1781" spans="1:14" x14ac:dyDescent="0.25">
      <c r="A1781" t="s">
        <v>140</v>
      </c>
      <c r="B1781" t="s">
        <v>63</v>
      </c>
      <c r="C1781" t="s">
        <v>32</v>
      </c>
      <c r="D1781" t="s">
        <v>158</v>
      </c>
      <c r="E1781" t="s">
        <v>145</v>
      </c>
      <c r="F1781" t="s">
        <v>141</v>
      </c>
      <c r="G1781" s="3" t="s">
        <v>144</v>
      </c>
      <c r="H1781" s="4">
        <v>0.44545454545454538</v>
      </c>
      <c r="I1781">
        <v>6.5044489755636198E-3</v>
      </c>
      <c r="J1781" s="3" t="s">
        <v>144</v>
      </c>
      <c r="K1781" s="3" t="s">
        <v>144</v>
      </c>
      <c r="L1781">
        <f t="shared" si="39"/>
        <v>2.8974363618419754E-3</v>
      </c>
      <c r="M1781" t="s">
        <v>68</v>
      </c>
      <c r="N1781">
        <f t="shared" si="38"/>
        <v>2.8974363618419754E-3</v>
      </c>
    </row>
    <row r="1782" spans="1:14" x14ac:dyDescent="0.25">
      <c r="A1782" t="s">
        <v>140</v>
      </c>
      <c r="B1782" t="s">
        <v>63</v>
      </c>
      <c r="C1782" t="s">
        <v>32</v>
      </c>
      <c r="D1782" t="s">
        <v>159</v>
      </c>
      <c r="E1782" t="s">
        <v>145</v>
      </c>
      <c r="F1782" t="s">
        <v>141</v>
      </c>
      <c r="G1782" s="3" t="s">
        <v>144</v>
      </c>
      <c r="H1782" s="4">
        <v>1.4000000000000001</v>
      </c>
      <c r="I1782">
        <v>6.5044489755636198E-3</v>
      </c>
      <c r="J1782" s="3" t="s">
        <v>144</v>
      </c>
      <c r="K1782" s="3" t="s">
        <v>144</v>
      </c>
      <c r="L1782">
        <f t="shared" si="39"/>
        <v>9.1062285657890693E-3</v>
      </c>
      <c r="M1782" t="s">
        <v>68</v>
      </c>
      <c r="N1782">
        <f t="shared" si="38"/>
        <v>9.1062285657890693E-3</v>
      </c>
    </row>
    <row r="1783" spans="1:14" x14ac:dyDescent="0.25">
      <c r="A1783" t="s">
        <v>140</v>
      </c>
      <c r="B1783" t="s">
        <v>63</v>
      </c>
      <c r="C1783" t="s">
        <v>32</v>
      </c>
      <c r="D1783" t="s">
        <v>70</v>
      </c>
      <c r="E1783" t="s">
        <v>81</v>
      </c>
      <c r="F1783" t="s">
        <v>141</v>
      </c>
      <c r="G1783" s="3" t="s">
        <v>144</v>
      </c>
      <c r="H1783" s="4">
        <v>5.2167272727272733</v>
      </c>
      <c r="I1783">
        <v>4.9203679012433136E-3</v>
      </c>
      <c r="J1783" s="3" t="s">
        <v>144</v>
      </c>
      <c r="K1783" s="3" t="s">
        <v>144</v>
      </c>
      <c r="L1783">
        <f t="shared" si="39"/>
        <v>2.5668217422267849E-2</v>
      </c>
      <c r="M1783" t="s">
        <v>68</v>
      </c>
      <c r="N1783">
        <f t="shared" si="38"/>
        <v>2.5668217422267849E-2</v>
      </c>
    </row>
    <row r="1784" spans="1:14" x14ac:dyDescent="0.25">
      <c r="A1784" t="s">
        <v>140</v>
      </c>
      <c r="B1784" t="s">
        <v>63</v>
      </c>
      <c r="C1784" t="s">
        <v>32</v>
      </c>
      <c r="D1784" t="s">
        <v>70</v>
      </c>
      <c r="E1784" t="s">
        <v>145</v>
      </c>
      <c r="F1784" t="s">
        <v>141</v>
      </c>
      <c r="G1784" s="3" t="s">
        <v>144</v>
      </c>
      <c r="H1784" s="4">
        <v>0.63636363636363635</v>
      </c>
      <c r="I1784">
        <v>6.5044489755636198E-3</v>
      </c>
      <c r="J1784" s="3" t="s">
        <v>144</v>
      </c>
      <c r="K1784" s="3" t="s">
        <v>144</v>
      </c>
      <c r="L1784">
        <f t="shared" si="39"/>
        <v>4.1391948026313942E-3</v>
      </c>
      <c r="M1784" t="s">
        <v>68</v>
      </c>
      <c r="N1784">
        <f t="shared" si="38"/>
        <v>4.1391948026313942E-3</v>
      </c>
    </row>
    <row r="1785" spans="1:14" x14ac:dyDescent="0.25">
      <c r="A1785" t="s">
        <v>140</v>
      </c>
      <c r="B1785" t="s">
        <v>63</v>
      </c>
      <c r="C1785" t="s">
        <v>32</v>
      </c>
      <c r="D1785" t="s">
        <v>160</v>
      </c>
      <c r="E1785" t="s">
        <v>81</v>
      </c>
      <c r="F1785" t="s">
        <v>141</v>
      </c>
      <c r="G1785" s="3" t="s">
        <v>144</v>
      </c>
      <c r="H1785" s="4">
        <v>0.69556363636363638</v>
      </c>
      <c r="I1785">
        <v>4.9203679012433136E-3</v>
      </c>
      <c r="J1785" s="3" t="s">
        <v>144</v>
      </c>
      <c r="K1785" s="3" t="s">
        <v>144</v>
      </c>
      <c r="L1785">
        <f t="shared" si="39"/>
        <v>3.4224289896357132E-3</v>
      </c>
      <c r="M1785" t="s">
        <v>68</v>
      </c>
      <c r="N1785">
        <f t="shared" si="38"/>
        <v>3.4224289896357132E-3</v>
      </c>
    </row>
    <row r="1786" spans="1:14" x14ac:dyDescent="0.25">
      <c r="A1786" t="s">
        <v>140</v>
      </c>
      <c r="B1786" t="s">
        <v>63</v>
      </c>
      <c r="C1786" t="s">
        <v>32</v>
      </c>
      <c r="D1786" t="s">
        <v>160</v>
      </c>
      <c r="E1786" t="s">
        <v>145</v>
      </c>
      <c r="F1786" t="s">
        <v>141</v>
      </c>
      <c r="G1786" s="3" t="s">
        <v>144</v>
      </c>
      <c r="H1786" s="4">
        <v>0.44545454545454538</v>
      </c>
      <c r="I1786">
        <v>6.5044489755636198E-3</v>
      </c>
      <c r="J1786" s="3" t="s">
        <v>144</v>
      </c>
      <c r="K1786" s="3" t="s">
        <v>144</v>
      </c>
      <c r="L1786">
        <f t="shared" si="39"/>
        <v>2.8974363618419754E-3</v>
      </c>
      <c r="M1786" t="s">
        <v>68</v>
      </c>
      <c r="N1786">
        <f t="shared" si="38"/>
        <v>2.8974363618419754E-3</v>
      </c>
    </row>
    <row r="1787" spans="1:14" x14ac:dyDescent="0.25">
      <c r="A1787" t="s">
        <v>140</v>
      </c>
      <c r="B1787" t="s">
        <v>63</v>
      </c>
      <c r="C1787" t="s">
        <v>32</v>
      </c>
      <c r="D1787" t="s">
        <v>161</v>
      </c>
      <c r="E1787" t="s">
        <v>81</v>
      </c>
      <c r="F1787" t="s">
        <v>141</v>
      </c>
      <c r="G1787" s="3" t="s">
        <v>144</v>
      </c>
      <c r="H1787" s="4">
        <v>0.50902611570247935</v>
      </c>
      <c r="I1787">
        <v>4.9203679012433136E-3</v>
      </c>
      <c r="J1787" s="3" t="s">
        <v>144</v>
      </c>
      <c r="K1787" s="3" t="s">
        <v>144</v>
      </c>
      <c r="L1787">
        <f t="shared" si="39"/>
        <v>2.5045957605970446E-3</v>
      </c>
      <c r="M1787" t="s">
        <v>68</v>
      </c>
      <c r="N1787">
        <f t="shared" si="38"/>
        <v>2.5045957605970446E-3</v>
      </c>
    </row>
    <row r="1788" spans="1:14" x14ac:dyDescent="0.25">
      <c r="A1788" t="s">
        <v>140</v>
      </c>
      <c r="B1788" t="s">
        <v>63</v>
      </c>
      <c r="C1788" t="s">
        <v>32</v>
      </c>
      <c r="D1788" t="s">
        <v>161</v>
      </c>
      <c r="E1788" t="s">
        <v>145</v>
      </c>
      <c r="F1788" t="s">
        <v>141</v>
      </c>
      <c r="G1788" s="3" t="s">
        <v>144</v>
      </c>
      <c r="H1788" s="4">
        <v>0.43735537190082652</v>
      </c>
      <c r="I1788">
        <v>6.5044489755636198E-3</v>
      </c>
      <c r="J1788" s="3" t="s">
        <v>144</v>
      </c>
      <c r="K1788" s="3" t="s">
        <v>144</v>
      </c>
      <c r="L1788">
        <f t="shared" si="39"/>
        <v>2.8447557007175769E-3</v>
      </c>
      <c r="M1788" t="s">
        <v>68</v>
      </c>
      <c r="N1788">
        <f t="shared" si="38"/>
        <v>2.8447557007175769E-3</v>
      </c>
    </row>
    <row r="1789" spans="1:14" x14ac:dyDescent="0.25">
      <c r="A1789" t="s">
        <v>140</v>
      </c>
      <c r="B1789" t="s">
        <v>63</v>
      </c>
      <c r="C1789" t="s">
        <v>32</v>
      </c>
      <c r="D1789" t="s">
        <v>92</v>
      </c>
      <c r="E1789" t="s">
        <v>81</v>
      </c>
      <c r="F1789" t="s">
        <v>141</v>
      </c>
      <c r="G1789" s="3" t="s">
        <v>144</v>
      </c>
      <c r="H1789" s="4">
        <v>1.4545454545454544</v>
      </c>
      <c r="I1789">
        <v>4.9203679012433136E-3</v>
      </c>
      <c r="J1789" s="3" t="s">
        <v>144</v>
      </c>
      <c r="K1789" s="3" t="s">
        <v>144</v>
      </c>
      <c r="L1789">
        <f t="shared" si="39"/>
        <v>7.1568987654448187E-3</v>
      </c>
      <c r="M1789" t="s">
        <v>68</v>
      </c>
      <c r="N1789">
        <f t="shared" si="38"/>
        <v>7.1568987654448187E-3</v>
      </c>
    </row>
    <row r="1790" spans="1:14" x14ac:dyDescent="0.25">
      <c r="A1790" t="s">
        <v>140</v>
      </c>
      <c r="B1790" t="s">
        <v>63</v>
      </c>
      <c r="C1790" t="s">
        <v>32</v>
      </c>
      <c r="D1790" t="s">
        <v>92</v>
      </c>
      <c r="E1790" t="s">
        <v>145</v>
      </c>
      <c r="F1790" t="s">
        <v>141</v>
      </c>
      <c r="G1790" s="3" t="s">
        <v>144</v>
      </c>
      <c r="H1790" s="4">
        <v>3.6363636363636367</v>
      </c>
      <c r="I1790">
        <v>6.5044489755636198E-3</v>
      </c>
      <c r="J1790" s="3" t="s">
        <v>144</v>
      </c>
      <c r="K1790" s="3" t="s">
        <v>144</v>
      </c>
      <c r="L1790">
        <f t="shared" si="39"/>
        <v>2.3652541729322255E-2</v>
      </c>
      <c r="M1790" t="s">
        <v>68</v>
      </c>
      <c r="N1790">
        <f t="shared" si="38"/>
        <v>2.3652541729322255E-2</v>
      </c>
    </row>
    <row r="1791" spans="1:14" x14ac:dyDescent="0.25">
      <c r="A1791" t="s">
        <v>140</v>
      </c>
      <c r="B1791" t="s">
        <v>63</v>
      </c>
      <c r="C1791" t="s">
        <v>32</v>
      </c>
      <c r="D1791" t="s">
        <v>72</v>
      </c>
      <c r="E1791" t="s">
        <v>81</v>
      </c>
      <c r="F1791" t="s">
        <v>82</v>
      </c>
      <c r="G1791">
        <v>1470</v>
      </c>
      <c r="H1791" s="3" t="s">
        <v>144</v>
      </c>
      <c r="I1791">
        <v>4.9203679012433136E-3</v>
      </c>
      <c r="J1791">
        <v>0.3</v>
      </c>
      <c r="K1791">
        <v>0.03</v>
      </c>
      <c r="L1791">
        <f>G1791*I1791*J1791*K1791</f>
        <v>6.5096467333449037E-2</v>
      </c>
      <c r="M1791" t="s">
        <v>68</v>
      </c>
      <c r="N1791">
        <f t="shared" si="38"/>
        <v>6.5096467333449037E-2</v>
      </c>
    </row>
    <row r="1792" spans="1:14" x14ac:dyDescent="0.25">
      <c r="A1792" t="s">
        <v>140</v>
      </c>
      <c r="B1792" t="s">
        <v>63</v>
      </c>
      <c r="C1792" t="s">
        <v>32</v>
      </c>
      <c r="D1792" t="s">
        <v>72</v>
      </c>
      <c r="E1792" t="s">
        <v>81</v>
      </c>
      <c r="F1792" t="s">
        <v>141</v>
      </c>
      <c r="G1792" s="3" t="s">
        <v>144</v>
      </c>
      <c r="H1792" s="4">
        <v>16.727272727272727</v>
      </c>
      <c r="I1792">
        <v>4.9203679012433136E-3</v>
      </c>
      <c r="J1792" s="3" t="s">
        <v>144</v>
      </c>
      <c r="K1792" s="3" t="s">
        <v>144</v>
      </c>
      <c r="L1792">
        <f>H1792*I1792</f>
        <v>8.2304335802615425E-2</v>
      </c>
      <c r="M1792" t="s">
        <v>68</v>
      </c>
      <c r="N1792">
        <f t="shared" si="38"/>
        <v>8.2304335802615425E-2</v>
      </c>
    </row>
    <row r="1793" spans="1:14" x14ac:dyDescent="0.25">
      <c r="A1793" t="s">
        <v>140</v>
      </c>
      <c r="B1793" t="s">
        <v>63</v>
      </c>
      <c r="C1793" t="s">
        <v>32</v>
      </c>
      <c r="D1793" t="s">
        <v>72</v>
      </c>
      <c r="E1793" t="s">
        <v>145</v>
      </c>
      <c r="F1793" t="s">
        <v>82</v>
      </c>
      <c r="G1793">
        <v>1074</v>
      </c>
      <c r="H1793" s="3" t="s">
        <v>144</v>
      </c>
      <c r="I1793">
        <v>6.5044489755636198E-3</v>
      </c>
      <c r="J1793">
        <v>0.3</v>
      </c>
      <c r="K1793">
        <v>0.03</v>
      </c>
      <c r="L1793">
        <f>G1793*I1793*J1793*K1793</f>
        <v>6.2872003797797948E-2</v>
      </c>
      <c r="M1793" t="s">
        <v>68</v>
      </c>
      <c r="N1793">
        <f t="shared" si="38"/>
        <v>6.2872003797797948E-2</v>
      </c>
    </row>
    <row r="1794" spans="1:14" x14ac:dyDescent="0.25">
      <c r="A1794" t="s">
        <v>140</v>
      </c>
      <c r="B1794" t="s">
        <v>63</v>
      </c>
      <c r="C1794" t="s">
        <v>32</v>
      </c>
      <c r="D1794" t="s">
        <v>72</v>
      </c>
      <c r="E1794" t="s">
        <v>145</v>
      </c>
      <c r="F1794" t="s">
        <v>141</v>
      </c>
      <c r="G1794" s="3" t="s">
        <v>144</v>
      </c>
      <c r="H1794" s="4">
        <v>5.0909090909090908</v>
      </c>
      <c r="I1794">
        <v>6.5044489755636198E-3</v>
      </c>
      <c r="J1794" s="3" t="s">
        <v>144</v>
      </c>
      <c r="K1794" s="3" t="s">
        <v>144</v>
      </c>
      <c r="L1794">
        <f>H1794*I1794</f>
        <v>3.3113558421051154E-2</v>
      </c>
      <c r="M1794" t="s">
        <v>68</v>
      </c>
      <c r="N1794">
        <f t="shared" ref="N1794:N1857" si="40">IF(M1794="N",L1794,0)</f>
        <v>3.3113558421051154E-2</v>
      </c>
    </row>
    <row r="1795" spans="1:14" x14ac:dyDescent="0.25">
      <c r="A1795" t="s">
        <v>140</v>
      </c>
      <c r="B1795" t="s">
        <v>63</v>
      </c>
      <c r="C1795" t="s">
        <v>32</v>
      </c>
      <c r="D1795" t="s">
        <v>69</v>
      </c>
      <c r="E1795" t="s">
        <v>81</v>
      </c>
      <c r="F1795" t="s">
        <v>82</v>
      </c>
      <c r="G1795">
        <v>2016</v>
      </c>
      <c r="H1795" s="3" t="s">
        <v>144</v>
      </c>
      <c r="I1795">
        <v>4.9203679012433136E-3</v>
      </c>
      <c r="J1795">
        <v>0.3</v>
      </c>
      <c r="K1795">
        <v>0.03</v>
      </c>
      <c r="L1795">
        <f>G1795*I1795*J1795*K1795</f>
        <v>8.9275155200158676E-2</v>
      </c>
      <c r="M1795" t="s">
        <v>68</v>
      </c>
      <c r="N1795">
        <f t="shared" si="40"/>
        <v>8.9275155200158676E-2</v>
      </c>
    </row>
    <row r="1796" spans="1:14" x14ac:dyDescent="0.25">
      <c r="A1796" t="s">
        <v>140</v>
      </c>
      <c r="B1796" t="s">
        <v>63</v>
      </c>
      <c r="C1796" t="s">
        <v>32</v>
      </c>
      <c r="D1796" t="s">
        <v>69</v>
      </c>
      <c r="E1796" t="s">
        <v>145</v>
      </c>
      <c r="F1796" t="s">
        <v>82</v>
      </c>
      <c r="G1796">
        <v>139</v>
      </c>
      <c r="H1796" s="3" t="s">
        <v>144</v>
      </c>
      <c r="I1796">
        <v>6.5044489755636198E-3</v>
      </c>
      <c r="J1796">
        <v>0.3</v>
      </c>
      <c r="K1796">
        <v>0.03</v>
      </c>
      <c r="L1796">
        <f>G1796*I1796*J1796*K1796</f>
        <v>8.1370656684300879E-3</v>
      </c>
      <c r="M1796" t="s">
        <v>68</v>
      </c>
      <c r="N1796">
        <f t="shared" si="40"/>
        <v>8.1370656684300879E-3</v>
      </c>
    </row>
    <row r="1797" spans="1:14" x14ac:dyDescent="0.25">
      <c r="A1797" t="s">
        <v>140</v>
      </c>
      <c r="B1797" t="s">
        <v>63</v>
      </c>
      <c r="C1797" t="s">
        <v>32</v>
      </c>
      <c r="D1797" t="s">
        <v>162</v>
      </c>
      <c r="E1797" t="s">
        <v>81</v>
      </c>
      <c r="F1797" t="s">
        <v>141</v>
      </c>
      <c r="G1797" s="3" t="s">
        <v>144</v>
      </c>
      <c r="H1797" s="4">
        <v>12.363636363636363</v>
      </c>
      <c r="I1797">
        <v>4.9203679012433136E-3</v>
      </c>
      <c r="J1797" s="3" t="s">
        <v>144</v>
      </c>
      <c r="K1797" s="3" t="s">
        <v>144</v>
      </c>
      <c r="L1797">
        <f>H1797*I1797</f>
        <v>6.0833639506280963E-2</v>
      </c>
      <c r="M1797" t="s">
        <v>68</v>
      </c>
      <c r="N1797">
        <f t="shared" si="40"/>
        <v>6.0833639506280963E-2</v>
      </c>
    </row>
    <row r="1798" spans="1:14" x14ac:dyDescent="0.25">
      <c r="A1798" t="s">
        <v>140</v>
      </c>
      <c r="B1798" t="s">
        <v>63</v>
      </c>
      <c r="C1798" t="s">
        <v>32</v>
      </c>
      <c r="D1798" t="s">
        <v>162</v>
      </c>
      <c r="E1798" t="s">
        <v>145</v>
      </c>
      <c r="F1798" t="s">
        <v>141</v>
      </c>
      <c r="G1798" s="3" t="s">
        <v>144</v>
      </c>
      <c r="H1798" s="4">
        <v>1.4545454545454544</v>
      </c>
      <c r="I1798">
        <v>6.5044489755636198E-3</v>
      </c>
      <c r="J1798" s="3" t="s">
        <v>144</v>
      </c>
      <c r="K1798" s="3" t="s">
        <v>144</v>
      </c>
      <c r="L1798">
        <f>H1798*I1798</f>
        <v>9.4610166917289008E-3</v>
      </c>
      <c r="M1798" t="s">
        <v>68</v>
      </c>
      <c r="N1798">
        <f t="shared" si="40"/>
        <v>9.4610166917289008E-3</v>
      </c>
    </row>
    <row r="1799" spans="1:14" x14ac:dyDescent="0.25">
      <c r="A1799" t="s">
        <v>140</v>
      </c>
      <c r="B1799" t="s">
        <v>63</v>
      </c>
      <c r="C1799" t="s">
        <v>32</v>
      </c>
      <c r="D1799" t="s">
        <v>108</v>
      </c>
      <c r="E1799" t="s">
        <v>81</v>
      </c>
      <c r="F1799" t="s">
        <v>82</v>
      </c>
      <c r="G1799">
        <v>2576</v>
      </c>
      <c r="H1799" s="3" t="s">
        <v>144</v>
      </c>
      <c r="I1799">
        <v>4.9203679012433136E-3</v>
      </c>
      <c r="J1799">
        <v>0.3</v>
      </c>
      <c r="K1799">
        <v>0.03</v>
      </c>
      <c r="L1799">
        <f>G1799*I1799*J1799*K1799</f>
        <v>0.11407380942242497</v>
      </c>
      <c r="M1799" t="s">
        <v>68</v>
      </c>
      <c r="N1799">
        <f t="shared" si="40"/>
        <v>0.11407380942242497</v>
      </c>
    </row>
    <row r="1800" spans="1:14" x14ac:dyDescent="0.25">
      <c r="A1800" t="s">
        <v>140</v>
      </c>
      <c r="B1800" t="s">
        <v>63</v>
      </c>
      <c r="C1800" t="s">
        <v>32</v>
      </c>
      <c r="D1800" t="s">
        <v>108</v>
      </c>
      <c r="E1800" t="s">
        <v>81</v>
      </c>
      <c r="F1800" t="s">
        <v>141</v>
      </c>
      <c r="G1800" s="3" t="s">
        <v>144</v>
      </c>
      <c r="H1800" s="4">
        <v>23.418181818181818</v>
      </c>
      <c r="I1800">
        <v>4.9203679012433136E-3</v>
      </c>
      <c r="J1800" s="3" t="s">
        <v>144</v>
      </c>
      <c r="K1800" s="3" t="s">
        <v>144</v>
      </c>
      <c r="L1800">
        <f>H1800*I1800</f>
        <v>0.11522607012366159</v>
      </c>
      <c r="M1800" t="s">
        <v>68</v>
      </c>
      <c r="N1800">
        <f t="shared" si="40"/>
        <v>0.11522607012366159</v>
      </c>
    </row>
    <row r="1801" spans="1:14" x14ac:dyDescent="0.25">
      <c r="A1801" t="s">
        <v>140</v>
      </c>
      <c r="B1801" t="s">
        <v>63</v>
      </c>
      <c r="C1801" t="s">
        <v>32</v>
      </c>
      <c r="D1801" t="s">
        <v>108</v>
      </c>
      <c r="E1801" t="s">
        <v>145</v>
      </c>
      <c r="F1801" t="s">
        <v>82</v>
      </c>
      <c r="G1801">
        <v>949</v>
      </c>
      <c r="H1801" s="3" t="s">
        <v>144</v>
      </c>
      <c r="I1801">
        <v>6.5044489755636198E-3</v>
      </c>
      <c r="J1801">
        <v>0.3</v>
      </c>
      <c r="K1801">
        <v>0.03</v>
      </c>
      <c r="L1801">
        <f>G1801*I1801*J1801*K1801</f>
        <v>5.5554498700288869E-2</v>
      </c>
      <c r="M1801" t="s">
        <v>68</v>
      </c>
      <c r="N1801">
        <f t="shared" si="40"/>
        <v>5.5554498700288869E-2</v>
      </c>
    </row>
    <row r="1802" spans="1:14" x14ac:dyDescent="0.25">
      <c r="A1802" t="s">
        <v>140</v>
      </c>
      <c r="B1802" t="s">
        <v>63</v>
      </c>
      <c r="C1802" t="s">
        <v>32</v>
      </c>
      <c r="D1802" t="s">
        <v>108</v>
      </c>
      <c r="E1802" t="s">
        <v>145</v>
      </c>
      <c r="F1802" t="s">
        <v>141</v>
      </c>
      <c r="G1802" s="3" t="s">
        <v>144</v>
      </c>
      <c r="H1802" s="4">
        <v>8.6545454545454543</v>
      </c>
      <c r="I1802">
        <v>6.5044489755636198E-3</v>
      </c>
      <c r="J1802" s="3" t="s">
        <v>144</v>
      </c>
      <c r="K1802" s="3" t="s">
        <v>144</v>
      </c>
      <c r="L1802">
        <f>H1802*I1802</f>
        <v>5.6293049315786964E-2</v>
      </c>
      <c r="M1802" t="s">
        <v>68</v>
      </c>
      <c r="N1802">
        <f t="shared" si="40"/>
        <v>5.6293049315786964E-2</v>
      </c>
    </row>
    <row r="1803" spans="1:14" x14ac:dyDescent="0.25">
      <c r="A1803" t="s">
        <v>140</v>
      </c>
      <c r="B1803" t="s">
        <v>63</v>
      </c>
      <c r="C1803" t="s">
        <v>32</v>
      </c>
      <c r="D1803" t="s">
        <v>109</v>
      </c>
      <c r="E1803" t="s">
        <v>81</v>
      </c>
      <c r="F1803" t="s">
        <v>141</v>
      </c>
      <c r="G1803" s="3" t="s">
        <v>144</v>
      </c>
      <c r="H1803" s="4">
        <v>11.927272727272726</v>
      </c>
      <c r="I1803">
        <v>4.9203679012433136E-3</v>
      </c>
      <c r="J1803" s="3" t="s">
        <v>144</v>
      </c>
      <c r="K1803" s="3" t="s">
        <v>144</v>
      </c>
      <c r="L1803">
        <f>H1803*I1803</f>
        <v>5.8686569876647512E-2</v>
      </c>
      <c r="M1803" t="s">
        <v>68</v>
      </c>
      <c r="N1803">
        <f t="shared" si="40"/>
        <v>5.8686569876647512E-2</v>
      </c>
    </row>
    <row r="1804" spans="1:14" x14ac:dyDescent="0.25">
      <c r="A1804" t="s">
        <v>140</v>
      </c>
      <c r="B1804" t="s">
        <v>63</v>
      </c>
      <c r="C1804" t="s">
        <v>32</v>
      </c>
      <c r="D1804" t="s">
        <v>109</v>
      </c>
      <c r="E1804" t="s">
        <v>145</v>
      </c>
      <c r="F1804" t="s">
        <v>141</v>
      </c>
      <c r="G1804" s="3" t="s">
        <v>144</v>
      </c>
      <c r="H1804" s="4">
        <v>14.036363636363637</v>
      </c>
      <c r="I1804">
        <v>6.5044489755636198E-3</v>
      </c>
      <c r="J1804" s="3" t="s">
        <v>144</v>
      </c>
      <c r="K1804" s="3" t="s">
        <v>144</v>
      </c>
      <c r="L1804">
        <f>H1804*I1804</f>
        <v>9.1298811075183908E-2</v>
      </c>
      <c r="M1804" t="s">
        <v>68</v>
      </c>
      <c r="N1804">
        <f t="shared" si="40"/>
        <v>9.1298811075183908E-2</v>
      </c>
    </row>
    <row r="1805" spans="1:14" x14ac:dyDescent="0.25">
      <c r="A1805" t="s">
        <v>140</v>
      </c>
      <c r="B1805" t="s">
        <v>63</v>
      </c>
      <c r="C1805" t="s">
        <v>32</v>
      </c>
      <c r="D1805" t="s">
        <v>163</v>
      </c>
      <c r="E1805" t="s">
        <v>81</v>
      </c>
      <c r="F1805" t="s">
        <v>82</v>
      </c>
      <c r="G1805">
        <v>916</v>
      </c>
      <c r="H1805" s="3" t="s">
        <v>144</v>
      </c>
      <c r="I1805">
        <v>4.9203679012433136E-3</v>
      </c>
      <c r="J1805">
        <v>0.3</v>
      </c>
      <c r="K1805">
        <v>0.03</v>
      </c>
      <c r="L1805">
        <f>G1805*I1805*J1805*K1805</f>
        <v>4.0563512977849873E-2</v>
      </c>
      <c r="M1805" t="s">
        <v>68</v>
      </c>
      <c r="N1805">
        <f t="shared" si="40"/>
        <v>4.0563512977849873E-2</v>
      </c>
    </row>
    <row r="1806" spans="1:14" x14ac:dyDescent="0.25">
      <c r="A1806" t="s">
        <v>140</v>
      </c>
      <c r="B1806" t="s">
        <v>63</v>
      </c>
      <c r="C1806" t="s">
        <v>32</v>
      </c>
      <c r="D1806" t="s">
        <v>163</v>
      </c>
      <c r="E1806" t="s">
        <v>145</v>
      </c>
      <c r="F1806" t="s">
        <v>82</v>
      </c>
      <c r="G1806">
        <v>1294</v>
      </c>
      <c r="H1806" s="3" t="s">
        <v>144</v>
      </c>
      <c r="I1806">
        <v>6.5044489755636198E-3</v>
      </c>
      <c r="J1806">
        <v>0.3</v>
      </c>
      <c r="K1806">
        <v>0.03</v>
      </c>
      <c r="L1806">
        <f>G1806*I1806*J1806*K1806</f>
        <v>7.5750812769413894E-2</v>
      </c>
      <c r="M1806" t="s">
        <v>68</v>
      </c>
      <c r="N1806">
        <f t="shared" si="40"/>
        <v>7.5750812769413894E-2</v>
      </c>
    </row>
    <row r="1807" spans="1:14" x14ac:dyDescent="0.25">
      <c r="A1807" t="s">
        <v>140</v>
      </c>
      <c r="B1807" t="s">
        <v>63</v>
      </c>
      <c r="C1807" t="s">
        <v>32</v>
      </c>
      <c r="D1807" t="s">
        <v>164</v>
      </c>
      <c r="E1807" t="s">
        <v>81</v>
      </c>
      <c r="F1807" t="s">
        <v>82</v>
      </c>
      <c r="G1807">
        <v>467</v>
      </c>
      <c r="H1807" s="3" t="s">
        <v>144</v>
      </c>
      <c r="I1807">
        <v>4.9203679012433136E-3</v>
      </c>
      <c r="J1807">
        <v>0.3</v>
      </c>
      <c r="K1807">
        <v>0.03</v>
      </c>
      <c r="L1807">
        <f>G1807*I1807*J1807*K1807</f>
        <v>2.0680306288925646E-2</v>
      </c>
      <c r="M1807" t="s">
        <v>68</v>
      </c>
      <c r="N1807">
        <f t="shared" si="40"/>
        <v>2.0680306288925646E-2</v>
      </c>
    </row>
    <row r="1808" spans="1:14" x14ac:dyDescent="0.25">
      <c r="A1808" t="s">
        <v>140</v>
      </c>
      <c r="B1808" t="s">
        <v>63</v>
      </c>
      <c r="C1808" t="s">
        <v>32</v>
      </c>
      <c r="D1808" t="s">
        <v>164</v>
      </c>
      <c r="E1808" t="s">
        <v>81</v>
      </c>
      <c r="F1808" t="s">
        <v>141</v>
      </c>
      <c r="G1808" s="3" t="s">
        <v>144</v>
      </c>
      <c r="H1808" s="4">
        <v>3.64</v>
      </c>
      <c r="I1808">
        <v>4.9203679012433136E-3</v>
      </c>
      <c r="J1808" s="3" t="s">
        <v>144</v>
      </c>
      <c r="K1808" s="3" t="s">
        <v>144</v>
      </c>
      <c r="L1808">
        <f>H1808*I1808</f>
        <v>1.7910139160525661E-2</v>
      </c>
      <c r="M1808" t="s">
        <v>68</v>
      </c>
      <c r="N1808">
        <f t="shared" si="40"/>
        <v>1.7910139160525661E-2</v>
      </c>
    </row>
    <row r="1809" spans="1:14" x14ac:dyDescent="0.25">
      <c r="A1809" t="s">
        <v>140</v>
      </c>
      <c r="B1809" t="s">
        <v>63</v>
      </c>
      <c r="C1809" t="s">
        <v>32</v>
      </c>
      <c r="D1809" t="s">
        <v>164</v>
      </c>
      <c r="E1809" t="s">
        <v>145</v>
      </c>
      <c r="F1809" t="s">
        <v>82</v>
      </c>
      <c r="G1809">
        <v>844.5</v>
      </c>
      <c r="H1809" s="3" t="s">
        <v>144</v>
      </c>
      <c r="I1809">
        <v>6.5044489755636198E-3</v>
      </c>
      <c r="J1809">
        <v>0.3</v>
      </c>
      <c r="K1809">
        <v>0.03</v>
      </c>
      <c r="L1809">
        <f>G1809*I1809*J1809*K1809</f>
        <v>4.9437064438771286E-2</v>
      </c>
      <c r="M1809" t="s">
        <v>68</v>
      </c>
      <c r="N1809">
        <f t="shared" si="40"/>
        <v>4.9437064438771286E-2</v>
      </c>
    </row>
    <row r="1810" spans="1:14" x14ac:dyDescent="0.25">
      <c r="A1810" t="s">
        <v>140</v>
      </c>
      <c r="B1810" t="s">
        <v>63</v>
      </c>
      <c r="C1810" t="s">
        <v>32</v>
      </c>
      <c r="D1810" t="s">
        <v>164</v>
      </c>
      <c r="E1810" t="s">
        <v>145</v>
      </c>
      <c r="F1810" t="s">
        <v>141</v>
      </c>
      <c r="G1810" s="3" t="s">
        <v>144</v>
      </c>
      <c r="H1810" s="4">
        <v>11.2</v>
      </c>
      <c r="I1810">
        <v>6.5044489755636198E-3</v>
      </c>
      <c r="J1810" s="3" t="s">
        <v>144</v>
      </c>
      <c r="K1810" s="3" t="s">
        <v>144</v>
      </c>
      <c r="L1810">
        <f>H1810*I1810</f>
        <v>7.2849828526312541E-2</v>
      </c>
      <c r="M1810" t="s">
        <v>68</v>
      </c>
      <c r="N1810">
        <f t="shared" si="40"/>
        <v>7.2849828526312541E-2</v>
      </c>
    </row>
    <row r="1811" spans="1:14" x14ac:dyDescent="0.25">
      <c r="A1811" t="s">
        <v>140</v>
      </c>
      <c r="B1811" t="s">
        <v>63</v>
      </c>
      <c r="C1811" t="s">
        <v>32</v>
      </c>
      <c r="D1811" t="s">
        <v>116</v>
      </c>
      <c r="E1811" t="s">
        <v>81</v>
      </c>
      <c r="F1811" t="s">
        <v>82</v>
      </c>
      <c r="G1811">
        <v>5206.8</v>
      </c>
      <c r="H1811" s="3" t="s">
        <v>144</v>
      </c>
      <c r="I1811">
        <v>4.9203679012433136E-3</v>
      </c>
      <c r="J1811">
        <v>0.3</v>
      </c>
      <c r="K1811">
        <v>0.03</v>
      </c>
      <c r="L1811">
        <f>G1811*I1811*J1811*K1811</f>
        <v>0.23057434429374318</v>
      </c>
      <c r="M1811" t="s">
        <v>68</v>
      </c>
      <c r="N1811">
        <f t="shared" si="40"/>
        <v>0.23057434429374318</v>
      </c>
    </row>
    <row r="1812" spans="1:14" x14ac:dyDescent="0.25">
      <c r="A1812" t="s">
        <v>140</v>
      </c>
      <c r="B1812" t="s">
        <v>63</v>
      </c>
      <c r="C1812" t="s">
        <v>32</v>
      </c>
      <c r="D1812" t="s">
        <v>116</v>
      </c>
      <c r="E1812" t="s">
        <v>145</v>
      </c>
      <c r="F1812" t="s">
        <v>82</v>
      </c>
      <c r="G1812">
        <v>1760.3</v>
      </c>
      <c r="H1812" s="3" t="s">
        <v>144</v>
      </c>
      <c r="I1812">
        <v>6.5044489755636198E-3</v>
      </c>
      <c r="J1812">
        <v>0.3</v>
      </c>
      <c r="K1812">
        <v>0.03</v>
      </c>
      <c r="L1812">
        <f>G1812*I1812*J1812*K1812</f>
        <v>0.10304803378516175</v>
      </c>
      <c r="M1812" t="s">
        <v>68</v>
      </c>
      <c r="N1812">
        <f t="shared" si="40"/>
        <v>0.10304803378516175</v>
      </c>
    </row>
    <row r="1813" spans="1:14" x14ac:dyDescent="0.25">
      <c r="A1813" t="s">
        <v>140</v>
      </c>
      <c r="B1813" t="s">
        <v>63</v>
      </c>
      <c r="C1813" t="s">
        <v>32</v>
      </c>
      <c r="D1813" t="s">
        <v>165</v>
      </c>
      <c r="E1813" t="s">
        <v>81</v>
      </c>
      <c r="F1813" t="s">
        <v>141</v>
      </c>
      <c r="G1813" s="3" t="s">
        <v>144</v>
      </c>
      <c r="H1813" s="4">
        <v>3.03</v>
      </c>
      <c r="I1813">
        <v>4.9203679012433136E-3</v>
      </c>
      <c r="J1813" s="3" t="s">
        <v>144</v>
      </c>
      <c r="K1813" s="3" t="s">
        <v>144</v>
      </c>
      <c r="L1813">
        <f>H1813*I1813</f>
        <v>1.4908714740767239E-2</v>
      </c>
      <c r="M1813" t="s">
        <v>68</v>
      </c>
      <c r="N1813">
        <f t="shared" si="40"/>
        <v>1.4908714740767239E-2</v>
      </c>
    </row>
    <row r="1814" spans="1:14" x14ac:dyDescent="0.25">
      <c r="A1814" t="s">
        <v>140</v>
      </c>
      <c r="B1814" t="s">
        <v>63</v>
      </c>
      <c r="C1814" t="s">
        <v>32</v>
      </c>
      <c r="D1814" t="s">
        <v>165</v>
      </c>
      <c r="E1814" t="s">
        <v>145</v>
      </c>
      <c r="F1814" t="s">
        <v>141</v>
      </c>
      <c r="G1814" s="3" t="s">
        <v>144</v>
      </c>
      <c r="H1814" s="4">
        <v>13.81</v>
      </c>
      <c r="I1814">
        <v>6.5044489755636198E-3</v>
      </c>
      <c r="J1814" s="3" t="s">
        <v>144</v>
      </c>
      <c r="K1814" s="3" t="s">
        <v>144</v>
      </c>
      <c r="L1814">
        <f>H1814*I1814</f>
        <v>8.9826440352533593E-2</v>
      </c>
      <c r="M1814" t="s">
        <v>68</v>
      </c>
      <c r="N1814">
        <f t="shared" si="40"/>
        <v>8.9826440352533593E-2</v>
      </c>
    </row>
    <row r="1815" spans="1:14" x14ac:dyDescent="0.25">
      <c r="A1815" t="s">
        <v>140</v>
      </c>
      <c r="B1815" t="s">
        <v>63</v>
      </c>
      <c r="C1815" t="s">
        <v>32</v>
      </c>
      <c r="D1815" t="s">
        <v>113</v>
      </c>
      <c r="E1815" t="s">
        <v>81</v>
      </c>
      <c r="F1815" t="s">
        <v>82</v>
      </c>
      <c r="G1815">
        <v>118</v>
      </c>
      <c r="H1815" s="3" t="s">
        <v>144</v>
      </c>
      <c r="I1815">
        <v>4.9203679012433136E-3</v>
      </c>
      <c r="J1815">
        <v>0.3</v>
      </c>
      <c r="K1815">
        <v>0.03</v>
      </c>
      <c r="L1815">
        <f>G1815*I1815*J1815*K1815</f>
        <v>5.2254307111203983E-3</v>
      </c>
      <c r="M1815" t="s">
        <v>68</v>
      </c>
      <c r="N1815">
        <f t="shared" si="40"/>
        <v>5.2254307111203983E-3</v>
      </c>
    </row>
    <row r="1816" spans="1:14" x14ac:dyDescent="0.25">
      <c r="A1816" t="s">
        <v>140</v>
      </c>
      <c r="B1816" t="s">
        <v>63</v>
      </c>
      <c r="C1816" t="s">
        <v>32</v>
      </c>
      <c r="D1816" t="s">
        <v>113</v>
      </c>
      <c r="E1816" t="s">
        <v>81</v>
      </c>
      <c r="F1816" t="s">
        <v>141</v>
      </c>
      <c r="G1816" s="3" t="s">
        <v>144</v>
      </c>
      <c r="H1816" s="4">
        <v>0.72727272727272718</v>
      </c>
      <c r="I1816">
        <v>4.9203679012433136E-3</v>
      </c>
      <c r="J1816" s="3" t="s">
        <v>144</v>
      </c>
      <c r="K1816" s="3" t="s">
        <v>144</v>
      </c>
      <c r="L1816">
        <f>H1816*I1816</f>
        <v>3.5784493827224094E-3</v>
      </c>
      <c r="M1816" t="s">
        <v>68</v>
      </c>
      <c r="N1816">
        <f t="shared" si="40"/>
        <v>3.5784493827224094E-3</v>
      </c>
    </row>
    <row r="1817" spans="1:14" x14ac:dyDescent="0.25">
      <c r="A1817" t="s">
        <v>140</v>
      </c>
      <c r="B1817" t="s">
        <v>63</v>
      </c>
      <c r="C1817" t="s">
        <v>32</v>
      </c>
      <c r="D1817" t="s">
        <v>113</v>
      </c>
      <c r="E1817" t="s">
        <v>145</v>
      </c>
      <c r="F1817" t="s">
        <v>82</v>
      </c>
      <c r="G1817">
        <v>41</v>
      </c>
      <c r="H1817" s="3" t="s">
        <v>144</v>
      </c>
      <c r="I1817">
        <v>6.5044489755636198E-3</v>
      </c>
      <c r="J1817">
        <v>0.3</v>
      </c>
      <c r="K1817">
        <v>0.03</v>
      </c>
      <c r="L1817">
        <f>G1817*I1817*J1817*K1817</f>
        <v>2.4001416719829759E-3</v>
      </c>
      <c r="M1817" t="s">
        <v>68</v>
      </c>
      <c r="N1817">
        <f t="shared" si="40"/>
        <v>2.4001416719829759E-3</v>
      </c>
    </row>
    <row r="1818" spans="1:14" x14ac:dyDescent="0.25">
      <c r="A1818" t="s">
        <v>140</v>
      </c>
      <c r="B1818" t="s">
        <v>63</v>
      </c>
      <c r="C1818" t="s">
        <v>32</v>
      </c>
      <c r="D1818" t="s">
        <v>93</v>
      </c>
      <c r="E1818" t="s">
        <v>81</v>
      </c>
      <c r="F1818" t="s">
        <v>141</v>
      </c>
      <c r="G1818" s="3" t="s">
        <v>144</v>
      </c>
      <c r="H1818" s="4">
        <v>8.1619814707585405</v>
      </c>
      <c r="I1818">
        <v>4.9203679012433136E-3</v>
      </c>
      <c r="J1818" s="3" t="s">
        <v>144</v>
      </c>
      <c r="K1818" s="3" t="s">
        <v>144</v>
      </c>
      <c r="L1818">
        <f>H1818*I1818</f>
        <v>4.0159951639263017E-2</v>
      </c>
      <c r="M1818" t="s">
        <v>68</v>
      </c>
      <c r="N1818">
        <f t="shared" si="40"/>
        <v>4.0159951639263017E-2</v>
      </c>
    </row>
    <row r="1819" spans="1:14" x14ac:dyDescent="0.25">
      <c r="A1819" t="s">
        <v>140</v>
      </c>
      <c r="B1819" t="s">
        <v>63</v>
      </c>
      <c r="C1819" t="s">
        <v>32</v>
      </c>
      <c r="D1819" t="s">
        <v>93</v>
      </c>
      <c r="E1819" t="s">
        <v>145</v>
      </c>
      <c r="F1819" t="s">
        <v>141</v>
      </c>
      <c r="G1819" s="3" t="s">
        <v>144</v>
      </c>
      <c r="H1819" s="4">
        <v>2.0995946728430805</v>
      </c>
      <c r="I1819">
        <v>6.5044489755636198E-3</v>
      </c>
      <c r="J1819" s="3" t="s">
        <v>144</v>
      </c>
      <c r="K1819" s="3" t="s">
        <v>144</v>
      </c>
      <c r="L1819">
        <f>H1819*I1819</f>
        <v>1.3656706418873009E-2</v>
      </c>
      <c r="M1819" t="s">
        <v>68</v>
      </c>
      <c r="N1819">
        <f t="shared" si="40"/>
        <v>1.3656706418873009E-2</v>
      </c>
    </row>
    <row r="1820" spans="1:14" x14ac:dyDescent="0.25">
      <c r="A1820" t="s">
        <v>140</v>
      </c>
      <c r="B1820" t="s">
        <v>63</v>
      </c>
      <c r="C1820" t="s">
        <v>32</v>
      </c>
      <c r="D1820" t="s">
        <v>94</v>
      </c>
      <c r="E1820" t="s">
        <v>81</v>
      </c>
      <c r="F1820" t="s">
        <v>141</v>
      </c>
      <c r="G1820" s="3" t="s">
        <v>144</v>
      </c>
      <c r="H1820" s="4">
        <v>14.844797366255143</v>
      </c>
      <c r="I1820">
        <v>4.9203679012433136E-3</v>
      </c>
      <c r="J1820" s="3" t="s">
        <v>144</v>
      </c>
      <c r="K1820" s="3" t="s">
        <v>144</v>
      </c>
      <c r="L1820">
        <f>H1820*I1820</f>
        <v>7.3041864461383083E-2</v>
      </c>
      <c r="M1820" t="s">
        <v>68</v>
      </c>
      <c r="N1820">
        <f t="shared" si="40"/>
        <v>7.3041864461383083E-2</v>
      </c>
    </row>
    <row r="1821" spans="1:14" x14ac:dyDescent="0.25">
      <c r="A1821" t="s">
        <v>140</v>
      </c>
      <c r="B1821" t="s">
        <v>63</v>
      </c>
      <c r="C1821" t="s">
        <v>32</v>
      </c>
      <c r="D1821" t="s">
        <v>94</v>
      </c>
      <c r="E1821" t="s">
        <v>145</v>
      </c>
      <c r="F1821" t="s">
        <v>141</v>
      </c>
      <c r="G1821" s="3" t="s">
        <v>144</v>
      </c>
      <c r="H1821" s="4">
        <v>12.942222222222222</v>
      </c>
      <c r="I1821">
        <v>6.5044489755636198E-3</v>
      </c>
      <c r="J1821" s="3" t="s">
        <v>144</v>
      </c>
      <c r="K1821" s="3" t="s">
        <v>144</v>
      </c>
      <c r="L1821">
        <f>H1821*I1821</f>
        <v>8.4182024074850051E-2</v>
      </c>
      <c r="M1821" t="s">
        <v>68</v>
      </c>
      <c r="N1821">
        <f t="shared" si="40"/>
        <v>8.4182024074850051E-2</v>
      </c>
    </row>
    <row r="1822" spans="1:14" x14ac:dyDescent="0.25">
      <c r="A1822" t="s">
        <v>140</v>
      </c>
      <c r="B1822" t="s">
        <v>63</v>
      </c>
      <c r="C1822" t="s">
        <v>32</v>
      </c>
      <c r="D1822" t="s">
        <v>115</v>
      </c>
      <c r="E1822" t="s">
        <v>81</v>
      </c>
      <c r="F1822" t="s">
        <v>82</v>
      </c>
      <c r="G1822">
        <v>97</v>
      </c>
      <c r="H1822" s="3" t="s">
        <v>144</v>
      </c>
      <c r="I1822">
        <v>4.9203679012433136E-3</v>
      </c>
      <c r="J1822">
        <v>0.3</v>
      </c>
      <c r="K1822">
        <v>0.03</v>
      </c>
      <c r="L1822">
        <f>G1822*I1822*J1822*K1822</f>
        <v>4.2954811777854126E-3</v>
      </c>
      <c r="M1822" t="s">
        <v>68</v>
      </c>
      <c r="N1822">
        <f t="shared" si="40"/>
        <v>4.2954811777854126E-3</v>
      </c>
    </row>
    <row r="1823" spans="1:14" x14ac:dyDescent="0.25">
      <c r="A1823" t="s">
        <v>140</v>
      </c>
      <c r="B1823" t="s">
        <v>63</v>
      </c>
      <c r="C1823" t="s">
        <v>32</v>
      </c>
      <c r="D1823" t="s">
        <v>115</v>
      </c>
      <c r="E1823" t="s">
        <v>81</v>
      </c>
      <c r="F1823" t="s">
        <v>141</v>
      </c>
      <c r="G1823" s="3" t="s">
        <v>144</v>
      </c>
      <c r="H1823" s="4">
        <v>9.7799999999999994</v>
      </c>
      <c r="I1823">
        <v>4.9203679012433136E-3</v>
      </c>
      <c r="J1823" s="3" t="s">
        <v>144</v>
      </c>
      <c r="K1823" s="3" t="s">
        <v>144</v>
      </c>
      <c r="L1823">
        <f>H1823*I1823</f>
        <v>4.8121198074159606E-2</v>
      </c>
      <c r="M1823" t="s">
        <v>68</v>
      </c>
      <c r="N1823">
        <f t="shared" si="40"/>
        <v>4.8121198074159606E-2</v>
      </c>
    </row>
    <row r="1824" spans="1:14" x14ac:dyDescent="0.25">
      <c r="A1824" t="s">
        <v>140</v>
      </c>
      <c r="B1824" t="s">
        <v>63</v>
      </c>
      <c r="C1824" t="s">
        <v>32</v>
      </c>
      <c r="D1824" t="s">
        <v>115</v>
      </c>
      <c r="E1824" t="s">
        <v>145</v>
      </c>
      <c r="F1824" t="s">
        <v>82</v>
      </c>
      <c r="G1824">
        <v>286</v>
      </c>
      <c r="H1824" s="3" t="s">
        <v>144</v>
      </c>
      <c r="I1824">
        <v>6.5044489755636198E-3</v>
      </c>
      <c r="J1824">
        <v>0.3</v>
      </c>
      <c r="K1824">
        <v>0.03</v>
      </c>
      <c r="L1824">
        <f>G1824*I1824*J1824*K1824</f>
        <v>1.6742451663100757E-2</v>
      </c>
      <c r="M1824" t="s">
        <v>68</v>
      </c>
      <c r="N1824">
        <f t="shared" si="40"/>
        <v>1.6742451663100757E-2</v>
      </c>
    </row>
    <row r="1825" spans="1:14" x14ac:dyDescent="0.25">
      <c r="A1825" t="s">
        <v>140</v>
      </c>
      <c r="B1825" t="s">
        <v>63</v>
      </c>
      <c r="C1825" t="s">
        <v>32</v>
      </c>
      <c r="D1825" t="s">
        <v>115</v>
      </c>
      <c r="E1825" t="s">
        <v>145</v>
      </c>
      <c r="F1825" t="s">
        <v>141</v>
      </c>
      <c r="G1825" s="3" t="s">
        <v>144</v>
      </c>
      <c r="H1825" s="4">
        <v>17.25</v>
      </c>
      <c r="I1825">
        <v>6.5044489755636198E-3</v>
      </c>
      <c r="J1825" s="3" t="s">
        <v>144</v>
      </c>
      <c r="K1825" s="3" t="s">
        <v>144</v>
      </c>
      <c r="L1825">
        <f>H1825*I1825</f>
        <v>0.11220174482847244</v>
      </c>
      <c r="M1825" t="s">
        <v>68</v>
      </c>
      <c r="N1825">
        <f t="shared" si="40"/>
        <v>0.11220174482847244</v>
      </c>
    </row>
    <row r="1826" spans="1:14" x14ac:dyDescent="0.25">
      <c r="A1826" t="s">
        <v>140</v>
      </c>
      <c r="B1826" t="s">
        <v>63</v>
      </c>
      <c r="C1826" t="s">
        <v>32</v>
      </c>
      <c r="D1826" t="s">
        <v>75</v>
      </c>
      <c r="E1826" t="s">
        <v>81</v>
      </c>
      <c r="F1826" t="s">
        <v>82</v>
      </c>
      <c r="G1826">
        <v>141.5</v>
      </c>
      <c r="H1826" s="3" t="s">
        <v>144</v>
      </c>
      <c r="I1826">
        <v>4.9203679012433136E-3</v>
      </c>
      <c r="J1826">
        <v>0.3</v>
      </c>
      <c r="K1826">
        <v>0.03</v>
      </c>
      <c r="L1826">
        <f>G1826*I1826*J1826*K1826</f>
        <v>6.2660885222333602E-3</v>
      </c>
      <c r="M1826" t="s">
        <v>67</v>
      </c>
      <c r="N1826">
        <f t="shared" si="40"/>
        <v>0</v>
      </c>
    </row>
    <row r="1827" spans="1:14" x14ac:dyDescent="0.25">
      <c r="A1827" t="s">
        <v>140</v>
      </c>
      <c r="B1827" t="s">
        <v>63</v>
      </c>
      <c r="C1827" t="s">
        <v>32</v>
      </c>
      <c r="D1827" t="s">
        <v>75</v>
      </c>
      <c r="E1827" t="s">
        <v>145</v>
      </c>
      <c r="F1827" t="s">
        <v>82</v>
      </c>
      <c r="G1827">
        <v>154.5</v>
      </c>
      <c r="H1827" s="3" t="s">
        <v>144</v>
      </c>
      <c r="I1827">
        <v>6.5044489755636198E-3</v>
      </c>
      <c r="J1827">
        <v>0.3</v>
      </c>
      <c r="K1827">
        <v>0.03</v>
      </c>
      <c r="L1827">
        <f>G1827*I1827*J1827*K1827</f>
        <v>9.0444363005212133E-3</v>
      </c>
      <c r="M1827" t="s">
        <v>67</v>
      </c>
      <c r="N1827">
        <f t="shared" si="40"/>
        <v>0</v>
      </c>
    </row>
    <row r="1828" spans="1:14" x14ac:dyDescent="0.25">
      <c r="A1828" t="s">
        <v>140</v>
      </c>
      <c r="B1828" t="s">
        <v>63</v>
      </c>
      <c r="C1828" t="s">
        <v>32</v>
      </c>
      <c r="D1828" t="s">
        <v>78</v>
      </c>
      <c r="E1828" t="s">
        <v>81</v>
      </c>
      <c r="F1828" t="s">
        <v>82</v>
      </c>
      <c r="G1828">
        <v>2286</v>
      </c>
      <c r="H1828" s="3" t="s">
        <v>144</v>
      </c>
      <c r="I1828">
        <v>4.9203679012433136E-3</v>
      </c>
      <c r="J1828">
        <v>0.3</v>
      </c>
      <c r="K1828">
        <v>0.03</v>
      </c>
      <c r="L1828">
        <f>G1828*I1828*J1828*K1828</f>
        <v>0.10123164920017992</v>
      </c>
      <c r="M1828" t="s">
        <v>68</v>
      </c>
      <c r="N1828">
        <f t="shared" si="40"/>
        <v>0.10123164920017992</v>
      </c>
    </row>
    <row r="1829" spans="1:14" x14ac:dyDescent="0.25">
      <c r="A1829" t="s">
        <v>140</v>
      </c>
      <c r="B1829" t="s">
        <v>63</v>
      </c>
      <c r="C1829" t="s">
        <v>32</v>
      </c>
      <c r="D1829" t="s">
        <v>78</v>
      </c>
      <c r="E1829" t="s">
        <v>145</v>
      </c>
      <c r="F1829" t="s">
        <v>82</v>
      </c>
      <c r="G1829">
        <v>2286</v>
      </c>
      <c r="H1829" s="3" t="s">
        <v>144</v>
      </c>
      <c r="I1829">
        <v>6.5044489755636198E-3</v>
      </c>
      <c r="J1829">
        <v>0.3</v>
      </c>
      <c r="K1829">
        <v>0.03</v>
      </c>
      <c r="L1829">
        <f>G1829*I1829*J1829*K1829</f>
        <v>0.13382253322324592</v>
      </c>
      <c r="M1829" t="s">
        <v>68</v>
      </c>
      <c r="N1829">
        <f t="shared" si="40"/>
        <v>0.13382253322324592</v>
      </c>
    </row>
    <row r="1830" spans="1:14" x14ac:dyDescent="0.25">
      <c r="A1830" t="s">
        <v>140</v>
      </c>
      <c r="B1830" t="s">
        <v>63</v>
      </c>
      <c r="C1830" t="s">
        <v>32</v>
      </c>
      <c r="D1830" t="s">
        <v>166</v>
      </c>
      <c r="E1830" t="s">
        <v>81</v>
      </c>
      <c r="F1830" t="s">
        <v>141</v>
      </c>
      <c r="G1830" s="3" t="s">
        <v>144</v>
      </c>
      <c r="H1830" s="4">
        <v>103.50397989107665</v>
      </c>
      <c r="I1830">
        <v>4.9203679012433136E-3</v>
      </c>
      <c r="J1830" s="3" t="s">
        <v>144</v>
      </c>
      <c r="K1830" s="3" t="s">
        <v>144</v>
      </c>
      <c r="L1830">
        <f>H1830*I1830</f>
        <v>0.50927766030698696</v>
      </c>
      <c r="M1830" t="s">
        <v>68</v>
      </c>
      <c r="N1830">
        <f t="shared" si="40"/>
        <v>0.50927766030698696</v>
      </c>
    </row>
    <row r="1831" spans="1:14" x14ac:dyDescent="0.25">
      <c r="A1831" t="s">
        <v>140</v>
      </c>
      <c r="B1831" t="s">
        <v>63</v>
      </c>
      <c r="C1831" t="s">
        <v>32</v>
      </c>
      <c r="D1831" t="s">
        <v>166</v>
      </c>
      <c r="E1831" t="s">
        <v>145</v>
      </c>
      <c r="F1831" t="s">
        <v>141</v>
      </c>
      <c r="G1831" s="3" t="s">
        <v>144</v>
      </c>
      <c r="H1831" s="4">
        <v>56.403854210305823</v>
      </c>
      <c r="I1831">
        <v>6.5044489755636198E-3</v>
      </c>
      <c r="J1831" s="3" t="s">
        <v>144</v>
      </c>
      <c r="K1831" s="3" t="s">
        <v>144</v>
      </c>
      <c r="L1831">
        <f>H1831*I1831</f>
        <v>0.3668759917360635</v>
      </c>
      <c r="M1831" t="s">
        <v>68</v>
      </c>
      <c r="N1831">
        <f t="shared" si="40"/>
        <v>0.3668759917360635</v>
      </c>
    </row>
    <row r="1832" spans="1:14" x14ac:dyDescent="0.25">
      <c r="A1832" t="s">
        <v>140</v>
      </c>
      <c r="B1832" t="s">
        <v>63</v>
      </c>
      <c r="C1832" t="s">
        <v>32</v>
      </c>
      <c r="D1832" t="s">
        <v>167</v>
      </c>
      <c r="E1832" t="s">
        <v>81</v>
      </c>
      <c r="F1832" t="s">
        <v>141</v>
      </c>
      <c r="G1832" s="3" t="s">
        <v>144</v>
      </c>
      <c r="H1832" s="4">
        <v>4.3</v>
      </c>
      <c r="I1832">
        <v>4.9203679012433136E-3</v>
      </c>
      <c r="J1832" s="3" t="s">
        <v>144</v>
      </c>
      <c r="K1832" s="3" t="s">
        <v>144</v>
      </c>
      <c r="L1832">
        <f>H1832*I1832</f>
        <v>2.1157581975346246E-2</v>
      </c>
      <c r="M1832" t="s">
        <v>68</v>
      </c>
      <c r="N1832">
        <f t="shared" si="40"/>
        <v>2.1157581975346246E-2</v>
      </c>
    </row>
    <row r="1833" spans="1:14" x14ac:dyDescent="0.25">
      <c r="A1833" t="s">
        <v>140</v>
      </c>
      <c r="B1833" t="s">
        <v>63</v>
      </c>
      <c r="C1833" t="s">
        <v>32</v>
      </c>
      <c r="D1833" t="s">
        <v>167</v>
      </c>
      <c r="E1833" t="s">
        <v>145</v>
      </c>
      <c r="F1833" t="s">
        <v>141</v>
      </c>
      <c r="G1833" s="3" t="s">
        <v>144</v>
      </c>
      <c r="H1833" s="4">
        <v>0.9</v>
      </c>
      <c r="I1833">
        <v>6.5044489755636198E-3</v>
      </c>
      <c r="J1833" s="3" t="s">
        <v>144</v>
      </c>
      <c r="K1833" s="3" t="s">
        <v>144</v>
      </c>
      <c r="L1833">
        <f>H1833*I1833</f>
        <v>5.8540040780072581E-3</v>
      </c>
      <c r="M1833" t="s">
        <v>68</v>
      </c>
      <c r="N1833">
        <f t="shared" si="40"/>
        <v>5.8540040780072581E-3</v>
      </c>
    </row>
    <row r="1834" spans="1:14" x14ac:dyDescent="0.25">
      <c r="A1834" t="s">
        <v>140</v>
      </c>
      <c r="B1834" t="s">
        <v>63</v>
      </c>
      <c r="C1834" t="s">
        <v>32</v>
      </c>
      <c r="D1834" t="s">
        <v>168</v>
      </c>
      <c r="E1834" t="s">
        <v>81</v>
      </c>
      <c r="F1834" t="s">
        <v>82</v>
      </c>
      <c r="G1834">
        <v>1481</v>
      </c>
      <c r="H1834" s="3" t="s">
        <v>144</v>
      </c>
      <c r="I1834">
        <v>4.9203679012433136E-3</v>
      </c>
      <c r="J1834">
        <v>0.3</v>
      </c>
      <c r="K1834">
        <v>0.03</v>
      </c>
      <c r="L1834">
        <f>G1834*I1834*J1834*K1834</f>
        <v>6.5583583755672123E-2</v>
      </c>
      <c r="M1834" t="s">
        <v>68</v>
      </c>
      <c r="N1834">
        <f t="shared" si="40"/>
        <v>6.5583583755672123E-2</v>
      </c>
    </row>
    <row r="1835" spans="1:14" x14ac:dyDescent="0.25">
      <c r="A1835" t="s">
        <v>140</v>
      </c>
      <c r="B1835" t="s">
        <v>63</v>
      </c>
      <c r="C1835" t="s">
        <v>32</v>
      </c>
      <c r="D1835" t="s">
        <v>168</v>
      </c>
      <c r="E1835" t="s">
        <v>145</v>
      </c>
      <c r="F1835" t="s">
        <v>82</v>
      </c>
      <c r="G1835">
        <v>1216.5</v>
      </c>
      <c r="H1835" s="3" t="s">
        <v>144</v>
      </c>
      <c r="I1835">
        <v>6.5044489755636198E-3</v>
      </c>
      <c r="J1835">
        <v>0.3</v>
      </c>
      <c r="K1835">
        <v>0.03</v>
      </c>
      <c r="L1835">
        <f>G1835*I1835*J1835*K1835</f>
        <v>7.1213959608958294E-2</v>
      </c>
      <c r="M1835" t="s">
        <v>68</v>
      </c>
      <c r="N1835">
        <f t="shared" si="40"/>
        <v>7.1213959608958294E-2</v>
      </c>
    </row>
    <row r="1836" spans="1:14" x14ac:dyDescent="0.25">
      <c r="A1836" t="s">
        <v>140</v>
      </c>
      <c r="B1836" t="s">
        <v>63</v>
      </c>
      <c r="C1836" t="s">
        <v>32</v>
      </c>
      <c r="D1836" t="s">
        <v>96</v>
      </c>
      <c r="E1836" t="s">
        <v>81</v>
      </c>
      <c r="F1836" t="s">
        <v>141</v>
      </c>
      <c r="G1836" s="3" t="s">
        <v>144</v>
      </c>
      <c r="H1836" s="4">
        <v>11.7463443059252</v>
      </c>
      <c r="I1836">
        <v>4.9203679012433136E-3</v>
      </c>
      <c r="J1836" s="3" t="s">
        <v>144</v>
      </c>
      <c r="K1836" s="3" t="s">
        <v>144</v>
      </c>
      <c r="L1836">
        <f>H1836*I1836</f>
        <v>5.7796335479826523E-2</v>
      </c>
      <c r="M1836" t="s">
        <v>68</v>
      </c>
      <c r="N1836">
        <f t="shared" si="40"/>
        <v>5.7796335479826523E-2</v>
      </c>
    </row>
    <row r="1837" spans="1:14" x14ac:dyDescent="0.25">
      <c r="A1837" t="s">
        <v>140</v>
      </c>
      <c r="B1837" t="s">
        <v>63</v>
      </c>
      <c r="C1837" t="s">
        <v>32</v>
      </c>
      <c r="D1837" t="s">
        <v>96</v>
      </c>
      <c r="E1837" t="s">
        <v>145</v>
      </c>
      <c r="F1837" t="s">
        <v>141</v>
      </c>
      <c r="G1837" s="3" t="s">
        <v>144</v>
      </c>
      <c r="H1837" s="4">
        <v>1.3433253957136855</v>
      </c>
      <c r="I1837">
        <v>6.5044489755636198E-3</v>
      </c>
      <c r="J1837" s="3" t="s">
        <v>144</v>
      </c>
      <c r="K1837" s="3" t="s">
        <v>144</v>
      </c>
      <c r="L1837">
        <f>H1837*I1837</f>
        <v>8.7375914939984752E-3</v>
      </c>
      <c r="M1837" t="s">
        <v>68</v>
      </c>
      <c r="N1837">
        <f t="shared" si="40"/>
        <v>8.7375914939984752E-3</v>
      </c>
    </row>
    <row r="1838" spans="1:14" x14ac:dyDescent="0.25">
      <c r="A1838" t="s">
        <v>140</v>
      </c>
      <c r="B1838" t="s">
        <v>63</v>
      </c>
      <c r="C1838" t="s">
        <v>32</v>
      </c>
      <c r="D1838" t="s">
        <v>124</v>
      </c>
      <c r="E1838" t="s">
        <v>81</v>
      </c>
      <c r="F1838" t="s">
        <v>141</v>
      </c>
      <c r="G1838" s="3" t="s">
        <v>144</v>
      </c>
      <c r="H1838" s="4">
        <v>0.13173553719008266</v>
      </c>
      <c r="I1838">
        <v>4.9203679012433136E-3</v>
      </c>
      <c r="J1838" s="3" t="s">
        <v>144</v>
      </c>
      <c r="K1838" s="3" t="s">
        <v>144</v>
      </c>
      <c r="L1838">
        <f>H1838*I1838</f>
        <v>6.4818730864312749E-4</v>
      </c>
      <c r="M1838" t="s">
        <v>68</v>
      </c>
      <c r="N1838">
        <f t="shared" si="40"/>
        <v>6.4818730864312749E-4</v>
      </c>
    </row>
    <row r="1839" spans="1:14" x14ac:dyDescent="0.25">
      <c r="A1839" t="s">
        <v>140</v>
      </c>
      <c r="B1839" t="s">
        <v>63</v>
      </c>
      <c r="C1839" t="s">
        <v>32</v>
      </c>
      <c r="D1839" t="s">
        <v>124</v>
      </c>
      <c r="E1839" t="s">
        <v>145</v>
      </c>
      <c r="F1839" t="s">
        <v>141</v>
      </c>
      <c r="G1839" s="3" t="s">
        <v>144</v>
      </c>
      <c r="H1839" s="4">
        <v>0.11570247933884298</v>
      </c>
      <c r="I1839">
        <v>6.5044489755636198E-3</v>
      </c>
      <c r="J1839" s="3" t="s">
        <v>144</v>
      </c>
      <c r="K1839" s="3" t="s">
        <v>144</v>
      </c>
      <c r="L1839">
        <f>H1839*I1839</f>
        <v>7.5258087320570813E-4</v>
      </c>
      <c r="M1839" t="s">
        <v>68</v>
      </c>
      <c r="N1839">
        <f t="shared" si="40"/>
        <v>7.5258087320570813E-4</v>
      </c>
    </row>
    <row r="1840" spans="1:14" x14ac:dyDescent="0.25">
      <c r="A1840" t="s">
        <v>140</v>
      </c>
      <c r="B1840" t="s">
        <v>63</v>
      </c>
      <c r="C1840" t="s">
        <v>32</v>
      </c>
      <c r="D1840" t="s">
        <v>101</v>
      </c>
      <c r="E1840" t="s">
        <v>81</v>
      </c>
      <c r="F1840" t="s">
        <v>82</v>
      </c>
      <c r="G1840">
        <v>332</v>
      </c>
      <c r="H1840" s="3" t="s">
        <v>144</v>
      </c>
      <c r="I1840">
        <v>4.9203679012433136E-3</v>
      </c>
      <c r="J1840">
        <v>0.3</v>
      </c>
      <c r="K1840">
        <v>0.03</v>
      </c>
      <c r="L1840">
        <f>G1840*I1840*J1840*K1840</f>
        <v>1.470205928891502E-2</v>
      </c>
      <c r="M1840" t="s">
        <v>68</v>
      </c>
      <c r="N1840">
        <f t="shared" si="40"/>
        <v>1.470205928891502E-2</v>
      </c>
    </row>
    <row r="1841" spans="1:14" x14ac:dyDescent="0.25">
      <c r="A1841" t="s">
        <v>140</v>
      </c>
      <c r="B1841" t="s">
        <v>63</v>
      </c>
      <c r="C1841" t="s">
        <v>32</v>
      </c>
      <c r="D1841" t="s">
        <v>101</v>
      </c>
      <c r="E1841" t="s">
        <v>81</v>
      </c>
      <c r="F1841" t="s">
        <v>141</v>
      </c>
      <c r="G1841" s="3" t="s">
        <v>144</v>
      </c>
      <c r="H1841" s="4">
        <v>29.259433492822971</v>
      </c>
      <c r="I1841">
        <v>4.9203679012433136E-3</v>
      </c>
      <c r="J1841" s="3" t="s">
        <v>144</v>
      </c>
      <c r="K1841" s="3" t="s">
        <v>144</v>
      </c>
      <c r="L1841">
        <f>H1841*I1841</f>
        <v>0.14396717736664968</v>
      </c>
      <c r="M1841" t="s">
        <v>68</v>
      </c>
      <c r="N1841">
        <f t="shared" si="40"/>
        <v>0.14396717736664968</v>
      </c>
    </row>
    <row r="1842" spans="1:14" x14ac:dyDescent="0.25">
      <c r="A1842" t="s">
        <v>140</v>
      </c>
      <c r="B1842" t="s">
        <v>63</v>
      </c>
      <c r="C1842" t="s">
        <v>32</v>
      </c>
      <c r="D1842" t="s">
        <v>101</v>
      </c>
      <c r="E1842" t="s">
        <v>145</v>
      </c>
      <c r="F1842" t="s">
        <v>82</v>
      </c>
      <c r="G1842">
        <v>226</v>
      </c>
      <c r="H1842" s="3" t="s">
        <v>144</v>
      </c>
      <c r="I1842">
        <v>6.5044489755636198E-3</v>
      </c>
      <c r="J1842">
        <v>0.3</v>
      </c>
      <c r="K1842">
        <v>0.03</v>
      </c>
      <c r="L1842">
        <f>G1842*I1842*J1842*K1842</f>
        <v>1.3230049216296402E-2</v>
      </c>
      <c r="M1842" t="s">
        <v>68</v>
      </c>
      <c r="N1842">
        <f t="shared" si="40"/>
        <v>1.3230049216296402E-2</v>
      </c>
    </row>
    <row r="1843" spans="1:14" x14ac:dyDescent="0.25">
      <c r="A1843" t="s">
        <v>140</v>
      </c>
      <c r="B1843" t="s">
        <v>63</v>
      </c>
      <c r="C1843" t="s">
        <v>32</v>
      </c>
      <c r="D1843" t="s">
        <v>101</v>
      </c>
      <c r="E1843" t="s">
        <v>145</v>
      </c>
      <c r="F1843" t="s">
        <v>141</v>
      </c>
      <c r="G1843" s="3" t="s">
        <v>144</v>
      </c>
      <c r="H1843" s="4">
        <v>10.491961722488039</v>
      </c>
      <c r="I1843">
        <v>6.5044489755636198E-3</v>
      </c>
      <c r="J1843" s="3" t="s">
        <v>144</v>
      </c>
      <c r="K1843" s="3" t="s">
        <v>144</v>
      </c>
      <c r="L1843">
        <f>H1843*I1843</f>
        <v>6.8244429677490032E-2</v>
      </c>
      <c r="M1843" t="s">
        <v>68</v>
      </c>
      <c r="N1843">
        <f t="shared" si="40"/>
        <v>6.8244429677490032E-2</v>
      </c>
    </row>
    <row r="1844" spans="1:14" x14ac:dyDescent="0.25">
      <c r="A1844" t="s">
        <v>140</v>
      </c>
      <c r="B1844" t="s">
        <v>63</v>
      </c>
      <c r="C1844" t="s">
        <v>32</v>
      </c>
      <c r="D1844" t="s">
        <v>114</v>
      </c>
      <c r="E1844" t="s">
        <v>81</v>
      </c>
      <c r="F1844" t="s">
        <v>82</v>
      </c>
      <c r="G1844">
        <v>798.7</v>
      </c>
      <c r="H1844" s="3" t="s">
        <v>144</v>
      </c>
      <c r="I1844">
        <v>4.9203679012433136E-3</v>
      </c>
      <c r="J1844">
        <v>0.3</v>
      </c>
      <c r="K1844">
        <v>0.03</v>
      </c>
      <c r="L1844">
        <f>G1844*I1844*J1844*K1844</f>
        <v>3.5369080584507315E-2</v>
      </c>
      <c r="M1844" t="s">
        <v>68</v>
      </c>
      <c r="N1844">
        <f t="shared" si="40"/>
        <v>3.5369080584507315E-2</v>
      </c>
    </row>
    <row r="1845" spans="1:14" x14ac:dyDescent="0.25">
      <c r="A1845" t="s">
        <v>140</v>
      </c>
      <c r="B1845" t="s">
        <v>63</v>
      </c>
      <c r="C1845" t="s">
        <v>32</v>
      </c>
      <c r="D1845" t="s">
        <v>114</v>
      </c>
      <c r="E1845" t="s">
        <v>81</v>
      </c>
      <c r="F1845" t="s">
        <v>141</v>
      </c>
      <c r="G1845" s="3" t="s">
        <v>144</v>
      </c>
      <c r="H1845" s="4">
        <v>16.309999999999999</v>
      </c>
      <c r="I1845">
        <v>4.9203679012433136E-3</v>
      </c>
      <c r="J1845" s="3" t="s">
        <v>144</v>
      </c>
      <c r="K1845" s="3" t="s">
        <v>144</v>
      </c>
      <c r="L1845">
        <f>H1845*I1845</f>
        <v>8.0251200469278444E-2</v>
      </c>
      <c r="M1845" t="s">
        <v>68</v>
      </c>
      <c r="N1845">
        <f t="shared" si="40"/>
        <v>8.0251200469278444E-2</v>
      </c>
    </row>
    <row r="1846" spans="1:14" x14ac:dyDescent="0.25">
      <c r="A1846" t="s">
        <v>140</v>
      </c>
      <c r="B1846" t="s">
        <v>63</v>
      </c>
      <c r="C1846" t="s">
        <v>32</v>
      </c>
      <c r="D1846" t="s">
        <v>114</v>
      </c>
      <c r="E1846" t="s">
        <v>145</v>
      </c>
      <c r="F1846" t="s">
        <v>82</v>
      </c>
      <c r="G1846">
        <v>1216.8</v>
      </c>
      <c r="H1846" s="3" t="s">
        <v>144</v>
      </c>
      <c r="I1846">
        <v>6.5044489755636198E-3</v>
      </c>
      <c r="J1846">
        <v>0.3</v>
      </c>
      <c r="K1846">
        <v>0.03</v>
      </c>
      <c r="L1846">
        <f>G1846*I1846*J1846*K1846</f>
        <v>7.1231521621192298E-2</v>
      </c>
      <c r="M1846" t="s">
        <v>68</v>
      </c>
      <c r="N1846">
        <f t="shared" si="40"/>
        <v>7.1231521621192298E-2</v>
      </c>
    </row>
    <row r="1847" spans="1:14" x14ac:dyDescent="0.25">
      <c r="A1847" t="s">
        <v>140</v>
      </c>
      <c r="B1847" t="s">
        <v>63</v>
      </c>
      <c r="C1847" t="s">
        <v>32</v>
      </c>
      <c r="D1847" t="s">
        <v>114</v>
      </c>
      <c r="E1847" t="s">
        <v>145</v>
      </c>
      <c r="F1847" t="s">
        <v>141</v>
      </c>
      <c r="G1847" s="3" t="s">
        <v>144</v>
      </c>
      <c r="H1847" s="4">
        <v>21.87</v>
      </c>
      <c r="I1847">
        <v>6.5044489755636198E-3</v>
      </c>
      <c r="J1847" s="3" t="s">
        <v>144</v>
      </c>
      <c r="K1847" s="3" t="s">
        <v>144</v>
      </c>
      <c r="L1847">
        <f>H1847*I1847</f>
        <v>0.14225229909557638</v>
      </c>
      <c r="M1847" t="s">
        <v>68</v>
      </c>
      <c r="N1847">
        <f t="shared" si="40"/>
        <v>0.14225229909557638</v>
      </c>
    </row>
    <row r="1848" spans="1:14" x14ac:dyDescent="0.25">
      <c r="A1848" t="s">
        <v>140</v>
      </c>
      <c r="B1848" t="s">
        <v>63</v>
      </c>
      <c r="C1848" t="s">
        <v>32</v>
      </c>
      <c r="D1848" t="s">
        <v>97</v>
      </c>
      <c r="E1848" t="s">
        <v>81</v>
      </c>
      <c r="F1848" t="s">
        <v>141</v>
      </c>
      <c r="G1848" s="3" t="s">
        <v>144</v>
      </c>
      <c r="H1848" s="4">
        <v>0.11592727272727274</v>
      </c>
      <c r="I1848">
        <v>4.9203679012433136E-3</v>
      </c>
      <c r="J1848" s="3" t="s">
        <v>144</v>
      </c>
      <c r="K1848" s="3" t="s">
        <v>144</v>
      </c>
      <c r="L1848">
        <f>H1848*I1848</f>
        <v>5.7040483160595223E-4</v>
      </c>
      <c r="M1848" t="s">
        <v>68</v>
      </c>
      <c r="N1848">
        <f t="shared" si="40"/>
        <v>5.7040483160595223E-4</v>
      </c>
    </row>
    <row r="1849" spans="1:14" x14ac:dyDescent="0.25">
      <c r="A1849" t="s">
        <v>140</v>
      </c>
      <c r="B1849" t="s">
        <v>63</v>
      </c>
      <c r="C1849" t="s">
        <v>32</v>
      </c>
      <c r="D1849" t="s">
        <v>97</v>
      </c>
      <c r="E1849" t="s">
        <v>145</v>
      </c>
      <c r="F1849" t="s">
        <v>141</v>
      </c>
      <c r="G1849" s="3" t="s">
        <v>144</v>
      </c>
      <c r="H1849" s="4">
        <v>6.3636363636363644E-2</v>
      </c>
      <c r="I1849">
        <v>6.5044489755636198E-3</v>
      </c>
      <c r="J1849" s="3" t="s">
        <v>144</v>
      </c>
      <c r="K1849" s="3" t="s">
        <v>144</v>
      </c>
      <c r="L1849">
        <f>H1849*I1849</f>
        <v>4.1391948026313948E-4</v>
      </c>
      <c r="M1849" t="s">
        <v>68</v>
      </c>
      <c r="N1849">
        <f t="shared" si="40"/>
        <v>4.1391948026313948E-4</v>
      </c>
    </row>
    <row r="1850" spans="1:14" x14ac:dyDescent="0.25">
      <c r="A1850" t="s">
        <v>140</v>
      </c>
      <c r="B1850" t="s">
        <v>63</v>
      </c>
      <c r="C1850" t="s">
        <v>33</v>
      </c>
      <c r="D1850" t="s">
        <v>143</v>
      </c>
      <c r="E1850" t="s">
        <v>81</v>
      </c>
      <c r="F1850" t="s">
        <v>82</v>
      </c>
      <c r="G1850">
        <v>14</v>
      </c>
      <c r="H1850" s="3" t="s">
        <v>144</v>
      </c>
      <c r="I1850">
        <v>2.1537995961481201E-2</v>
      </c>
      <c r="J1850">
        <v>0.3</v>
      </c>
      <c r="K1850">
        <v>0.03</v>
      </c>
      <c r="L1850">
        <f>G1850*I1850*J1850*K1850</f>
        <v>2.7137874911466308E-3</v>
      </c>
      <c r="M1850" t="s">
        <v>68</v>
      </c>
      <c r="N1850">
        <f t="shared" si="40"/>
        <v>2.7137874911466308E-3</v>
      </c>
    </row>
    <row r="1851" spans="1:14" x14ac:dyDescent="0.25">
      <c r="A1851" t="s">
        <v>140</v>
      </c>
      <c r="B1851" t="s">
        <v>63</v>
      </c>
      <c r="C1851" t="s">
        <v>33</v>
      </c>
      <c r="D1851" t="s">
        <v>143</v>
      </c>
      <c r="E1851" t="s">
        <v>81</v>
      </c>
      <c r="F1851" t="s">
        <v>141</v>
      </c>
      <c r="G1851" s="3" t="s">
        <v>144</v>
      </c>
      <c r="H1851" s="4">
        <v>2.5708577540106954</v>
      </c>
      <c r="I1851">
        <v>2.1537995961481201E-2</v>
      </c>
      <c r="J1851" s="3" t="s">
        <v>144</v>
      </c>
      <c r="K1851" s="3" t="s">
        <v>144</v>
      </c>
      <c r="L1851">
        <f>H1851*I1851</f>
        <v>5.5371123923424991E-2</v>
      </c>
      <c r="M1851" t="s">
        <v>68</v>
      </c>
      <c r="N1851">
        <f t="shared" si="40"/>
        <v>5.5371123923424991E-2</v>
      </c>
    </row>
    <row r="1852" spans="1:14" x14ac:dyDescent="0.25">
      <c r="A1852" t="s">
        <v>140</v>
      </c>
      <c r="B1852" t="s">
        <v>63</v>
      </c>
      <c r="C1852" t="s">
        <v>33</v>
      </c>
      <c r="D1852" t="s">
        <v>143</v>
      </c>
      <c r="E1852" t="s">
        <v>145</v>
      </c>
      <c r="F1852" t="s">
        <v>82</v>
      </c>
      <c r="G1852">
        <v>23</v>
      </c>
      <c r="H1852" s="3" t="s">
        <v>144</v>
      </c>
      <c r="I1852">
        <v>2.8472016438435398E-2</v>
      </c>
      <c r="J1852">
        <v>0.3</v>
      </c>
      <c r="K1852">
        <v>0.03</v>
      </c>
      <c r="L1852">
        <f>G1852*I1852*J1852*K1852</f>
        <v>5.8937074027561268E-3</v>
      </c>
      <c r="M1852" t="s">
        <v>68</v>
      </c>
      <c r="N1852">
        <f t="shared" si="40"/>
        <v>5.8937074027561268E-3</v>
      </c>
    </row>
    <row r="1853" spans="1:14" x14ac:dyDescent="0.25">
      <c r="A1853" t="s">
        <v>140</v>
      </c>
      <c r="B1853" t="s">
        <v>63</v>
      </c>
      <c r="C1853" t="s">
        <v>33</v>
      </c>
      <c r="D1853" t="s">
        <v>143</v>
      </c>
      <c r="E1853" t="s">
        <v>145</v>
      </c>
      <c r="F1853" t="s">
        <v>141</v>
      </c>
      <c r="G1853" s="3" t="s">
        <v>144</v>
      </c>
      <c r="H1853" s="4">
        <v>0.53529411764705881</v>
      </c>
      <c r="I1853">
        <v>2.8472016438435398E-2</v>
      </c>
      <c r="J1853" s="3" t="s">
        <v>144</v>
      </c>
      <c r="K1853" s="3" t="s">
        <v>144</v>
      </c>
      <c r="L1853">
        <f>H1853*I1853</f>
        <v>1.5240902917044831E-2</v>
      </c>
      <c r="M1853" t="s">
        <v>68</v>
      </c>
      <c r="N1853">
        <f t="shared" si="40"/>
        <v>1.5240902917044831E-2</v>
      </c>
    </row>
    <row r="1854" spans="1:14" x14ac:dyDescent="0.25">
      <c r="A1854" t="s">
        <v>140</v>
      </c>
      <c r="B1854" t="s">
        <v>63</v>
      </c>
      <c r="C1854" t="s">
        <v>33</v>
      </c>
      <c r="D1854" t="s">
        <v>76</v>
      </c>
      <c r="E1854" t="s">
        <v>81</v>
      </c>
      <c r="F1854" t="s">
        <v>82</v>
      </c>
      <c r="G1854">
        <v>1112</v>
      </c>
      <c r="H1854" s="3" t="s">
        <v>144</v>
      </c>
      <c r="I1854">
        <v>2.1537995961481201E-2</v>
      </c>
      <c r="J1854">
        <v>0.3</v>
      </c>
      <c r="K1854">
        <v>0.03</v>
      </c>
      <c r="L1854">
        <f>G1854*I1854*J1854*K1854</f>
        <v>0.21555226358250384</v>
      </c>
      <c r="M1854" t="s">
        <v>68</v>
      </c>
      <c r="N1854">
        <f t="shared" si="40"/>
        <v>0.21555226358250384</v>
      </c>
    </row>
    <row r="1855" spans="1:14" x14ac:dyDescent="0.25">
      <c r="A1855" t="s">
        <v>140</v>
      </c>
      <c r="B1855" t="s">
        <v>63</v>
      </c>
      <c r="C1855" t="s">
        <v>33</v>
      </c>
      <c r="D1855" t="s">
        <v>76</v>
      </c>
      <c r="E1855" t="s">
        <v>81</v>
      </c>
      <c r="F1855" t="s">
        <v>141</v>
      </c>
      <c r="G1855" s="3" t="s">
        <v>144</v>
      </c>
      <c r="H1855" s="4">
        <v>3.4128685699974954</v>
      </c>
      <c r="I1855">
        <v>2.1537995961481201E-2</v>
      </c>
      <c r="J1855" s="3" t="s">
        <v>144</v>
      </c>
      <c r="K1855" s="3" t="s">
        <v>144</v>
      </c>
      <c r="L1855">
        <f>H1855*I1855</f>
        <v>7.3506349477672178E-2</v>
      </c>
      <c r="M1855" t="s">
        <v>68</v>
      </c>
      <c r="N1855">
        <f t="shared" si="40"/>
        <v>7.3506349477672178E-2</v>
      </c>
    </row>
    <row r="1856" spans="1:14" x14ac:dyDescent="0.25">
      <c r="A1856" t="s">
        <v>140</v>
      </c>
      <c r="B1856" t="s">
        <v>63</v>
      </c>
      <c r="C1856" t="s">
        <v>33</v>
      </c>
      <c r="D1856" t="s">
        <v>76</v>
      </c>
      <c r="E1856" t="s">
        <v>145</v>
      </c>
      <c r="F1856" t="s">
        <v>82</v>
      </c>
      <c r="G1856">
        <v>1112</v>
      </c>
      <c r="H1856" s="3" t="s">
        <v>144</v>
      </c>
      <c r="I1856">
        <v>2.8472016438435398E-2</v>
      </c>
      <c r="J1856">
        <v>0.3</v>
      </c>
      <c r="K1856">
        <v>0.03</v>
      </c>
      <c r="L1856">
        <f>G1856*I1856*J1856*K1856</f>
        <v>0.28494794051586142</v>
      </c>
      <c r="M1856" t="s">
        <v>68</v>
      </c>
      <c r="N1856">
        <f t="shared" si="40"/>
        <v>0.28494794051586142</v>
      </c>
    </row>
    <row r="1857" spans="1:14" x14ac:dyDescent="0.25">
      <c r="A1857" t="s">
        <v>140</v>
      </c>
      <c r="B1857" t="s">
        <v>63</v>
      </c>
      <c r="C1857" t="s">
        <v>33</v>
      </c>
      <c r="D1857" t="s">
        <v>76</v>
      </c>
      <c r="E1857" t="s">
        <v>145</v>
      </c>
      <c r="F1857" t="s">
        <v>141</v>
      </c>
      <c r="G1857" s="3" t="s">
        <v>144</v>
      </c>
      <c r="H1857" s="4">
        <v>13.936977210117705</v>
      </c>
      <c r="I1857">
        <v>2.8472016438435398E-2</v>
      </c>
      <c r="J1857" s="3" t="s">
        <v>144</v>
      </c>
      <c r="K1857" s="3" t="s">
        <v>144</v>
      </c>
      <c r="L1857">
        <f>H1857*I1857</f>
        <v>0.3968138442285708</v>
      </c>
      <c r="M1857" t="s">
        <v>68</v>
      </c>
      <c r="N1857">
        <f t="shared" si="40"/>
        <v>0.3968138442285708</v>
      </c>
    </row>
    <row r="1858" spans="1:14" x14ac:dyDescent="0.25">
      <c r="A1858" t="s">
        <v>140</v>
      </c>
      <c r="B1858" t="s">
        <v>63</v>
      </c>
      <c r="C1858" t="s">
        <v>33</v>
      </c>
      <c r="D1858" t="s">
        <v>73</v>
      </c>
      <c r="E1858" t="s">
        <v>81</v>
      </c>
      <c r="F1858" t="s">
        <v>82</v>
      </c>
      <c r="G1858">
        <v>11190</v>
      </c>
      <c r="H1858" s="3" t="s">
        <v>144</v>
      </c>
      <c r="I1858">
        <v>2.1537995961481201E-2</v>
      </c>
      <c r="J1858">
        <v>0.3</v>
      </c>
      <c r="K1858">
        <v>0.03</v>
      </c>
      <c r="L1858">
        <f>G1858*I1858*J1858*K1858</f>
        <v>2.1690915732807716</v>
      </c>
      <c r="M1858" t="s">
        <v>67</v>
      </c>
      <c r="N1858">
        <f t="shared" ref="N1858:N1921" si="41">IF(M1858="N",L1858,0)</f>
        <v>0</v>
      </c>
    </row>
    <row r="1859" spans="1:14" x14ac:dyDescent="0.25">
      <c r="A1859" t="s">
        <v>140</v>
      </c>
      <c r="B1859" t="s">
        <v>63</v>
      </c>
      <c r="C1859" t="s">
        <v>33</v>
      </c>
      <c r="D1859" t="s">
        <v>73</v>
      </c>
      <c r="E1859" t="s">
        <v>81</v>
      </c>
      <c r="F1859" t="s">
        <v>141</v>
      </c>
      <c r="G1859" s="3" t="s">
        <v>144</v>
      </c>
      <c r="H1859" s="4">
        <v>138.18181818181819</v>
      </c>
      <c r="I1859">
        <v>2.1537995961481201E-2</v>
      </c>
      <c r="J1859" s="3" t="s">
        <v>144</v>
      </c>
      <c r="K1859" s="3" t="s">
        <v>144</v>
      </c>
      <c r="L1859">
        <f>H1859*I1859</f>
        <v>2.9761594419501298</v>
      </c>
      <c r="M1859" t="s">
        <v>67</v>
      </c>
      <c r="N1859">
        <f t="shared" si="41"/>
        <v>0</v>
      </c>
    </row>
    <row r="1860" spans="1:14" x14ac:dyDescent="0.25">
      <c r="A1860" t="s">
        <v>140</v>
      </c>
      <c r="B1860" t="s">
        <v>63</v>
      </c>
      <c r="C1860" t="s">
        <v>33</v>
      </c>
      <c r="D1860" t="s">
        <v>73</v>
      </c>
      <c r="E1860" t="s">
        <v>145</v>
      </c>
      <c r="F1860" t="s">
        <v>82</v>
      </c>
      <c r="G1860">
        <v>13766</v>
      </c>
      <c r="H1860" s="3" t="s">
        <v>144</v>
      </c>
      <c r="I1860">
        <v>2.8472016438435398E-2</v>
      </c>
      <c r="J1860">
        <v>0.3</v>
      </c>
      <c r="K1860">
        <v>0.03</v>
      </c>
      <c r="L1860">
        <f>G1860*I1860*J1860*K1860</f>
        <v>3.5275120046235151</v>
      </c>
      <c r="M1860" t="s">
        <v>67</v>
      </c>
      <c r="N1860">
        <f t="shared" si="41"/>
        <v>0</v>
      </c>
    </row>
    <row r="1861" spans="1:14" x14ac:dyDescent="0.25">
      <c r="A1861" t="s">
        <v>140</v>
      </c>
      <c r="B1861" t="s">
        <v>63</v>
      </c>
      <c r="C1861" t="s">
        <v>33</v>
      </c>
      <c r="D1861" t="s">
        <v>73</v>
      </c>
      <c r="E1861" t="s">
        <v>145</v>
      </c>
      <c r="F1861" t="s">
        <v>141</v>
      </c>
      <c r="G1861" s="3" t="s">
        <v>144</v>
      </c>
      <c r="H1861" s="4">
        <v>130.18181818181819</v>
      </c>
      <c r="I1861">
        <v>2.8472016438435398E-2</v>
      </c>
      <c r="J1861" s="3" t="s">
        <v>144</v>
      </c>
      <c r="K1861" s="3" t="s">
        <v>144</v>
      </c>
      <c r="L1861">
        <f>H1861*I1861</f>
        <v>3.7065388672581356</v>
      </c>
      <c r="M1861" t="s">
        <v>67</v>
      </c>
      <c r="N1861">
        <f t="shared" si="41"/>
        <v>0</v>
      </c>
    </row>
    <row r="1862" spans="1:14" x14ac:dyDescent="0.25">
      <c r="A1862" t="s">
        <v>140</v>
      </c>
      <c r="B1862" t="s">
        <v>63</v>
      </c>
      <c r="C1862" t="s">
        <v>33</v>
      </c>
      <c r="D1862" t="s">
        <v>146</v>
      </c>
      <c r="E1862" t="s">
        <v>81</v>
      </c>
      <c r="F1862" t="s">
        <v>82</v>
      </c>
      <c r="G1862">
        <v>740</v>
      </c>
      <c r="H1862" s="3" t="s">
        <v>144</v>
      </c>
      <c r="I1862">
        <v>2.1537995961481201E-2</v>
      </c>
      <c r="J1862">
        <v>0.3</v>
      </c>
      <c r="K1862">
        <v>0.03</v>
      </c>
      <c r="L1862">
        <f>G1862*I1862*J1862*K1862</f>
        <v>0.14344305310346478</v>
      </c>
      <c r="M1862" t="s">
        <v>68</v>
      </c>
      <c r="N1862">
        <f t="shared" si="41"/>
        <v>0.14344305310346478</v>
      </c>
    </row>
    <row r="1863" spans="1:14" x14ac:dyDescent="0.25">
      <c r="A1863" t="s">
        <v>140</v>
      </c>
      <c r="B1863" t="s">
        <v>63</v>
      </c>
      <c r="C1863" t="s">
        <v>33</v>
      </c>
      <c r="D1863" t="s">
        <v>146</v>
      </c>
      <c r="E1863" t="s">
        <v>81</v>
      </c>
      <c r="F1863" t="s">
        <v>141</v>
      </c>
      <c r="G1863" s="3" t="s">
        <v>144</v>
      </c>
      <c r="H1863" s="4">
        <v>1.3331636363636363</v>
      </c>
      <c r="I1863">
        <v>2.1537995961481201E-2</v>
      </c>
      <c r="J1863" s="3" t="s">
        <v>144</v>
      </c>
      <c r="K1863" s="3" t="s">
        <v>144</v>
      </c>
      <c r="L1863">
        <f>H1863*I1863</f>
        <v>2.871367301599359E-2</v>
      </c>
      <c r="M1863" t="s">
        <v>68</v>
      </c>
      <c r="N1863">
        <f t="shared" si="41"/>
        <v>2.871367301599359E-2</v>
      </c>
    </row>
    <row r="1864" spans="1:14" x14ac:dyDescent="0.25">
      <c r="A1864" t="s">
        <v>140</v>
      </c>
      <c r="B1864" t="s">
        <v>63</v>
      </c>
      <c r="C1864" t="s">
        <v>33</v>
      </c>
      <c r="D1864" t="s">
        <v>146</v>
      </c>
      <c r="E1864" t="s">
        <v>145</v>
      </c>
      <c r="F1864" t="s">
        <v>82</v>
      </c>
      <c r="G1864">
        <v>740</v>
      </c>
      <c r="H1864" s="3" t="s">
        <v>144</v>
      </c>
      <c r="I1864">
        <v>2.8472016438435398E-2</v>
      </c>
      <c r="J1864">
        <v>0.3</v>
      </c>
      <c r="K1864">
        <v>0.03</v>
      </c>
      <c r="L1864">
        <f>G1864*I1864*J1864*K1864</f>
        <v>0.18962362947997977</v>
      </c>
      <c r="M1864" t="s">
        <v>68</v>
      </c>
      <c r="N1864">
        <f t="shared" si="41"/>
        <v>0.18962362947997977</v>
      </c>
    </row>
    <row r="1865" spans="1:14" x14ac:dyDescent="0.25">
      <c r="A1865" t="s">
        <v>140</v>
      </c>
      <c r="B1865" t="s">
        <v>63</v>
      </c>
      <c r="C1865" t="s">
        <v>33</v>
      </c>
      <c r="D1865" t="s">
        <v>146</v>
      </c>
      <c r="E1865" t="s">
        <v>145</v>
      </c>
      <c r="F1865" t="s">
        <v>141</v>
      </c>
      <c r="G1865" s="3" t="s">
        <v>144</v>
      </c>
      <c r="H1865" s="4">
        <v>0.89090909090909076</v>
      </c>
      <c r="I1865">
        <v>2.8472016438435398E-2</v>
      </c>
      <c r="J1865" s="3" t="s">
        <v>144</v>
      </c>
      <c r="K1865" s="3" t="s">
        <v>144</v>
      </c>
      <c r="L1865">
        <f>H1865*I1865</f>
        <v>2.536597828151517E-2</v>
      </c>
      <c r="M1865" t="s">
        <v>68</v>
      </c>
      <c r="N1865">
        <f t="shared" si="41"/>
        <v>2.536597828151517E-2</v>
      </c>
    </row>
    <row r="1866" spans="1:14" x14ac:dyDescent="0.25">
      <c r="A1866" t="s">
        <v>140</v>
      </c>
      <c r="B1866" t="s">
        <v>63</v>
      </c>
      <c r="C1866" t="s">
        <v>33</v>
      </c>
      <c r="D1866" t="s">
        <v>128</v>
      </c>
      <c r="E1866" t="s">
        <v>81</v>
      </c>
      <c r="F1866" t="s">
        <v>82</v>
      </c>
      <c r="G1866">
        <v>97</v>
      </c>
      <c r="H1866" s="3" t="s">
        <v>144</v>
      </c>
      <c r="I1866">
        <v>2.1537995961481201E-2</v>
      </c>
      <c r="J1866">
        <v>0.3</v>
      </c>
      <c r="K1866">
        <v>0.03</v>
      </c>
      <c r="L1866">
        <f>G1866*I1866*J1866*K1866</f>
        <v>1.8802670474373086E-2</v>
      </c>
      <c r="M1866" t="s">
        <v>68</v>
      </c>
      <c r="N1866">
        <f t="shared" si="41"/>
        <v>1.8802670474373086E-2</v>
      </c>
    </row>
    <row r="1867" spans="1:14" x14ac:dyDescent="0.25">
      <c r="A1867" t="s">
        <v>140</v>
      </c>
      <c r="B1867" t="s">
        <v>63</v>
      </c>
      <c r="C1867" t="s">
        <v>33</v>
      </c>
      <c r="D1867" t="s">
        <v>128</v>
      </c>
      <c r="E1867" t="s">
        <v>81</v>
      </c>
      <c r="F1867" t="s">
        <v>141</v>
      </c>
      <c r="G1867" s="3" t="s">
        <v>144</v>
      </c>
      <c r="H1867" s="4">
        <v>3</v>
      </c>
      <c r="I1867">
        <v>2.1537995961481201E-2</v>
      </c>
      <c r="J1867" s="3" t="s">
        <v>144</v>
      </c>
      <c r="K1867" s="3" t="s">
        <v>144</v>
      </c>
      <c r="L1867">
        <f>H1867*I1867</f>
        <v>6.4613987884443599E-2</v>
      </c>
      <c r="M1867" t="s">
        <v>68</v>
      </c>
      <c r="N1867">
        <f t="shared" si="41"/>
        <v>6.4613987884443599E-2</v>
      </c>
    </row>
    <row r="1868" spans="1:14" x14ac:dyDescent="0.25">
      <c r="A1868" t="s">
        <v>140</v>
      </c>
      <c r="B1868" t="s">
        <v>63</v>
      </c>
      <c r="C1868" t="s">
        <v>33</v>
      </c>
      <c r="D1868" t="s">
        <v>128</v>
      </c>
      <c r="E1868" t="s">
        <v>145</v>
      </c>
      <c r="F1868" t="s">
        <v>82</v>
      </c>
      <c r="G1868">
        <v>49</v>
      </c>
      <c r="H1868" s="3" t="s">
        <v>144</v>
      </c>
      <c r="I1868">
        <v>2.8472016438435398E-2</v>
      </c>
      <c r="J1868">
        <v>0.3</v>
      </c>
      <c r="K1868">
        <v>0.03</v>
      </c>
      <c r="L1868">
        <f>G1868*I1868*J1868*K1868</f>
        <v>1.255615924935001E-2</v>
      </c>
      <c r="M1868" t="s">
        <v>68</v>
      </c>
      <c r="N1868">
        <f t="shared" si="41"/>
        <v>1.255615924935001E-2</v>
      </c>
    </row>
    <row r="1869" spans="1:14" x14ac:dyDescent="0.25">
      <c r="A1869" t="s">
        <v>140</v>
      </c>
      <c r="B1869" t="s">
        <v>63</v>
      </c>
      <c r="C1869" t="s">
        <v>33</v>
      </c>
      <c r="D1869" t="s">
        <v>128</v>
      </c>
      <c r="E1869" t="s">
        <v>145</v>
      </c>
      <c r="F1869" t="s">
        <v>141</v>
      </c>
      <c r="G1869" s="3" t="s">
        <v>144</v>
      </c>
      <c r="H1869" s="4">
        <v>2.0499999999999998</v>
      </c>
      <c r="I1869">
        <v>2.8472016438435398E-2</v>
      </c>
      <c r="J1869" s="3" t="s">
        <v>144</v>
      </c>
      <c r="K1869" s="3" t="s">
        <v>144</v>
      </c>
      <c r="L1869">
        <f>H1869*I1869</f>
        <v>5.8367633698792561E-2</v>
      </c>
      <c r="M1869" t="s">
        <v>68</v>
      </c>
      <c r="N1869">
        <f t="shared" si="41"/>
        <v>5.8367633698792561E-2</v>
      </c>
    </row>
    <row r="1870" spans="1:14" x14ac:dyDescent="0.25">
      <c r="A1870" t="s">
        <v>140</v>
      </c>
      <c r="B1870" t="s">
        <v>63</v>
      </c>
      <c r="C1870" t="s">
        <v>33</v>
      </c>
      <c r="D1870" t="s">
        <v>147</v>
      </c>
      <c r="E1870" t="s">
        <v>81</v>
      </c>
      <c r="F1870" t="s">
        <v>141</v>
      </c>
      <c r="G1870" s="3" t="s">
        <v>144</v>
      </c>
      <c r="H1870" s="4">
        <v>78.25090909090909</v>
      </c>
      <c r="I1870">
        <v>2.1537995961481201E-2</v>
      </c>
      <c r="J1870" s="3" t="s">
        <v>144</v>
      </c>
      <c r="K1870" s="3" t="s">
        <v>144</v>
      </c>
      <c r="L1870">
        <f>H1870*I1870</f>
        <v>1.6853677639822326</v>
      </c>
      <c r="M1870" t="s">
        <v>68</v>
      </c>
      <c r="N1870">
        <f t="shared" si="41"/>
        <v>1.6853677639822326</v>
      </c>
    </row>
    <row r="1871" spans="1:14" x14ac:dyDescent="0.25">
      <c r="A1871" t="s">
        <v>140</v>
      </c>
      <c r="B1871" t="s">
        <v>63</v>
      </c>
      <c r="C1871" t="s">
        <v>33</v>
      </c>
      <c r="D1871" t="s">
        <v>147</v>
      </c>
      <c r="E1871" t="s">
        <v>145</v>
      </c>
      <c r="F1871" t="s">
        <v>141</v>
      </c>
      <c r="G1871" s="3" t="s">
        <v>144</v>
      </c>
      <c r="H1871" s="4">
        <v>187.98181818181817</v>
      </c>
      <c r="I1871">
        <v>2.8472016438435398E-2</v>
      </c>
      <c r="J1871" s="3" t="s">
        <v>144</v>
      </c>
      <c r="K1871" s="3" t="s">
        <v>144</v>
      </c>
      <c r="L1871">
        <f>H1871*I1871</f>
        <v>5.3522214173997016</v>
      </c>
      <c r="M1871" t="s">
        <v>68</v>
      </c>
      <c r="N1871">
        <f t="shared" si="41"/>
        <v>5.3522214173997016</v>
      </c>
    </row>
    <row r="1872" spans="1:14" x14ac:dyDescent="0.25">
      <c r="A1872" t="s">
        <v>140</v>
      </c>
      <c r="B1872" t="s">
        <v>63</v>
      </c>
      <c r="C1872" t="s">
        <v>33</v>
      </c>
      <c r="D1872" t="s">
        <v>148</v>
      </c>
      <c r="E1872" t="s">
        <v>81</v>
      </c>
      <c r="F1872" t="s">
        <v>82</v>
      </c>
      <c r="G1872">
        <v>3450</v>
      </c>
      <c r="H1872" s="3" t="s">
        <v>144</v>
      </c>
      <c r="I1872">
        <v>2.1537995961481201E-2</v>
      </c>
      <c r="J1872">
        <v>0.3</v>
      </c>
      <c r="K1872">
        <v>0.03</v>
      </c>
      <c r="L1872">
        <f>G1872*I1872*J1872*K1872</f>
        <v>0.66875477460399124</v>
      </c>
      <c r="M1872" t="s">
        <v>68</v>
      </c>
      <c r="N1872">
        <f t="shared" si="41"/>
        <v>0.66875477460399124</v>
      </c>
    </row>
    <row r="1873" spans="1:14" x14ac:dyDescent="0.25">
      <c r="A1873" t="s">
        <v>140</v>
      </c>
      <c r="B1873" t="s">
        <v>63</v>
      </c>
      <c r="C1873" t="s">
        <v>33</v>
      </c>
      <c r="D1873" t="s">
        <v>148</v>
      </c>
      <c r="E1873" t="s">
        <v>145</v>
      </c>
      <c r="F1873" t="s">
        <v>82</v>
      </c>
      <c r="G1873">
        <v>15482</v>
      </c>
      <c r="H1873" s="3" t="s">
        <v>144</v>
      </c>
      <c r="I1873">
        <v>2.8472016438435398E-2</v>
      </c>
      <c r="J1873">
        <v>0.3</v>
      </c>
      <c r="K1873">
        <v>0.03</v>
      </c>
      <c r="L1873">
        <f>G1873*I1873*J1873*K1873</f>
        <v>3.967233826498711</v>
      </c>
      <c r="M1873" t="s">
        <v>68</v>
      </c>
      <c r="N1873">
        <f t="shared" si="41"/>
        <v>3.967233826498711</v>
      </c>
    </row>
    <row r="1874" spans="1:14" x14ac:dyDescent="0.25">
      <c r="A1874" t="s">
        <v>140</v>
      </c>
      <c r="B1874" t="s">
        <v>63</v>
      </c>
      <c r="C1874" t="s">
        <v>33</v>
      </c>
      <c r="D1874" t="s">
        <v>149</v>
      </c>
      <c r="E1874" t="s">
        <v>81</v>
      </c>
      <c r="F1874" t="s">
        <v>141</v>
      </c>
      <c r="G1874" s="3" t="s">
        <v>144</v>
      </c>
      <c r="H1874" s="4">
        <v>52.573018181818185</v>
      </c>
      <c r="I1874">
        <v>2.1537995961481201E-2</v>
      </c>
      <c r="J1874" s="3" t="s">
        <v>144</v>
      </c>
      <c r="K1874" s="3" t="s">
        <v>144</v>
      </c>
      <c r="L1874">
        <f>H1874*I1874</f>
        <v>1.1323174532828779</v>
      </c>
      <c r="M1874" t="s">
        <v>68</v>
      </c>
      <c r="N1874">
        <f t="shared" si="41"/>
        <v>1.1323174532828779</v>
      </c>
    </row>
    <row r="1875" spans="1:14" x14ac:dyDescent="0.25">
      <c r="A1875" t="s">
        <v>140</v>
      </c>
      <c r="B1875" t="s">
        <v>63</v>
      </c>
      <c r="C1875" t="s">
        <v>33</v>
      </c>
      <c r="D1875" t="s">
        <v>149</v>
      </c>
      <c r="E1875" t="s">
        <v>145</v>
      </c>
      <c r="F1875" t="s">
        <v>141</v>
      </c>
      <c r="G1875" s="3" t="s">
        <v>144</v>
      </c>
      <c r="H1875" s="4">
        <v>138.0272727272727</v>
      </c>
      <c r="I1875">
        <v>2.8472016438435398E-2</v>
      </c>
      <c r="J1875" s="3" t="s">
        <v>144</v>
      </c>
      <c r="K1875" s="3" t="s">
        <v>144</v>
      </c>
      <c r="L1875">
        <f>H1875*I1875</f>
        <v>3.9299147780433143</v>
      </c>
      <c r="M1875" t="s">
        <v>68</v>
      </c>
      <c r="N1875">
        <f t="shared" si="41"/>
        <v>3.9299147780433143</v>
      </c>
    </row>
    <row r="1876" spans="1:14" x14ac:dyDescent="0.25">
      <c r="A1876" t="s">
        <v>140</v>
      </c>
      <c r="B1876" t="s">
        <v>63</v>
      </c>
      <c r="C1876" t="s">
        <v>33</v>
      </c>
      <c r="D1876" t="s">
        <v>150</v>
      </c>
      <c r="E1876" t="s">
        <v>81</v>
      </c>
      <c r="F1876" t="s">
        <v>82</v>
      </c>
      <c r="G1876">
        <v>2181</v>
      </c>
      <c r="H1876" s="3" t="s">
        <v>144</v>
      </c>
      <c r="I1876">
        <v>2.1537995961481201E-2</v>
      </c>
      <c r="J1876">
        <v>0.3</v>
      </c>
      <c r="K1876">
        <v>0.03</v>
      </c>
      <c r="L1876">
        <f>G1876*I1876*J1876*K1876</f>
        <v>0.42276932272791445</v>
      </c>
      <c r="M1876" t="s">
        <v>68</v>
      </c>
      <c r="N1876">
        <f t="shared" si="41"/>
        <v>0.42276932272791445</v>
      </c>
    </row>
    <row r="1877" spans="1:14" x14ac:dyDescent="0.25">
      <c r="A1877" t="s">
        <v>140</v>
      </c>
      <c r="B1877" t="s">
        <v>63</v>
      </c>
      <c r="C1877" t="s">
        <v>33</v>
      </c>
      <c r="D1877" t="s">
        <v>150</v>
      </c>
      <c r="E1877" t="s">
        <v>145</v>
      </c>
      <c r="F1877" t="s">
        <v>82</v>
      </c>
      <c r="G1877">
        <v>11805</v>
      </c>
      <c r="H1877" s="3" t="s">
        <v>144</v>
      </c>
      <c r="I1877">
        <v>2.8472016438435398E-2</v>
      </c>
      <c r="J1877">
        <v>0.3</v>
      </c>
      <c r="K1877">
        <v>0.03</v>
      </c>
      <c r="L1877">
        <f>G1877*I1877*J1877*K1877</f>
        <v>3.0250093865015688</v>
      </c>
      <c r="M1877" t="s">
        <v>68</v>
      </c>
      <c r="N1877">
        <f t="shared" si="41"/>
        <v>3.0250093865015688</v>
      </c>
    </row>
    <row r="1878" spans="1:14" x14ac:dyDescent="0.25">
      <c r="A1878" t="s">
        <v>140</v>
      </c>
      <c r="B1878" t="s">
        <v>63</v>
      </c>
      <c r="C1878" t="s">
        <v>33</v>
      </c>
      <c r="D1878" t="s">
        <v>119</v>
      </c>
      <c r="E1878" t="s">
        <v>81</v>
      </c>
      <c r="F1878" t="s">
        <v>82</v>
      </c>
      <c r="G1878">
        <v>7352.84</v>
      </c>
      <c r="H1878" s="3" t="s">
        <v>144</v>
      </c>
      <c r="I1878">
        <v>2.1537995961481201E-2</v>
      </c>
      <c r="J1878">
        <v>0.3</v>
      </c>
      <c r="K1878">
        <v>0.03</v>
      </c>
      <c r="L1878">
        <f>G1878*I1878*J1878*K1878</f>
        <v>1.4252889440287571</v>
      </c>
      <c r="M1878" t="s">
        <v>68</v>
      </c>
      <c r="N1878">
        <f t="shared" si="41"/>
        <v>1.4252889440287571</v>
      </c>
    </row>
    <row r="1879" spans="1:14" x14ac:dyDescent="0.25">
      <c r="A1879" t="s">
        <v>140</v>
      </c>
      <c r="B1879" t="s">
        <v>63</v>
      </c>
      <c r="C1879" t="s">
        <v>33</v>
      </c>
      <c r="D1879" t="s">
        <v>119</v>
      </c>
      <c r="E1879" t="s">
        <v>81</v>
      </c>
      <c r="F1879" t="s">
        <v>141</v>
      </c>
      <c r="G1879" s="3" t="s">
        <v>144</v>
      </c>
      <c r="H1879" s="4">
        <v>79.319999999999993</v>
      </c>
      <c r="I1879">
        <v>2.1537995961481201E-2</v>
      </c>
      <c r="J1879" s="3" t="s">
        <v>144</v>
      </c>
      <c r="K1879" s="3" t="s">
        <v>144</v>
      </c>
      <c r="L1879">
        <f>H1879*I1879</f>
        <v>1.7083938396646887</v>
      </c>
      <c r="M1879" t="s">
        <v>68</v>
      </c>
      <c r="N1879">
        <f t="shared" si="41"/>
        <v>1.7083938396646887</v>
      </c>
    </row>
    <row r="1880" spans="1:14" x14ac:dyDescent="0.25">
      <c r="A1880" t="s">
        <v>140</v>
      </c>
      <c r="B1880" t="s">
        <v>63</v>
      </c>
      <c r="C1880" t="s">
        <v>33</v>
      </c>
      <c r="D1880" t="s">
        <v>119</v>
      </c>
      <c r="E1880" t="s">
        <v>145</v>
      </c>
      <c r="F1880" t="s">
        <v>82</v>
      </c>
      <c r="G1880">
        <v>11306.91</v>
      </c>
      <c r="H1880" s="3" t="s">
        <v>144</v>
      </c>
      <c r="I1880">
        <v>2.8472016438435398E-2</v>
      </c>
      <c r="J1880">
        <v>0.3</v>
      </c>
      <c r="K1880">
        <v>0.03</v>
      </c>
      <c r="L1880">
        <f>G1880*I1880*J1880*K1880</f>
        <v>2.8973747464911863</v>
      </c>
      <c r="M1880" t="s">
        <v>68</v>
      </c>
      <c r="N1880">
        <f t="shared" si="41"/>
        <v>2.8973747464911863</v>
      </c>
    </row>
    <row r="1881" spans="1:14" x14ac:dyDescent="0.25">
      <c r="A1881" t="s">
        <v>140</v>
      </c>
      <c r="B1881" t="s">
        <v>63</v>
      </c>
      <c r="C1881" t="s">
        <v>33</v>
      </c>
      <c r="D1881" t="s">
        <v>119</v>
      </c>
      <c r="E1881" t="s">
        <v>145</v>
      </c>
      <c r="F1881" t="s">
        <v>141</v>
      </c>
      <c r="G1881" s="3" t="s">
        <v>144</v>
      </c>
      <c r="H1881" s="4">
        <v>99.84</v>
      </c>
      <c r="I1881">
        <v>2.8472016438435398E-2</v>
      </c>
      <c r="J1881" s="3" t="s">
        <v>144</v>
      </c>
      <c r="K1881" s="3" t="s">
        <v>144</v>
      </c>
      <c r="L1881">
        <f>H1881*I1881</f>
        <v>2.8426461212133902</v>
      </c>
      <c r="M1881" t="s">
        <v>68</v>
      </c>
      <c r="N1881">
        <f t="shared" si="41"/>
        <v>2.8426461212133902</v>
      </c>
    </row>
    <row r="1882" spans="1:14" x14ac:dyDescent="0.25">
      <c r="A1882" t="s">
        <v>140</v>
      </c>
      <c r="B1882" t="s">
        <v>63</v>
      </c>
      <c r="C1882" t="s">
        <v>33</v>
      </c>
      <c r="D1882" t="s">
        <v>151</v>
      </c>
      <c r="E1882" t="s">
        <v>81</v>
      </c>
      <c r="F1882" t="s">
        <v>82</v>
      </c>
      <c r="G1882">
        <v>3419</v>
      </c>
      <c r="H1882" s="3" t="s">
        <v>144</v>
      </c>
      <c r="I1882">
        <v>2.1537995961481201E-2</v>
      </c>
      <c r="J1882">
        <v>0.3</v>
      </c>
      <c r="K1882">
        <v>0.03</v>
      </c>
      <c r="L1882">
        <f>G1882*I1882*J1882*K1882</f>
        <v>0.66274567373073789</v>
      </c>
      <c r="M1882" t="s">
        <v>68</v>
      </c>
      <c r="N1882">
        <f t="shared" si="41"/>
        <v>0.66274567373073789</v>
      </c>
    </row>
    <row r="1883" spans="1:14" x14ac:dyDescent="0.25">
      <c r="A1883" t="s">
        <v>140</v>
      </c>
      <c r="B1883" t="s">
        <v>63</v>
      </c>
      <c r="C1883" t="s">
        <v>33</v>
      </c>
      <c r="D1883" t="s">
        <v>151</v>
      </c>
      <c r="E1883" t="s">
        <v>145</v>
      </c>
      <c r="F1883" t="s">
        <v>82</v>
      </c>
      <c r="G1883">
        <v>1309</v>
      </c>
      <c r="H1883" s="3" t="s">
        <v>144</v>
      </c>
      <c r="I1883">
        <v>2.8472016438435398E-2</v>
      </c>
      <c r="J1883">
        <v>0.3</v>
      </c>
      <c r="K1883">
        <v>0.03</v>
      </c>
      <c r="L1883">
        <f>G1883*I1883*J1883*K1883</f>
        <v>0.33542882566120741</v>
      </c>
      <c r="M1883" t="s">
        <v>68</v>
      </c>
      <c r="N1883">
        <f t="shared" si="41"/>
        <v>0.33542882566120741</v>
      </c>
    </row>
    <row r="1884" spans="1:14" x14ac:dyDescent="0.25">
      <c r="A1884" t="s">
        <v>140</v>
      </c>
      <c r="B1884" t="s">
        <v>63</v>
      </c>
      <c r="C1884" t="s">
        <v>33</v>
      </c>
      <c r="D1884" t="s">
        <v>85</v>
      </c>
      <c r="E1884" t="s">
        <v>81</v>
      </c>
      <c r="F1884" t="s">
        <v>82</v>
      </c>
      <c r="G1884">
        <v>1158</v>
      </c>
      <c r="H1884" s="3" t="s">
        <v>144</v>
      </c>
      <c r="I1884">
        <v>2.1537995961481201E-2</v>
      </c>
      <c r="J1884">
        <v>0.3</v>
      </c>
      <c r="K1884">
        <v>0.03</v>
      </c>
      <c r="L1884">
        <f>G1884*I1884*J1884*K1884</f>
        <v>0.22446899391055708</v>
      </c>
      <c r="M1884" t="s">
        <v>68</v>
      </c>
      <c r="N1884">
        <f t="shared" si="41"/>
        <v>0.22446899391055708</v>
      </c>
    </row>
    <row r="1885" spans="1:14" x14ac:dyDescent="0.25">
      <c r="A1885" t="s">
        <v>140</v>
      </c>
      <c r="B1885" t="s">
        <v>63</v>
      </c>
      <c r="C1885" t="s">
        <v>33</v>
      </c>
      <c r="D1885" t="s">
        <v>136</v>
      </c>
      <c r="E1885" t="s">
        <v>81</v>
      </c>
      <c r="F1885" t="s">
        <v>141</v>
      </c>
      <c r="G1885" s="3" t="s">
        <v>144</v>
      </c>
      <c r="H1885" s="4">
        <v>62.723865332753363</v>
      </c>
      <c r="I1885">
        <v>2.1537995961481201E-2</v>
      </c>
      <c r="J1885" s="3" t="s">
        <v>144</v>
      </c>
      <c r="K1885" s="3" t="s">
        <v>144</v>
      </c>
      <c r="L1885">
        <f>H1885*I1885</f>
        <v>1.3509463582253327</v>
      </c>
      <c r="M1885" t="s">
        <v>68</v>
      </c>
      <c r="N1885">
        <f t="shared" si="41"/>
        <v>1.3509463582253327</v>
      </c>
    </row>
    <row r="1886" spans="1:14" x14ac:dyDescent="0.25">
      <c r="A1886" t="s">
        <v>140</v>
      </c>
      <c r="B1886" t="s">
        <v>63</v>
      </c>
      <c r="C1886" t="s">
        <v>33</v>
      </c>
      <c r="D1886" t="s">
        <v>85</v>
      </c>
      <c r="E1886" t="s">
        <v>145</v>
      </c>
      <c r="F1886" t="s">
        <v>82</v>
      </c>
      <c r="G1886">
        <v>758</v>
      </c>
      <c r="H1886" s="3" t="s">
        <v>144</v>
      </c>
      <c r="I1886">
        <v>2.8472016438435398E-2</v>
      </c>
      <c r="J1886">
        <v>0.3</v>
      </c>
      <c r="K1886">
        <v>0.03</v>
      </c>
      <c r="L1886">
        <f>G1886*I1886*J1886*K1886</f>
        <v>0.19423609614300627</v>
      </c>
      <c r="M1886" t="s">
        <v>68</v>
      </c>
      <c r="N1886">
        <f t="shared" si="41"/>
        <v>0.19423609614300627</v>
      </c>
    </row>
    <row r="1887" spans="1:14" x14ac:dyDescent="0.25">
      <c r="A1887" t="s">
        <v>140</v>
      </c>
      <c r="B1887" t="s">
        <v>63</v>
      </c>
      <c r="C1887" t="s">
        <v>33</v>
      </c>
      <c r="D1887" t="s">
        <v>136</v>
      </c>
      <c r="E1887" t="s">
        <v>145</v>
      </c>
      <c r="F1887" t="s">
        <v>141</v>
      </c>
      <c r="G1887" s="3" t="s">
        <v>144</v>
      </c>
      <c r="H1887" s="4">
        <v>20.092040017398865</v>
      </c>
      <c r="I1887">
        <v>2.8472016438435398E-2</v>
      </c>
      <c r="J1887" s="3" t="s">
        <v>144</v>
      </c>
      <c r="K1887" s="3" t="s">
        <v>144</v>
      </c>
      <c r="L1887">
        <f>H1887*I1887</f>
        <v>0.57206089365708235</v>
      </c>
      <c r="M1887" t="s">
        <v>68</v>
      </c>
      <c r="N1887">
        <f t="shared" si="41"/>
        <v>0.57206089365708235</v>
      </c>
    </row>
    <row r="1888" spans="1:14" x14ac:dyDescent="0.25">
      <c r="A1888" t="s">
        <v>140</v>
      </c>
      <c r="B1888" t="s">
        <v>63</v>
      </c>
      <c r="C1888" t="s">
        <v>33</v>
      </c>
      <c r="D1888" t="s">
        <v>104</v>
      </c>
      <c r="E1888" t="s">
        <v>81</v>
      </c>
      <c r="F1888" t="s">
        <v>82</v>
      </c>
      <c r="G1888">
        <v>159</v>
      </c>
      <c r="H1888" s="3" t="s">
        <v>144</v>
      </c>
      <c r="I1888">
        <v>2.1537995961481201E-2</v>
      </c>
      <c r="J1888">
        <v>0.3</v>
      </c>
      <c r="K1888">
        <v>0.03</v>
      </c>
      <c r="L1888">
        <f>G1888*I1888*J1888*K1888</f>
        <v>3.0820872220879598E-2</v>
      </c>
      <c r="M1888" t="s">
        <v>68</v>
      </c>
      <c r="N1888">
        <f t="shared" si="41"/>
        <v>3.0820872220879598E-2</v>
      </c>
    </row>
    <row r="1889" spans="1:14" x14ac:dyDescent="0.25">
      <c r="A1889" t="s">
        <v>140</v>
      </c>
      <c r="B1889" t="s">
        <v>63</v>
      </c>
      <c r="C1889" t="s">
        <v>33</v>
      </c>
      <c r="D1889" t="s">
        <v>104</v>
      </c>
      <c r="E1889" t="s">
        <v>81</v>
      </c>
      <c r="F1889" t="s">
        <v>141</v>
      </c>
      <c r="G1889" s="3" t="s">
        <v>144</v>
      </c>
      <c r="H1889" s="4">
        <v>5.8909090909090907</v>
      </c>
      <c r="I1889">
        <v>2.1537995961481201E-2</v>
      </c>
      <c r="J1889" s="3" t="s">
        <v>144</v>
      </c>
      <c r="K1889" s="3" t="s">
        <v>144</v>
      </c>
      <c r="L1889">
        <f>H1889*I1889</f>
        <v>0.12687837620945289</v>
      </c>
      <c r="M1889" t="s">
        <v>68</v>
      </c>
      <c r="N1889">
        <f t="shared" si="41"/>
        <v>0.12687837620945289</v>
      </c>
    </row>
    <row r="1890" spans="1:14" x14ac:dyDescent="0.25">
      <c r="A1890" t="s">
        <v>140</v>
      </c>
      <c r="B1890" t="s">
        <v>63</v>
      </c>
      <c r="C1890" t="s">
        <v>33</v>
      </c>
      <c r="D1890" t="s">
        <v>104</v>
      </c>
      <c r="E1890" t="s">
        <v>145</v>
      </c>
      <c r="F1890" t="s">
        <v>82</v>
      </c>
      <c r="G1890">
        <v>435</v>
      </c>
      <c r="H1890" s="3" t="s">
        <v>144</v>
      </c>
      <c r="I1890">
        <v>2.8472016438435398E-2</v>
      </c>
      <c r="J1890">
        <v>0.3</v>
      </c>
      <c r="K1890">
        <v>0.03</v>
      </c>
      <c r="L1890">
        <f>G1890*I1890*J1890*K1890</f>
        <v>0.11146794435647457</v>
      </c>
      <c r="M1890" t="s">
        <v>68</v>
      </c>
      <c r="N1890">
        <f t="shared" si="41"/>
        <v>0.11146794435647457</v>
      </c>
    </row>
    <row r="1891" spans="1:14" x14ac:dyDescent="0.25">
      <c r="A1891" t="s">
        <v>140</v>
      </c>
      <c r="B1891" t="s">
        <v>63</v>
      </c>
      <c r="C1891" t="s">
        <v>33</v>
      </c>
      <c r="D1891" t="s">
        <v>104</v>
      </c>
      <c r="E1891" t="s">
        <v>145</v>
      </c>
      <c r="F1891" t="s">
        <v>141</v>
      </c>
      <c r="G1891" s="3" t="s">
        <v>144</v>
      </c>
      <c r="H1891" s="4">
        <v>2.5454545454545454</v>
      </c>
      <c r="I1891">
        <v>2.8472016438435398E-2</v>
      </c>
      <c r="J1891" s="3" t="s">
        <v>144</v>
      </c>
      <c r="K1891" s="3" t="s">
        <v>144</v>
      </c>
      <c r="L1891">
        <f>H1891*I1891</f>
        <v>7.2474223661471923E-2</v>
      </c>
      <c r="M1891" t="s">
        <v>68</v>
      </c>
      <c r="N1891">
        <f t="shared" si="41"/>
        <v>7.2474223661471923E-2</v>
      </c>
    </row>
    <row r="1892" spans="1:14" x14ac:dyDescent="0.25">
      <c r="A1892" t="s">
        <v>140</v>
      </c>
      <c r="B1892" t="s">
        <v>63</v>
      </c>
      <c r="C1892" t="s">
        <v>33</v>
      </c>
      <c r="D1892" t="s">
        <v>105</v>
      </c>
      <c r="E1892" t="s">
        <v>81</v>
      </c>
      <c r="F1892" t="s">
        <v>141</v>
      </c>
      <c r="G1892" s="3" t="s">
        <v>144</v>
      </c>
      <c r="H1892" s="4">
        <v>32.807418181818193</v>
      </c>
      <c r="I1892">
        <v>2.1537995961481201E-2</v>
      </c>
      <c r="J1892" s="3" t="s">
        <v>144</v>
      </c>
      <c r="K1892" s="3" t="s">
        <v>144</v>
      </c>
      <c r="L1892">
        <f>H1892*I1892</f>
        <v>0.7066060403066251</v>
      </c>
      <c r="M1892" t="s">
        <v>68</v>
      </c>
      <c r="N1892">
        <f t="shared" si="41"/>
        <v>0.7066060403066251</v>
      </c>
    </row>
    <row r="1893" spans="1:14" x14ac:dyDescent="0.25">
      <c r="A1893" t="s">
        <v>140</v>
      </c>
      <c r="B1893" t="s">
        <v>63</v>
      </c>
      <c r="C1893" t="s">
        <v>33</v>
      </c>
      <c r="D1893" t="s">
        <v>105</v>
      </c>
      <c r="E1893" t="s">
        <v>145</v>
      </c>
      <c r="F1893" t="s">
        <v>141</v>
      </c>
      <c r="G1893" s="3" t="s">
        <v>144</v>
      </c>
      <c r="H1893" s="4">
        <v>19.536363636363635</v>
      </c>
      <c r="I1893">
        <v>2.8472016438435398E-2</v>
      </c>
      <c r="J1893" s="3" t="s">
        <v>144</v>
      </c>
      <c r="K1893" s="3" t="s">
        <v>144</v>
      </c>
      <c r="L1893">
        <f>H1893*I1893</f>
        <v>0.55623966660179702</v>
      </c>
      <c r="M1893" t="s">
        <v>68</v>
      </c>
      <c r="N1893">
        <f t="shared" si="41"/>
        <v>0.55623966660179702</v>
      </c>
    </row>
    <row r="1894" spans="1:14" x14ac:dyDescent="0.25">
      <c r="A1894" t="s">
        <v>140</v>
      </c>
      <c r="B1894" t="s">
        <v>63</v>
      </c>
      <c r="C1894" t="s">
        <v>33</v>
      </c>
      <c r="D1894" t="s">
        <v>106</v>
      </c>
      <c r="E1894" t="s">
        <v>81</v>
      </c>
      <c r="F1894" t="s">
        <v>82</v>
      </c>
      <c r="G1894">
        <v>127</v>
      </c>
      <c r="H1894" s="3" t="s">
        <v>144</v>
      </c>
      <c r="I1894">
        <v>2.1537995961481201E-2</v>
      </c>
      <c r="J1894">
        <v>0.3</v>
      </c>
      <c r="K1894">
        <v>0.03</v>
      </c>
      <c r="L1894">
        <f>G1894*I1894*J1894*K1894</f>
        <v>2.461792938397301E-2</v>
      </c>
      <c r="M1894" t="s">
        <v>68</v>
      </c>
      <c r="N1894">
        <f t="shared" si="41"/>
        <v>2.461792938397301E-2</v>
      </c>
    </row>
    <row r="1895" spans="1:14" x14ac:dyDescent="0.25">
      <c r="A1895" t="s">
        <v>140</v>
      </c>
      <c r="B1895" t="s">
        <v>63</v>
      </c>
      <c r="C1895" t="s">
        <v>33</v>
      </c>
      <c r="D1895" t="s">
        <v>106</v>
      </c>
      <c r="E1895" t="s">
        <v>81</v>
      </c>
      <c r="F1895" t="s">
        <v>141</v>
      </c>
      <c r="G1895" s="3" t="s">
        <v>144</v>
      </c>
      <c r="H1895" s="4">
        <v>3.9272727272727272</v>
      </c>
      <c r="I1895">
        <v>2.1537995961481201E-2</v>
      </c>
      <c r="J1895" s="3" t="s">
        <v>144</v>
      </c>
      <c r="K1895" s="3" t="s">
        <v>144</v>
      </c>
      <c r="L1895">
        <f>H1895*I1895</f>
        <v>8.4585584139635267E-2</v>
      </c>
      <c r="M1895" t="s">
        <v>68</v>
      </c>
      <c r="N1895">
        <f t="shared" si="41"/>
        <v>8.4585584139635267E-2</v>
      </c>
    </row>
    <row r="1896" spans="1:14" x14ac:dyDescent="0.25">
      <c r="A1896" t="s">
        <v>140</v>
      </c>
      <c r="B1896" t="s">
        <v>63</v>
      </c>
      <c r="C1896" t="s">
        <v>33</v>
      </c>
      <c r="D1896" t="s">
        <v>106</v>
      </c>
      <c r="E1896" t="s">
        <v>145</v>
      </c>
      <c r="F1896" t="s">
        <v>82</v>
      </c>
      <c r="G1896">
        <v>301</v>
      </c>
      <c r="H1896" s="3" t="s">
        <v>144</v>
      </c>
      <c r="I1896">
        <v>2.8472016438435398E-2</v>
      </c>
      <c r="J1896">
        <v>0.3</v>
      </c>
      <c r="K1896">
        <v>0.03</v>
      </c>
      <c r="L1896">
        <f>G1896*I1896*J1896*K1896</f>
        <v>7.7130692531721487E-2</v>
      </c>
      <c r="M1896" t="s">
        <v>68</v>
      </c>
      <c r="N1896">
        <f t="shared" si="41"/>
        <v>7.7130692531721487E-2</v>
      </c>
    </row>
    <row r="1897" spans="1:14" x14ac:dyDescent="0.25">
      <c r="A1897" t="s">
        <v>140</v>
      </c>
      <c r="B1897" t="s">
        <v>63</v>
      </c>
      <c r="C1897" t="s">
        <v>33</v>
      </c>
      <c r="D1897" t="s">
        <v>106</v>
      </c>
      <c r="E1897" t="s">
        <v>145</v>
      </c>
      <c r="F1897" t="s">
        <v>141</v>
      </c>
      <c r="G1897" s="3" t="s">
        <v>144</v>
      </c>
      <c r="H1897" s="4">
        <v>5.3818181818181818</v>
      </c>
      <c r="I1897">
        <v>2.8472016438435398E-2</v>
      </c>
      <c r="J1897" s="3" t="s">
        <v>144</v>
      </c>
      <c r="K1897" s="3" t="s">
        <v>144</v>
      </c>
      <c r="L1897">
        <f>H1897*I1897</f>
        <v>0.15323121574139778</v>
      </c>
      <c r="M1897" t="s">
        <v>68</v>
      </c>
      <c r="N1897">
        <f t="shared" si="41"/>
        <v>0.15323121574139778</v>
      </c>
    </row>
    <row r="1898" spans="1:14" x14ac:dyDescent="0.25">
      <c r="A1898" t="s">
        <v>140</v>
      </c>
      <c r="B1898" t="s">
        <v>63</v>
      </c>
      <c r="C1898" t="s">
        <v>33</v>
      </c>
      <c r="D1898" t="s">
        <v>152</v>
      </c>
      <c r="E1898" t="s">
        <v>81</v>
      </c>
      <c r="F1898" t="s">
        <v>82</v>
      </c>
      <c r="G1898">
        <v>238.215</v>
      </c>
      <c r="H1898" s="3" t="s">
        <v>144</v>
      </c>
      <c r="I1898">
        <v>2.1537995961481201E-2</v>
      </c>
      <c r="J1898">
        <v>0.3</v>
      </c>
      <c r="K1898">
        <v>0.03</v>
      </c>
      <c r="L1898">
        <f>G1898*I1898*J1898*K1898</f>
        <v>4.6176063371678192E-2</v>
      </c>
      <c r="M1898" t="s">
        <v>68</v>
      </c>
      <c r="N1898">
        <f t="shared" si="41"/>
        <v>4.6176063371678192E-2</v>
      </c>
    </row>
    <row r="1899" spans="1:14" x14ac:dyDescent="0.25">
      <c r="A1899" t="s">
        <v>140</v>
      </c>
      <c r="B1899" t="s">
        <v>63</v>
      </c>
      <c r="C1899" t="s">
        <v>33</v>
      </c>
      <c r="D1899" t="s">
        <v>152</v>
      </c>
      <c r="E1899" t="s">
        <v>81</v>
      </c>
      <c r="F1899" t="s">
        <v>141</v>
      </c>
      <c r="G1899" s="3" t="s">
        <v>144</v>
      </c>
      <c r="H1899" s="4">
        <v>7.88</v>
      </c>
      <c r="I1899">
        <v>2.1537995961481201E-2</v>
      </c>
      <c r="J1899" s="3" t="s">
        <v>144</v>
      </c>
      <c r="K1899" s="3" t="s">
        <v>144</v>
      </c>
      <c r="L1899">
        <f>H1899*I1899</f>
        <v>0.16971940817647185</v>
      </c>
      <c r="M1899" t="s">
        <v>68</v>
      </c>
      <c r="N1899">
        <f t="shared" si="41"/>
        <v>0.16971940817647185</v>
      </c>
    </row>
    <row r="1900" spans="1:14" x14ac:dyDescent="0.25">
      <c r="A1900" t="s">
        <v>140</v>
      </c>
      <c r="B1900" t="s">
        <v>63</v>
      </c>
      <c r="C1900" t="s">
        <v>33</v>
      </c>
      <c r="D1900" t="s">
        <v>152</v>
      </c>
      <c r="E1900" t="s">
        <v>145</v>
      </c>
      <c r="F1900" t="s">
        <v>82</v>
      </c>
      <c r="G1900">
        <v>572.83500000000004</v>
      </c>
      <c r="H1900" s="3" t="s">
        <v>144</v>
      </c>
      <c r="I1900">
        <v>2.8472016438435398E-2</v>
      </c>
      <c r="J1900">
        <v>0.3</v>
      </c>
      <c r="K1900">
        <v>0.03</v>
      </c>
      <c r="L1900">
        <f>G1900*I1900*J1900*K1900</f>
        <v>0.14678790782860027</v>
      </c>
      <c r="M1900" t="s">
        <v>68</v>
      </c>
      <c r="N1900">
        <f t="shared" si="41"/>
        <v>0.14678790782860027</v>
      </c>
    </row>
    <row r="1901" spans="1:14" x14ac:dyDescent="0.25">
      <c r="A1901" t="s">
        <v>140</v>
      </c>
      <c r="B1901" t="s">
        <v>63</v>
      </c>
      <c r="C1901" t="s">
        <v>33</v>
      </c>
      <c r="D1901" t="s">
        <v>152</v>
      </c>
      <c r="E1901" t="s">
        <v>145</v>
      </c>
      <c r="F1901" t="s">
        <v>141</v>
      </c>
      <c r="G1901" s="3" t="s">
        <v>144</v>
      </c>
      <c r="H1901" s="4">
        <v>12.154999999999999</v>
      </c>
      <c r="I1901">
        <v>2.8472016438435398E-2</v>
      </c>
      <c r="J1901" s="3" t="s">
        <v>144</v>
      </c>
      <c r="K1901" s="3" t="s">
        <v>144</v>
      </c>
      <c r="L1901">
        <f>H1901*I1901</f>
        <v>0.34607735980918225</v>
      </c>
      <c r="M1901" t="s">
        <v>68</v>
      </c>
      <c r="N1901">
        <f t="shared" si="41"/>
        <v>0.34607735980918225</v>
      </c>
    </row>
    <row r="1902" spans="1:14" x14ac:dyDescent="0.25">
      <c r="A1902" t="s">
        <v>140</v>
      </c>
      <c r="B1902" t="s">
        <v>63</v>
      </c>
      <c r="C1902" t="s">
        <v>33</v>
      </c>
      <c r="D1902" t="s">
        <v>87</v>
      </c>
      <c r="E1902" t="s">
        <v>81</v>
      </c>
      <c r="F1902" t="s">
        <v>141</v>
      </c>
      <c r="G1902" s="3" t="s">
        <v>144</v>
      </c>
      <c r="H1902" s="4">
        <v>6.7732136294661327</v>
      </c>
      <c r="I1902">
        <v>2.1537995961481201E-2</v>
      </c>
      <c r="J1902" s="3" t="s">
        <v>144</v>
      </c>
      <c r="K1902" s="3" t="s">
        <v>144</v>
      </c>
      <c r="L1902">
        <f>H1902*I1902</f>
        <v>0.14588144779769099</v>
      </c>
      <c r="M1902" t="s">
        <v>68</v>
      </c>
      <c r="N1902">
        <f t="shared" si="41"/>
        <v>0.14588144779769099</v>
      </c>
    </row>
    <row r="1903" spans="1:14" x14ac:dyDescent="0.25">
      <c r="A1903" t="s">
        <v>140</v>
      </c>
      <c r="B1903" t="s">
        <v>63</v>
      </c>
      <c r="C1903" t="s">
        <v>33</v>
      </c>
      <c r="D1903" t="s">
        <v>87</v>
      </c>
      <c r="E1903" t="s">
        <v>145</v>
      </c>
      <c r="F1903" t="s">
        <v>141</v>
      </c>
      <c r="G1903" s="3" t="s">
        <v>144</v>
      </c>
      <c r="H1903" s="4">
        <v>8.5060284177127876</v>
      </c>
      <c r="I1903">
        <v>2.8472016438435398E-2</v>
      </c>
      <c r="J1903" s="3" t="s">
        <v>144</v>
      </c>
      <c r="K1903" s="3" t="s">
        <v>144</v>
      </c>
      <c r="L1903">
        <f>H1903*I1903</f>
        <v>0.24218378093491713</v>
      </c>
      <c r="M1903" t="s">
        <v>68</v>
      </c>
      <c r="N1903">
        <f t="shared" si="41"/>
        <v>0.24218378093491713</v>
      </c>
    </row>
    <row r="1904" spans="1:14" x14ac:dyDescent="0.25">
      <c r="A1904" t="s">
        <v>140</v>
      </c>
      <c r="B1904" t="s">
        <v>63</v>
      </c>
      <c r="C1904" t="s">
        <v>33</v>
      </c>
      <c r="D1904" t="s">
        <v>122</v>
      </c>
      <c r="E1904" t="s">
        <v>81</v>
      </c>
      <c r="F1904" t="s">
        <v>141</v>
      </c>
      <c r="G1904" s="3" t="s">
        <v>144</v>
      </c>
      <c r="H1904" s="4">
        <v>8.6945454545454552</v>
      </c>
      <c r="I1904">
        <v>2.1537995961481201E-2</v>
      </c>
      <c r="J1904" s="3" t="s">
        <v>144</v>
      </c>
      <c r="K1904" s="3" t="s">
        <v>144</v>
      </c>
      <c r="L1904">
        <f>H1904*I1904</f>
        <v>0.18726308488691476</v>
      </c>
      <c r="M1904" t="s">
        <v>68</v>
      </c>
      <c r="N1904">
        <f t="shared" si="41"/>
        <v>0.18726308488691476</v>
      </c>
    </row>
    <row r="1905" spans="1:14" x14ac:dyDescent="0.25">
      <c r="A1905" t="s">
        <v>140</v>
      </c>
      <c r="B1905" t="s">
        <v>63</v>
      </c>
      <c r="C1905" t="s">
        <v>33</v>
      </c>
      <c r="D1905" t="s">
        <v>122</v>
      </c>
      <c r="E1905" t="s">
        <v>145</v>
      </c>
      <c r="F1905" t="s">
        <v>141</v>
      </c>
      <c r="G1905" s="3" t="s">
        <v>144</v>
      </c>
      <c r="H1905" s="4">
        <v>7.254545454545454</v>
      </c>
      <c r="I1905">
        <v>2.8472016438435398E-2</v>
      </c>
      <c r="J1905" s="3" t="s">
        <v>144</v>
      </c>
      <c r="K1905" s="3" t="s">
        <v>144</v>
      </c>
      <c r="L1905">
        <f>H1905*I1905</f>
        <v>0.20655153743519497</v>
      </c>
      <c r="M1905" t="s">
        <v>68</v>
      </c>
      <c r="N1905">
        <f t="shared" si="41"/>
        <v>0.20655153743519497</v>
      </c>
    </row>
    <row r="1906" spans="1:14" x14ac:dyDescent="0.25">
      <c r="A1906" t="s">
        <v>140</v>
      </c>
      <c r="B1906" t="s">
        <v>63</v>
      </c>
      <c r="C1906" t="s">
        <v>33</v>
      </c>
      <c r="D1906" t="s">
        <v>74</v>
      </c>
      <c r="E1906" t="s">
        <v>81</v>
      </c>
      <c r="F1906" t="s">
        <v>82</v>
      </c>
      <c r="G1906">
        <v>149</v>
      </c>
      <c r="H1906" s="3" t="s">
        <v>144</v>
      </c>
      <c r="I1906">
        <v>2.1537995961481201E-2</v>
      </c>
      <c r="J1906">
        <v>0.3</v>
      </c>
      <c r="K1906">
        <v>0.03</v>
      </c>
      <c r="L1906">
        <f>G1906*I1906*J1906*K1906</f>
        <v>2.888245258434629E-2</v>
      </c>
      <c r="M1906" t="s">
        <v>67</v>
      </c>
      <c r="N1906">
        <f t="shared" si="41"/>
        <v>0</v>
      </c>
    </row>
    <row r="1907" spans="1:14" x14ac:dyDescent="0.25">
      <c r="A1907" t="s">
        <v>140</v>
      </c>
      <c r="B1907" t="s">
        <v>63</v>
      </c>
      <c r="C1907" t="s">
        <v>33</v>
      </c>
      <c r="D1907" t="s">
        <v>74</v>
      </c>
      <c r="E1907" t="s">
        <v>81</v>
      </c>
      <c r="F1907" t="s">
        <v>141</v>
      </c>
      <c r="G1907" s="3" t="s">
        <v>144</v>
      </c>
      <c r="H1907" s="4">
        <v>5.95</v>
      </c>
      <c r="I1907">
        <v>2.1537995961481201E-2</v>
      </c>
      <c r="J1907" s="3" t="s">
        <v>144</v>
      </c>
      <c r="K1907" s="3" t="s">
        <v>144</v>
      </c>
      <c r="L1907">
        <f>H1907*I1907</f>
        <v>0.12815107597081316</v>
      </c>
      <c r="M1907" t="s">
        <v>67</v>
      </c>
      <c r="N1907">
        <f t="shared" si="41"/>
        <v>0</v>
      </c>
    </row>
    <row r="1908" spans="1:14" x14ac:dyDescent="0.25">
      <c r="A1908" t="s">
        <v>140</v>
      </c>
      <c r="B1908" t="s">
        <v>63</v>
      </c>
      <c r="C1908" t="s">
        <v>33</v>
      </c>
      <c r="D1908" t="s">
        <v>74</v>
      </c>
      <c r="E1908" t="s">
        <v>145</v>
      </c>
      <c r="F1908" t="s">
        <v>82</v>
      </c>
      <c r="G1908">
        <v>83</v>
      </c>
      <c r="H1908" s="3" t="s">
        <v>144</v>
      </c>
      <c r="I1908">
        <v>2.8472016438435398E-2</v>
      </c>
      <c r="J1908">
        <v>0.3</v>
      </c>
      <c r="K1908">
        <v>0.03</v>
      </c>
      <c r="L1908">
        <f>G1908*I1908*J1908*K1908</f>
        <v>2.1268596279511238E-2</v>
      </c>
      <c r="M1908" t="s">
        <v>67</v>
      </c>
      <c r="N1908">
        <f t="shared" si="41"/>
        <v>0</v>
      </c>
    </row>
    <row r="1909" spans="1:14" x14ac:dyDescent="0.25">
      <c r="A1909" t="s">
        <v>140</v>
      </c>
      <c r="B1909" t="s">
        <v>63</v>
      </c>
      <c r="C1909" t="s">
        <v>33</v>
      </c>
      <c r="D1909" t="s">
        <v>74</v>
      </c>
      <c r="E1909" t="s">
        <v>145</v>
      </c>
      <c r="F1909" t="s">
        <v>141</v>
      </c>
      <c r="G1909" s="3" t="s">
        <v>144</v>
      </c>
      <c r="H1909" s="4">
        <v>3.55</v>
      </c>
      <c r="I1909">
        <v>2.8472016438435398E-2</v>
      </c>
      <c r="J1909" s="3" t="s">
        <v>144</v>
      </c>
      <c r="K1909" s="3" t="s">
        <v>144</v>
      </c>
      <c r="L1909">
        <f>H1909*I1909</f>
        <v>0.10107565835644566</v>
      </c>
      <c r="M1909" t="s">
        <v>67</v>
      </c>
      <c r="N1909">
        <f t="shared" si="41"/>
        <v>0</v>
      </c>
    </row>
    <row r="1910" spans="1:14" x14ac:dyDescent="0.25">
      <c r="A1910" t="s">
        <v>140</v>
      </c>
      <c r="B1910" t="s">
        <v>63</v>
      </c>
      <c r="C1910" t="s">
        <v>33</v>
      </c>
      <c r="D1910" t="s">
        <v>153</v>
      </c>
      <c r="E1910" t="s">
        <v>81</v>
      </c>
      <c r="F1910" t="s">
        <v>82</v>
      </c>
      <c r="G1910">
        <v>3608</v>
      </c>
      <c r="H1910" s="3" t="s">
        <v>144</v>
      </c>
      <c r="I1910">
        <v>2.1537995961481201E-2</v>
      </c>
      <c r="J1910">
        <v>0.3</v>
      </c>
      <c r="K1910">
        <v>0.03</v>
      </c>
      <c r="L1910">
        <f>G1910*I1910*J1910*K1910</f>
        <v>0.69938180486121748</v>
      </c>
      <c r="M1910" t="s">
        <v>68</v>
      </c>
      <c r="N1910">
        <f t="shared" si="41"/>
        <v>0.69938180486121748</v>
      </c>
    </row>
    <row r="1911" spans="1:14" x14ac:dyDescent="0.25">
      <c r="A1911" t="s">
        <v>140</v>
      </c>
      <c r="B1911" t="s">
        <v>63</v>
      </c>
      <c r="C1911" t="s">
        <v>33</v>
      </c>
      <c r="D1911" t="s">
        <v>154</v>
      </c>
      <c r="E1911" t="s">
        <v>81</v>
      </c>
      <c r="F1911" t="s">
        <v>141</v>
      </c>
      <c r="G1911" s="3" t="s">
        <v>144</v>
      </c>
      <c r="H1911" s="4">
        <v>10.109090909090909</v>
      </c>
      <c r="I1911">
        <v>2.1537995961481201E-2</v>
      </c>
      <c r="J1911" s="3" t="s">
        <v>144</v>
      </c>
      <c r="K1911" s="3" t="s">
        <v>144</v>
      </c>
      <c r="L1911">
        <f>H1911*I1911</f>
        <v>0.21772955917424633</v>
      </c>
      <c r="M1911" t="s">
        <v>68</v>
      </c>
      <c r="N1911">
        <f t="shared" si="41"/>
        <v>0.21772955917424633</v>
      </c>
    </row>
    <row r="1912" spans="1:14" x14ac:dyDescent="0.25">
      <c r="A1912" t="s">
        <v>140</v>
      </c>
      <c r="B1912" t="s">
        <v>63</v>
      </c>
      <c r="C1912" t="s">
        <v>33</v>
      </c>
      <c r="D1912" t="s">
        <v>153</v>
      </c>
      <c r="E1912" t="s">
        <v>145</v>
      </c>
      <c r="F1912" t="s">
        <v>82</v>
      </c>
      <c r="G1912">
        <v>2626</v>
      </c>
      <c r="H1912" s="3" t="s">
        <v>144</v>
      </c>
      <c r="I1912">
        <v>2.8472016438435398E-2</v>
      </c>
      <c r="J1912">
        <v>0.3</v>
      </c>
      <c r="K1912">
        <v>0.03</v>
      </c>
      <c r="L1912">
        <f>G1912*I1912*J1912*K1912</f>
        <v>0.67290763650598207</v>
      </c>
      <c r="M1912" t="s">
        <v>68</v>
      </c>
      <c r="N1912">
        <f t="shared" si="41"/>
        <v>0.67290763650598207</v>
      </c>
    </row>
    <row r="1913" spans="1:14" x14ac:dyDescent="0.25">
      <c r="A1913" t="s">
        <v>140</v>
      </c>
      <c r="B1913" t="s">
        <v>63</v>
      </c>
      <c r="C1913" t="s">
        <v>33</v>
      </c>
      <c r="D1913" t="s">
        <v>154</v>
      </c>
      <c r="E1913" t="s">
        <v>145</v>
      </c>
      <c r="F1913" t="s">
        <v>141</v>
      </c>
      <c r="G1913" s="3" t="s">
        <v>144</v>
      </c>
      <c r="H1913" s="4">
        <v>3.3454545454545452</v>
      </c>
      <c r="I1913">
        <v>2.8472016438435398E-2</v>
      </c>
      <c r="J1913" s="3" t="s">
        <v>144</v>
      </c>
      <c r="K1913" s="3" t="s">
        <v>144</v>
      </c>
      <c r="L1913">
        <f>H1913*I1913</f>
        <v>9.5251836812220242E-2</v>
      </c>
      <c r="M1913" t="s">
        <v>68</v>
      </c>
      <c r="N1913">
        <f t="shared" si="41"/>
        <v>9.5251836812220242E-2</v>
      </c>
    </row>
    <row r="1914" spans="1:14" x14ac:dyDescent="0.25">
      <c r="A1914" t="s">
        <v>140</v>
      </c>
      <c r="B1914" t="s">
        <v>63</v>
      </c>
      <c r="C1914" t="s">
        <v>33</v>
      </c>
      <c r="D1914" t="s">
        <v>88</v>
      </c>
      <c r="E1914" t="s">
        <v>81</v>
      </c>
      <c r="F1914" t="s">
        <v>82</v>
      </c>
      <c r="G1914">
        <v>31481</v>
      </c>
      <c r="H1914" s="3" t="s">
        <v>144</v>
      </c>
      <c r="I1914">
        <v>2.1537995961481201E-2</v>
      </c>
      <c r="J1914">
        <v>0.3</v>
      </c>
      <c r="K1914">
        <v>0.03</v>
      </c>
      <c r="L1914">
        <f>G1914*I1914*J1914*K1914</f>
        <v>6.1023388577705067</v>
      </c>
      <c r="M1914" t="s">
        <v>68</v>
      </c>
      <c r="N1914">
        <f t="shared" si="41"/>
        <v>6.1023388577705067</v>
      </c>
    </row>
    <row r="1915" spans="1:14" x14ac:dyDescent="0.25">
      <c r="A1915" t="s">
        <v>140</v>
      </c>
      <c r="B1915" t="s">
        <v>63</v>
      </c>
      <c r="C1915" t="s">
        <v>33</v>
      </c>
      <c r="D1915" t="s">
        <v>155</v>
      </c>
      <c r="E1915" t="s">
        <v>81</v>
      </c>
      <c r="F1915" t="s">
        <v>141</v>
      </c>
      <c r="G1915" s="3" t="s">
        <v>144</v>
      </c>
      <c r="H1915" s="4">
        <v>5.6327411198073456</v>
      </c>
      <c r="I1915">
        <v>2.1537995961481201E-2</v>
      </c>
      <c r="J1915" s="3" t="s">
        <v>144</v>
      </c>
      <c r="K1915" s="3" t="s">
        <v>144</v>
      </c>
      <c r="L1915">
        <f>H1915*I1915</f>
        <v>0.1213179554904797</v>
      </c>
      <c r="M1915" t="s">
        <v>68</v>
      </c>
      <c r="N1915">
        <f t="shared" si="41"/>
        <v>0.1213179554904797</v>
      </c>
    </row>
    <row r="1916" spans="1:14" x14ac:dyDescent="0.25">
      <c r="A1916" t="s">
        <v>140</v>
      </c>
      <c r="B1916" t="s">
        <v>63</v>
      </c>
      <c r="C1916" t="s">
        <v>33</v>
      </c>
      <c r="D1916" t="s">
        <v>88</v>
      </c>
      <c r="E1916" t="s">
        <v>145</v>
      </c>
      <c r="F1916" t="s">
        <v>82</v>
      </c>
      <c r="G1916">
        <v>767</v>
      </c>
      <c r="H1916" s="3" t="s">
        <v>144</v>
      </c>
      <c r="I1916">
        <v>2.8472016438435398E-2</v>
      </c>
      <c r="J1916">
        <v>0.3</v>
      </c>
      <c r="K1916">
        <v>0.03</v>
      </c>
      <c r="L1916">
        <f>G1916*I1916*J1916*K1916</f>
        <v>0.19654232947451952</v>
      </c>
      <c r="M1916" t="s">
        <v>68</v>
      </c>
      <c r="N1916">
        <f t="shared" si="41"/>
        <v>0.19654232947451952</v>
      </c>
    </row>
    <row r="1917" spans="1:14" x14ac:dyDescent="0.25">
      <c r="A1917" t="s">
        <v>140</v>
      </c>
      <c r="B1917" t="s">
        <v>63</v>
      </c>
      <c r="C1917" t="s">
        <v>33</v>
      </c>
      <c r="D1917" t="s">
        <v>155</v>
      </c>
      <c r="E1917" t="s">
        <v>145</v>
      </c>
      <c r="F1917" t="s">
        <v>141</v>
      </c>
      <c r="G1917" s="3" t="s">
        <v>144</v>
      </c>
      <c r="H1917" s="4">
        <v>2.3120860927152314</v>
      </c>
      <c r="I1917">
        <v>2.8472016438435398E-2</v>
      </c>
      <c r="J1917" s="3" t="s">
        <v>144</v>
      </c>
      <c r="K1917" s="3" t="s">
        <v>144</v>
      </c>
      <c r="L1917">
        <f>H1917*I1917</f>
        <v>6.5829753238865932E-2</v>
      </c>
      <c r="M1917" t="s">
        <v>68</v>
      </c>
      <c r="N1917">
        <f t="shared" si="41"/>
        <v>6.5829753238865932E-2</v>
      </c>
    </row>
    <row r="1918" spans="1:14" x14ac:dyDescent="0.25">
      <c r="A1918" t="s">
        <v>140</v>
      </c>
      <c r="B1918" t="s">
        <v>63</v>
      </c>
      <c r="C1918" t="s">
        <v>33</v>
      </c>
      <c r="D1918" t="s">
        <v>107</v>
      </c>
      <c r="E1918" t="s">
        <v>81</v>
      </c>
      <c r="F1918" t="s">
        <v>82</v>
      </c>
      <c r="G1918">
        <v>2550</v>
      </c>
      <c r="H1918" s="3" t="s">
        <v>144</v>
      </c>
      <c r="I1918">
        <v>2.1537995961481201E-2</v>
      </c>
      <c r="J1918">
        <v>0.3</v>
      </c>
      <c r="K1918">
        <v>0.03</v>
      </c>
      <c r="L1918">
        <f>G1918*I1918*J1918*K1918</f>
        <v>0.49429700731599358</v>
      </c>
      <c r="M1918" t="s">
        <v>68</v>
      </c>
      <c r="N1918">
        <f t="shared" si="41"/>
        <v>0.49429700731599358</v>
      </c>
    </row>
    <row r="1919" spans="1:14" x14ac:dyDescent="0.25">
      <c r="A1919" t="s">
        <v>140</v>
      </c>
      <c r="B1919" t="s">
        <v>63</v>
      </c>
      <c r="C1919" t="s">
        <v>33</v>
      </c>
      <c r="D1919" t="s">
        <v>156</v>
      </c>
      <c r="E1919" t="s">
        <v>81</v>
      </c>
      <c r="F1919" t="s">
        <v>141</v>
      </c>
      <c r="G1919" s="3" t="s">
        <v>144</v>
      </c>
      <c r="H1919" s="4">
        <v>27.978181818181817</v>
      </c>
      <c r="I1919">
        <v>2.1537995961481201E-2</v>
      </c>
      <c r="J1919" s="3" t="s">
        <v>144</v>
      </c>
      <c r="K1919" s="3" t="s">
        <v>144</v>
      </c>
      <c r="L1919">
        <f>H1919*I1919</f>
        <v>0.60259396700958678</v>
      </c>
      <c r="M1919" t="s">
        <v>68</v>
      </c>
      <c r="N1919">
        <f t="shared" si="41"/>
        <v>0.60259396700958678</v>
      </c>
    </row>
    <row r="1920" spans="1:14" x14ac:dyDescent="0.25">
      <c r="A1920" t="s">
        <v>140</v>
      </c>
      <c r="B1920" t="s">
        <v>63</v>
      </c>
      <c r="C1920" t="s">
        <v>33</v>
      </c>
      <c r="D1920" t="s">
        <v>107</v>
      </c>
      <c r="E1920" t="s">
        <v>145</v>
      </c>
      <c r="F1920" t="s">
        <v>82</v>
      </c>
      <c r="G1920">
        <v>3795</v>
      </c>
      <c r="H1920" s="3" t="s">
        <v>144</v>
      </c>
      <c r="I1920">
        <v>2.8472016438435398E-2</v>
      </c>
      <c r="J1920">
        <v>0.3</v>
      </c>
      <c r="K1920">
        <v>0.03</v>
      </c>
      <c r="L1920">
        <f>G1920*I1920*J1920*K1920</f>
        <v>0.97246172145476095</v>
      </c>
      <c r="M1920" t="s">
        <v>68</v>
      </c>
      <c r="N1920">
        <f t="shared" si="41"/>
        <v>0.97246172145476095</v>
      </c>
    </row>
    <row r="1921" spans="1:14" x14ac:dyDescent="0.25">
      <c r="A1921" t="s">
        <v>140</v>
      </c>
      <c r="B1921" t="s">
        <v>63</v>
      </c>
      <c r="C1921" t="s">
        <v>33</v>
      </c>
      <c r="D1921" t="s">
        <v>156</v>
      </c>
      <c r="E1921" t="s">
        <v>145</v>
      </c>
      <c r="F1921" t="s">
        <v>141</v>
      </c>
      <c r="G1921" s="3" t="s">
        <v>144</v>
      </c>
      <c r="H1921" s="4">
        <v>22.298181818181817</v>
      </c>
      <c r="I1921">
        <v>2.8472016438435398E-2</v>
      </c>
      <c r="J1921" s="3" t="s">
        <v>144</v>
      </c>
      <c r="K1921" s="3" t="s">
        <v>144</v>
      </c>
      <c r="L1921">
        <f>H1921*I1921</f>
        <v>0.63487419927449407</v>
      </c>
      <c r="M1921" t="s">
        <v>68</v>
      </c>
      <c r="N1921">
        <f t="shared" si="41"/>
        <v>0.63487419927449407</v>
      </c>
    </row>
    <row r="1922" spans="1:14" x14ac:dyDescent="0.25">
      <c r="A1922" t="s">
        <v>140</v>
      </c>
      <c r="B1922" t="s">
        <v>63</v>
      </c>
      <c r="C1922" t="s">
        <v>33</v>
      </c>
      <c r="D1922" t="s">
        <v>100</v>
      </c>
      <c r="E1922" t="s">
        <v>81</v>
      </c>
      <c r="F1922" t="s">
        <v>82</v>
      </c>
      <c r="G1922">
        <v>1449</v>
      </c>
      <c r="H1922" s="3" t="s">
        <v>144</v>
      </c>
      <c r="I1922">
        <v>2.1537995961481201E-2</v>
      </c>
      <c r="J1922">
        <v>0.3</v>
      </c>
      <c r="K1922">
        <v>0.03</v>
      </c>
      <c r="L1922">
        <f>G1922*I1922*J1922*K1922</f>
        <v>0.28087700533367638</v>
      </c>
      <c r="M1922" t="s">
        <v>68</v>
      </c>
      <c r="N1922">
        <f t="shared" ref="N1922:N1985" si="42">IF(M1922="N",L1922,0)</f>
        <v>0.28087700533367638</v>
      </c>
    </row>
    <row r="1923" spans="1:14" x14ac:dyDescent="0.25">
      <c r="A1923" t="s">
        <v>140</v>
      </c>
      <c r="B1923" t="s">
        <v>63</v>
      </c>
      <c r="C1923" t="s">
        <v>33</v>
      </c>
      <c r="D1923" t="s">
        <v>157</v>
      </c>
      <c r="E1923" t="s">
        <v>81</v>
      </c>
      <c r="F1923" t="s">
        <v>141</v>
      </c>
      <c r="G1923" s="3" t="s">
        <v>144</v>
      </c>
      <c r="H1923" s="4">
        <v>5.2167272727272733</v>
      </c>
      <c r="I1923">
        <v>2.1537995961481201E-2</v>
      </c>
      <c r="J1923" s="3" t="s">
        <v>144</v>
      </c>
      <c r="K1923" s="3" t="s">
        <v>144</v>
      </c>
      <c r="L1923">
        <f>H1923*I1923</f>
        <v>0.11235785093214885</v>
      </c>
      <c r="M1923" t="s">
        <v>68</v>
      </c>
      <c r="N1923">
        <f t="shared" si="42"/>
        <v>0.11235785093214885</v>
      </c>
    </row>
    <row r="1924" spans="1:14" x14ac:dyDescent="0.25">
      <c r="A1924" t="s">
        <v>140</v>
      </c>
      <c r="B1924" t="s">
        <v>63</v>
      </c>
      <c r="C1924" t="s">
        <v>33</v>
      </c>
      <c r="D1924" t="s">
        <v>100</v>
      </c>
      <c r="E1924" t="s">
        <v>145</v>
      </c>
      <c r="F1924" t="s">
        <v>82</v>
      </c>
      <c r="G1924">
        <v>1975</v>
      </c>
      <c r="H1924" s="3" t="s">
        <v>144</v>
      </c>
      <c r="I1924">
        <v>2.8472016438435398E-2</v>
      </c>
      <c r="J1924">
        <v>0.3</v>
      </c>
      <c r="K1924">
        <v>0.03</v>
      </c>
      <c r="L1924">
        <f>G1924*I1924*J1924*K1924</f>
        <v>0.50609009219318923</v>
      </c>
      <c r="M1924" t="s">
        <v>68</v>
      </c>
      <c r="N1924">
        <f t="shared" si="42"/>
        <v>0.50609009219318923</v>
      </c>
    </row>
    <row r="1925" spans="1:14" x14ac:dyDescent="0.25">
      <c r="A1925" t="s">
        <v>140</v>
      </c>
      <c r="B1925" t="s">
        <v>63</v>
      </c>
      <c r="C1925" t="s">
        <v>33</v>
      </c>
      <c r="D1925" t="s">
        <v>157</v>
      </c>
      <c r="E1925" t="s">
        <v>145</v>
      </c>
      <c r="F1925" t="s">
        <v>141</v>
      </c>
      <c r="G1925" s="3" t="s">
        <v>144</v>
      </c>
      <c r="H1925" s="4">
        <v>1.9090909090909092</v>
      </c>
      <c r="I1925">
        <v>2.8472016438435398E-2</v>
      </c>
      <c r="J1925" s="3" t="s">
        <v>144</v>
      </c>
      <c r="K1925" s="3" t="s">
        <v>144</v>
      </c>
      <c r="L1925">
        <f>H1925*I1925</f>
        <v>5.4355667746103946E-2</v>
      </c>
      <c r="M1925" t="s">
        <v>68</v>
      </c>
      <c r="N1925">
        <f t="shared" si="42"/>
        <v>5.4355667746103946E-2</v>
      </c>
    </row>
    <row r="1926" spans="1:14" x14ac:dyDescent="0.25">
      <c r="A1926" t="s">
        <v>140</v>
      </c>
      <c r="B1926" t="s">
        <v>63</v>
      </c>
      <c r="C1926" t="s">
        <v>33</v>
      </c>
      <c r="D1926" t="s">
        <v>89</v>
      </c>
      <c r="E1926" t="s">
        <v>81</v>
      </c>
      <c r="F1926" t="s">
        <v>141</v>
      </c>
      <c r="G1926" s="3" t="s">
        <v>144</v>
      </c>
      <c r="H1926" s="4">
        <v>0.79492987012987015</v>
      </c>
      <c r="I1926">
        <v>2.1537995961481201E-2</v>
      </c>
      <c r="J1926" s="3" t="s">
        <v>144</v>
      </c>
      <c r="K1926" s="3" t="s">
        <v>144</v>
      </c>
      <c r="L1926">
        <f>H1926*I1926</f>
        <v>1.7121196332517918E-2</v>
      </c>
      <c r="M1926" t="s">
        <v>68</v>
      </c>
      <c r="N1926">
        <f t="shared" si="42"/>
        <v>1.7121196332517918E-2</v>
      </c>
    </row>
    <row r="1927" spans="1:14" x14ac:dyDescent="0.25">
      <c r="A1927" t="s">
        <v>140</v>
      </c>
      <c r="B1927" t="s">
        <v>63</v>
      </c>
      <c r="C1927" t="s">
        <v>33</v>
      </c>
      <c r="D1927" t="s">
        <v>89</v>
      </c>
      <c r="E1927" t="s">
        <v>145</v>
      </c>
      <c r="F1927" t="s">
        <v>141</v>
      </c>
      <c r="G1927" s="3" t="s">
        <v>144</v>
      </c>
      <c r="H1927" s="4">
        <v>0.51818181818181819</v>
      </c>
      <c r="I1927">
        <v>2.8472016438435398E-2</v>
      </c>
      <c r="J1927" s="3" t="s">
        <v>144</v>
      </c>
      <c r="K1927" s="3" t="s">
        <v>144</v>
      </c>
      <c r="L1927">
        <f>H1927*I1927</f>
        <v>1.475368124537107E-2</v>
      </c>
      <c r="M1927" t="s">
        <v>68</v>
      </c>
      <c r="N1927">
        <f t="shared" si="42"/>
        <v>1.475368124537107E-2</v>
      </c>
    </row>
    <row r="1928" spans="1:14" x14ac:dyDescent="0.25">
      <c r="A1928" t="s">
        <v>140</v>
      </c>
      <c r="B1928" t="s">
        <v>63</v>
      </c>
      <c r="C1928" t="s">
        <v>33</v>
      </c>
      <c r="D1928" t="s">
        <v>71</v>
      </c>
      <c r="E1928" t="s">
        <v>81</v>
      </c>
      <c r="F1928" t="s">
        <v>141</v>
      </c>
      <c r="G1928" s="3" t="s">
        <v>144</v>
      </c>
      <c r="H1928" s="4">
        <v>0.5216727272727274</v>
      </c>
      <c r="I1928">
        <v>2.1537995961481201E-2</v>
      </c>
      <c r="J1928" s="3" t="s">
        <v>144</v>
      </c>
      <c r="K1928" s="3" t="s">
        <v>144</v>
      </c>
      <c r="L1928">
        <f>H1928*I1928</f>
        <v>1.1235785093214887E-2</v>
      </c>
      <c r="M1928" t="s">
        <v>68</v>
      </c>
      <c r="N1928">
        <f t="shared" si="42"/>
        <v>1.1235785093214887E-2</v>
      </c>
    </row>
    <row r="1929" spans="1:14" x14ac:dyDescent="0.25">
      <c r="A1929" t="s">
        <v>140</v>
      </c>
      <c r="B1929" t="s">
        <v>63</v>
      </c>
      <c r="C1929" t="s">
        <v>33</v>
      </c>
      <c r="D1929" t="s">
        <v>71</v>
      </c>
      <c r="E1929" t="s">
        <v>145</v>
      </c>
      <c r="F1929" t="s">
        <v>141</v>
      </c>
      <c r="G1929" s="3" t="s">
        <v>144</v>
      </c>
      <c r="H1929" s="4">
        <v>0.57272727272727264</v>
      </c>
      <c r="I1929">
        <v>2.8472016438435398E-2</v>
      </c>
      <c r="J1929" s="3" t="s">
        <v>144</v>
      </c>
      <c r="K1929" s="3" t="s">
        <v>144</v>
      </c>
      <c r="L1929">
        <f>H1929*I1929</f>
        <v>1.6306700323831181E-2</v>
      </c>
      <c r="M1929" t="s">
        <v>68</v>
      </c>
      <c r="N1929">
        <f t="shared" si="42"/>
        <v>1.6306700323831181E-2</v>
      </c>
    </row>
    <row r="1930" spans="1:14" x14ac:dyDescent="0.25">
      <c r="A1930" t="s">
        <v>140</v>
      </c>
      <c r="B1930" t="s">
        <v>63</v>
      </c>
      <c r="C1930" t="s">
        <v>33</v>
      </c>
      <c r="D1930" t="s">
        <v>64</v>
      </c>
      <c r="E1930" t="s">
        <v>81</v>
      </c>
      <c r="F1930" t="s">
        <v>82</v>
      </c>
      <c r="G1930">
        <v>1069</v>
      </c>
      <c r="H1930" s="3" t="s">
        <v>144</v>
      </c>
      <c r="I1930">
        <v>2.1537995961481201E-2</v>
      </c>
      <c r="J1930">
        <v>0.3</v>
      </c>
      <c r="K1930">
        <v>0.03</v>
      </c>
      <c r="L1930">
        <f>G1930*I1930*J1930*K1930</f>
        <v>0.20721705914541064</v>
      </c>
      <c r="M1930" t="s">
        <v>68</v>
      </c>
      <c r="N1930">
        <f t="shared" si="42"/>
        <v>0.20721705914541064</v>
      </c>
    </row>
    <row r="1931" spans="1:14" x14ac:dyDescent="0.25">
      <c r="A1931" t="s">
        <v>140</v>
      </c>
      <c r="B1931" t="s">
        <v>63</v>
      </c>
      <c r="C1931" t="s">
        <v>33</v>
      </c>
      <c r="D1931" t="s">
        <v>64</v>
      </c>
      <c r="E1931" t="s">
        <v>81</v>
      </c>
      <c r="F1931" t="s">
        <v>141</v>
      </c>
      <c r="G1931" s="3" t="s">
        <v>144</v>
      </c>
      <c r="H1931" s="4">
        <v>18.90909090909091</v>
      </c>
      <c r="I1931">
        <v>2.1537995961481201E-2</v>
      </c>
      <c r="J1931" s="3" t="s">
        <v>144</v>
      </c>
      <c r="K1931" s="3" t="s">
        <v>144</v>
      </c>
      <c r="L1931">
        <f>H1931*I1931</f>
        <v>0.40726392363528091</v>
      </c>
      <c r="M1931" t="s">
        <v>68</v>
      </c>
      <c r="N1931">
        <f t="shared" si="42"/>
        <v>0.40726392363528091</v>
      </c>
    </row>
    <row r="1932" spans="1:14" x14ac:dyDescent="0.25">
      <c r="A1932" t="s">
        <v>140</v>
      </c>
      <c r="B1932" t="s">
        <v>63</v>
      </c>
      <c r="C1932" t="s">
        <v>33</v>
      </c>
      <c r="D1932" t="s">
        <v>64</v>
      </c>
      <c r="E1932" t="s">
        <v>145</v>
      </c>
      <c r="F1932" t="s">
        <v>82</v>
      </c>
      <c r="G1932">
        <v>1069</v>
      </c>
      <c r="H1932" s="3" t="s">
        <v>144</v>
      </c>
      <c r="I1932">
        <v>2.8472016438435398E-2</v>
      </c>
      <c r="J1932">
        <v>0.3</v>
      </c>
      <c r="K1932">
        <v>0.03</v>
      </c>
      <c r="L1932">
        <f>G1932*I1932*J1932*K1932</f>
        <v>0.27392927015418694</v>
      </c>
      <c r="M1932" t="s">
        <v>68</v>
      </c>
      <c r="N1932">
        <f t="shared" si="42"/>
        <v>0.27392927015418694</v>
      </c>
    </row>
    <row r="1933" spans="1:14" x14ac:dyDescent="0.25">
      <c r="A1933" t="s">
        <v>140</v>
      </c>
      <c r="B1933" t="s">
        <v>63</v>
      </c>
      <c r="C1933" t="s">
        <v>33</v>
      </c>
      <c r="D1933" t="s">
        <v>64</v>
      </c>
      <c r="E1933" t="s">
        <v>145</v>
      </c>
      <c r="F1933" t="s">
        <v>141</v>
      </c>
      <c r="G1933" s="3" t="s">
        <v>144</v>
      </c>
      <c r="H1933" s="4">
        <v>4.3636363636363633</v>
      </c>
      <c r="I1933">
        <v>2.8472016438435398E-2</v>
      </c>
      <c r="J1933" s="3" t="s">
        <v>144</v>
      </c>
      <c r="K1933" s="3" t="s">
        <v>144</v>
      </c>
      <c r="L1933">
        <f t="shared" ref="L1933:L1944" si="43">H1933*I1933</f>
        <v>0.124241526276809</v>
      </c>
      <c r="M1933" t="s">
        <v>68</v>
      </c>
      <c r="N1933">
        <f t="shared" si="42"/>
        <v>0.124241526276809</v>
      </c>
    </row>
    <row r="1934" spans="1:14" x14ac:dyDescent="0.25">
      <c r="A1934" t="s">
        <v>140</v>
      </c>
      <c r="B1934" t="s">
        <v>63</v>
      </c>
      <c r="C1934" t="s">
        <v>33</v>
      </c>
      <c r="D1934" t="s">
        <v>158</v>
      </c>
      <c r="E1934" t="s">
        <v>81</v>
      </c>
      <c r="F1934" t="s">
        <v>141</v>
      </c>
      <c r="G1934" s="3" t="s">
        <v>144</v>
      </c>
      <c r="H1934" s="4">
        <v>0.5216727272727274</v>
      </c>
      <c r="I1934">
        <v>2.1537995961481201E-2</v>
      </c>
      <c r="J1934" s="3" t="s">
        <v>144</v>
      </c>
      <c r="K1934" s="3" t="s">
        <v>144</v>
      </c>
      <c r="L1934">
        <f t="shared" si="43"/>
        <v>1.1235785093214887E-2</v>
      </c>
      <c r="M1934" t="s">
        <v>68</v>
      </c>
      <c r="N1934">
        <f t="shared" si="42"/>
        <v>1.1235785093214887E-2</v>
      </c>
    </row>
    <row r="1935" spans="1:14" x14ac:dyDescent="0.25">
      <c r="A1935" t="s">
        <v>140</v>
      </c>
      <c r="B1935" t="s">
        <v>63</v>
      </c>
      <c r="C1935" t="s">
        <v>33</v>
      </c>
      <c r="D1935" t="s">
        <v>158</v>
      </c>
      <c r="E1935" t="s">
        <v>145</v>
      </c>
      <c r="F1935" t="s">
        <v>141</v>
      </c>
      <c r="G1935" s="3" t="s">
        <v>144</v>
      </c>
      <c r="H1935" s="4">
        <v>0.44545454545454538</v>
      </c>
      <c r="I1935">
        <v>2.8472016438435398E-2</v>
      </c>
      <c r="J1935" s="3" t="s">
        <v>144</v>
      </c>
      <c r="K1935" s="3" t="s">
        <v>144</v>
      </c>
      <c r="L1935">
        <f t="shared" si="43"/>
        <v>1.2682989140757585E-2</v>
      </c>
      <c r="M1935" t="s">
        <v>68</v>
      </c>
      <c r="N1935">
        <f t="shared" si="42"/>
        <v>1.2682989140757585E-2</v>
      </c>
    </row>
    <row r="1936" spans="1:14" x14ac:dyDescent="0.25">
      <c r="A1936" t="s">
        <v>140</v>
      </c>
      <c r="B1936" t="s">
        <v>63</v>
      </c>
      <c r="C1936" t="s">
        <v>33</v>
      </c>
      <c r="D1936" t="s">
        <v>159</v>
      </c>
      <c r="E1936" t="s">
        <v>145</v>
      </c>
      <c r="F1936" t="s">
        <v>141</v>
      </c>
      <c r="G1936" s="3" t="s">
        <v>144</v>
      </c>
      <c r="H1936" s="4">
        <v>1.4000000000000001</v>
      </c>
      <c r="I1936">
        <v>2.8472016438435398E-2</v>
      </c>
      <c r="J1936" s="3" t="s">
        <v>144</v>
      </c>
      <c r="K1936" s="3" t="s">
        <v>144</v>
      </c>
      <c r="L1936">
        <f t="shared" si="43"/>
        <v>3.9860823013809561E-2</v>
      </c>
      <c r="M1936" t="s">
        <v>68</v>
      </c>
      <c r="N1936">
        <f t="shared" si="42"/>
        <v>3.9860823013809561E-2</v>
      </c>
    </row>
    <row r="1937" spans="1:14" x14ac:dyDescent="0.25">
      <c r="A1937" t="s">
        <v>140</v>
      </c>
      <c r="B1937" t="s">
        <v>63</v>
      </c>
      <c r="C1937" t="s">
        <v>33</v>
      </c>
      <c r="D1937" t="s">
        <v>70</v>
      </c>
      <c r="E1937" t="s">
        <v>81</v>
      </c>
      <c r="F1937" t="s">
        <v>141</v>
      </c>
      <c r="G1937" s="3" t="s">
        <v>144</v>
      </c>
      <c r="H1937" s="4">
        <v>5.2167272727272733</v>
      </c>
      <c r="I1937">
        <v>2.1537995961481201E-2</v>
      </c>
      <c r="J1937" s="3" t="s">
        <v>144</v>
      </c>
      <c r="K1937" s="3" t="s">
        <v>144</v>
      </c>
      <c r="L1937">
        <f t="shared" si="43"/>
        <v>0.11235785093214885</v>
      </c>
      <c r="M1937" t="s">
        <v>68</v>
      </c>
      <c r="N1937">
        <f t="shared" si="42"/>
        <v>0.11235785093214885</v>
      </c>
    </row>
    <row r="1938" spans="1:14" x14ac:dyDescent="0.25">
      <c r="A1938" t="s">
        <v>140</v>
      </c>
      <c r="B1938" t="s">
        <v>63</v>
      </c>
      <c r="C1938" t="s">
        <v>33</v>
      </c>
      <c r="D1938" t="s">
        <v>70</v>
      </c>
      <c r="E1938" t="s">
        <v>145</v>
      </c>
      <c r="F1938" t="s">
        <v>141</v>
      </c>
      <c r="G1938" s="3" t="s">
        <v>144</v>
      </c>
      <c r="H1938" s="4">
        <v>0.63636363636363635</v>
      </c>
      <c r="I1938">
        <v>2.8472016438435398E-2</v>
      </c>
      <c r="J1938" s="3" t="s">
        <v>144</v>
      </c>
      <c r="K1938" s="3" t="s">
        <v>144</v>
      </c>
      <c r="L1938">
        <f t="shared" si="43"/>
        <v>1.8118555915367981E-2</v>
      </c>
      <c r="M1938" t="s">
        <v>68</v>
      </c>
      <c r="N1938">
        <f t="shared" si="42"/>
        <v>1.8118555915367981E-2</v>
      </c>
    </row>
    <row r="1939" spans="1:14" x14ac:dyDescent="0.25">
      <c r="A1939" t="s">
        <v>140</v>
      </c>
      <c r="B1939" t="s">
        <v>63</v>
      </c>
      <c r="C1939" t="s">
        <v>33</v>
      </c>
      <c r="D1939" t="s">
        <v>160</v>
      </c>
      <c r="E1939" t="s">
        <v>81</v>
      </c>
      <c r="F1939" t="s">
        <v>141</v>
      </c>
      <c r="G1939" s="3" t="s">
        <v>144</v>
      </c>
      <c r="H1939" s="4">
        <v>0.69556363636363638</v>
      </c>
      <c r="I1939">
        <v>2.1537995961481201E-2</v>
      </c>
      <c r="J1939" s="3" t="s">
        <v>144</v>
      </c>
      <c r="K1939" s="3" t="s">
        <v>144</v>
      </c>
      <c r="L1939">
        <f t="shared" si="43"/>
        <v>1.4981046790953179E-2</v>
      </c>
      <c r="M1939" t="s">
        <v>68</v>
      </c>
      <c r="N1939">
        <f t="shared" si="42"/>
        <v>1.4981046790953179E-2</v>
      </c>
    </row>
    <row r="1940" spans="1:14" x14ac:dyDescent="0.25">
      <c r="A1940" t="s">
        <v>140</v>
      </c>
      <c r="B1940" t="s">
        <v>63</v>
      </c>
      <c r="C1940" t="s">
        <v>33</v>
      </c>
      <c r="D1940" t="s">
        <v>160</v>
      </c>
      <c r="E1940" t="s">
        <v>145</v>
      </c>
      <c r="F1940" t="s">
        <v>141</v>
      </c>
      <c r="G1940" s="3" t="s">
        <v>144</v>
      </c>
      <c r="H1940" s="4">
        <v>0.44545454545454538</v>
      </c>
      <c r="I1940">
        <v>2.8472016438435398E-2</v>
      </c>
      <c r="J1940" s="3" t="s">
        <v>144</v>
      </c>
      <c r="K1940" s="3" t="s">
        <v>144</v>
      </c>
      <c r="L1940">
        <f t="shared" si="43"/>
        <v>1.2682989140757585E-2</v>
      </c>
      <c r="M1940" t="s">
        <v>68</v>
      </c>
      <c r="N1940">
        <f t="shared" si="42"/>
        <v>1.2682989140757585E-2</v>
      </c>
    </row>
    <row r="1941" spans="1:14" x14ac:dyDescent="0.25">
      <c r="A1941" t="s">
        <v>140</v>
      </c>
      <c r="B1941" t="s">
        <v>63</v>
      </c>
      <c r="C1941" t="s">
        <v>33</v>
      </c>
      <c r="D1941" t="s">
        <v>161</v>
      </c>
      <c r="E1941" t="s">
        <v>81</v>
      </c>
      <c r="F1941" t="s">
        <v>141</v>
      </c>
      <c r="G1941" s="3" t="s">
        <v>144</v>
      </c>
      <c r="H1941" s="4">
        <v>0.50902611570247935</v>
      </c>
      <c r="I1941">
        <v>2.1537995961481201E-2</v>
      </c>
      <c r="J1941" s="3" t="s">
        <v>144</v>
      </c>
      <c r="K1941" s="3" t="s">
        <v>144</v>
      </c>
      <c r="L1941">
        <f t="shared" si="43"/>
        <v>1.0963402424288463E-2</v>
      </c>
      <c r="M1941" t="s">
        <v>68</v>
      </c>
      <c r="N1941">
        <f t="shared" si="42"/>
        <v>1.0963402424288463E-2</v>
      </c>
    </row>
    <row r="1942" spans="1:14" x14ac:dyDescent="0.25">
      <c r="A1942" t="s">
        <v>140</v>
      </c>
      <c r="B1942" t="s">
        <v>63</v>
      </c>
      <c r="C1942" t="s">
        <v>33</v>
      </c>
      <c r="D1942" t="s">
        <v>161</v>
      </c>
      <c r="E1942" t="s">
        <v>145</v>
      </c>
      <c r="F1942" t="s">
        <v>141</v>
      </c>
      <c r="G1942" s="3" t="s">
        <v>144</v>
      </c>
      <c r="H1942" s="4">
        <v>0.43735537190082652</v>
      </c>
      <c r="I1942">
        <v>2.8472016438435398E-2</v>
      </c>
      <c r="J1942" s="3" t="s">
        <v>144</v>
      </c>
      <c r="K1942" s="3" t="s">
        <v>144</v>
      </c>
      <c r="L1942">
        <f t="shared" si="43"/>
        <v>1.2452389338198359E-2</v>
      </c>
      <c r="M1942" t="s">
        <v>68</v>
      </c>
      <c r="N1942">
        <f t="shared" si="42"/>
        <v>1.2452389338198359E-2</v>
      </c>
    </row>
    <row r="1943" spans="1:14" x14ac:dyDescent="0.25">
      <c r="A1943" t="s">
        <v>140</v>
      </c>
      <c r="B1943" t="s">
        <v>63</v>
      </c>
      <c r="C1943" t="s">
        <v>33</v>
      </c>
      <c r="D1943" t="s">
        <v>92</v>
      </c>
      <c r="E1943" t="s">
        <v>81</v>
      </c>
      <c r="F1943" t="s">
        <v>141</v>
      </c>
      <c r="G1943" s="3" t="s">
        <v>144</v>
      </c>
      <c r="H1943" s="4">
        <v>1.4545454545454544</v>
      </c>
      <c r="I1943">
        <v>2.1537995961481201E-2</v>
      </c>
      <c r="J1943" s="3" t="s">
        <v>144</v>
      </c>
      <c r="K1943" s="3" t="s">
        <v>144</v>
      </c>
      <c r="L1943">
        <f t="shared" si="43"/>
        <v>3.1327994125790834E-2</v>
      </c>
      <c r="M1943" t="s">
        <v>68</v>
      </c>
      <c r="N1943">
        <f t="shared" si="42"/>
        <v>3.1327994125790834E-2</v>
      </c>
    </row>
    <row r="1944" spans="1:14" x14ac:dyDescent="0.25">
      <c r="A1944" t="s">
        <v>140</v>
      </c>
      <c r="B1944" t="s">
        <v>63</v>
      </c>
      <c r="C1944" t="s">
        <v>33</v>
      </c>
      <c r="D1944" t="s">
        <v>92</v>
      </c>
      <c r="E1944" t="s">
        <v>145</v>
      </c>
      <c r="F1944" t="s">
        <v>141</v>
      </c>
      <c r="G1944" s="3" t="s">
        <v>144</v>
      </c>
      <c r="H1944" s="4">
        <v>3.6363636363636367</v>
      </c>
      <c r="I1944">
        <v>2.8472016438435398E-2</v>
      </c>
      <c r="J1944" s="3" t="s">
        <v>144</v>
      </c>
      <c r="K1944" s="3" t="s">
        <v>144</v>
      </c>
      <c r="L1944">
        <f t="shared" si="43"/>
        <v>0.10353460523067419</v>
      </c>
      <c r="M1944" t="s">
        <v>68</v>
      </c>
      <c r="N1944">
        <f t="shared" si="42"/>
        <v>0.10353460523067419</v>
      </c>
    </row>
    <row r="1945" spans="1:14" x14ac:dyDescent="0.25">
      <c r="A1945" t="s">
        <v>140</v>
      </c>
      <c r="B1945" t="s">
        <v>63</v>
      </c>
      <c r="C1945" t="s">
        <v>33</v>
      </c>
      <c r="D1945" t="s">
        <v>72</v>
      </c>
      <c r="E1945" t="s">
        <v>81</v>
      </c>
      <c r="F1945" t="s">
        <v>82</v>
      </c>
      <c r="G1945">
        <v>1470</v>
      </c>
      <c r="H1945" s="3" t="s">
        <v>144</v>
      </c>
      <c r="I1945">
        <v>2.1537995961481201E-2</v>
      </c>
      <c r="J1945">
        <v>0.3</v>
      </c>
      <c r="K1945">
        <v>0.03</v>
      </c>
      <c r="L1945">
        <f>G1945*I1945*J1945*K1945</f>
        <v>0.28494768657039626</v>
      </c>
      <c r="M1945" t="s">
        <v>68</v>
      </c>
      <c r="N1945">
        <f t="shared" si="42"/>
        <v>0.28494768657039626</v>
      </c>
    </row>
    <row r="1946" spans="1:14" x14ac:dyDescent="0.25">
      <c r="A1946" t="s">
        <v>140</v>
      </c>
      <c r="B1946" t="s">
        <v>63</v>
      </c>
      <c r="C1946" t="s">
        <v>33</v>
      </c>
      <c r="D1946" t="s">
        <v>72</v>
      </c>
      <c r="E1946" t="s">
        <v>81</v>
      </c>
      <c r="F1946" t="s">
        <v>141</v>
      </c>
      <c r="G1946" s="3" t="s">
        <v>144</v>
      </c>
      <c r="H1946" s="4">
        <v>16.727272727272727</v>
      </c>
      <c r="I1946">
        <v>2.1537995961481201E-2</v>
      </c>
      <c r="J1946" s="3" t="s">
        <v>144</v>
      </c>
      <c r="K1946" s="3" t="s">
        <v>144</v>
      </c>
      <c r="L1946">
        <f>H1946*I1946</f>
        <v>0.36027193244659461</v>
      </c>
      <c r="M1946" t="s">
        <v>68</v>
      </c>
      <c r="N1946">
        <f t="shared" si="42"/>
        <v>0.36027193244659461</v>
      </c>
    </row>
    <row r="1947" spans="1:14" x14ac:dyDescent="0.25">
      <c r="A1947" t="s">
        <v>140</v>
      </c>
      <c r="B1947" t="s">
        <v>63</v>
      </c>
      <c r="C1947" t="s">
        <v>33</v>
      </c>
      <c r="D1947" t="s">
        <v>72</v>
      </c>
      <c r="E1947" t="s">
        <v>145</v>
      </c>
      <c r="F1947" t="s">
        <v>82</v>
      </c>
      <c r="G1947">
        <v>1074</v>
      </c>
      <c r="H1947" s="3" t="s">
        <v>144</v>
      </c>
      <c r="I1947">
        <v>2.8472016438435398E-2</v>
      </c>
      <c r="J1947">
        <v>0.3</v>
      </c>
      <c r="K1947">
        <v>0.03</v>
      </c>
      <c r="L1947">
        <f>G1947*I1947*J1947*K1947</f>
        <v>0.27521051089391652</v>
      </c>
      <c r="M1947" t="s">
        <v>68</v>
      </c>
      <c r="N1947">
        <f t="shared" si="42"/>
        <v>0.27521051089391652</v>
      </c>
    </row>
    <row r="1948" spans="1:14" x14ac:dyDescent="0.25">
      <c r="A1948" t="s">
        <v>140</v>
      </c>
      <c r="B1948" t="s">
        <v>63</v>
      </c>
      <c r="C1948" t="s">
        <v>33</v>
      </c>
      <c r="D1948" t="s">
        <v>72</v>
      </c>
      <c r="E1948" t="s">
        <v>145</v>
      </c>
      <c r="F1948" t="s">
        <v>141</v>
      </c>
      <c r="G1948" s="3" t="s">
        <v>144</v>
      </c>
      <c r="H1948" s="4">
        <v>5.0909090909090908</v>
      </c>
      <c r="I1948">
        <v>2.8472016438435398E-2</v>
      </c>
      <c r="J1948" s="3" t="s">
        <v>144</v>
      </c>
      <c r="K1948" s="3" t="s">
        <v>144</v>
      </c>
      <c r="L1948">
        <f>H1948*I1948</f>
        <v>0.14494844732294385</v>
      </c>
      <c r="M1948" t="s">
        <v>68</v>
      </c>
      <c r="N1948">
        <f t="shared" si="42"/>
        <v>0.14494844732294385</v>
      </c>
    </row>
    <row r="1949" spans="1:14" x14ac:dyDescent="0.25">
      <c r="A1949" t="s">
        <v>140</v>
      </c>
      <c r="B1949" t="s">
        <v>63</v>
      </c>
      <c r="C1949" t="s">
        <v>33</v>
      </c>
      <c r="D1949" t="s">
        <v>69</v>
      </c>
      <c r="E1949" t="s">
        <v>81</v>
      </c>
      <c r="F1949" t="s">
        <v>82</v>
      </c>
      <c r="G1949">
        <v>2016</v>
      </c>
      <c r="H1949" s="3" t="s">
        <v>144</v>
      </c>
      <c r="I1949">
        <v>2.1537995961481201E-2</v>
      </c>
      <c r="J1949">
        <v>0.3</v>
      </c>
      <c r="K1949">
        <v>0.03</v>
      </c>
      <c r="L1949">
        <f>G1949*I1949*J1949*K1949</f>
        <v>0.39078539872511486</v>
      </c>
      <c r="M1949" t="s">
        <v>68</v>
      </c>
      <c r="N1949">
        <f t="shared" si="42"/>
        <v>0.39078539872511486</v>
      </c>
    </row>
    <row r="1950" spans="1:14" x14ac:dyDescent="0.25">
      <c r="A1950" t="s">
        <v>140</v>
      </c>
      <c r="B1950" t="s">
        <v>63</v>
      </c>
      <c r="C1950" t="s">
        <v>33</v>
      </c>
      <c r="D1950" t="s">
        <v>69</v>
      </c>
      <c r="E1950" t="s">
        <v>145</v>
      </c>
      <c r="F1950" t="s">
        <v>82</v>
      </c>
      <c r="G1950">
        <v>139</v>
      </c>
      <c r="H1950" s="3" t="s">
        <v>144</v>
      </c>
      <c r="I1950">
        <v>2.8472016438435398E-2</v>
      </c>
      <c r="J1950">
        <v>0.3</v>
      </c>
      <c r="K1950">
        <v>0.03</v>
      </c>
      <c r="L1950">
        <f>G1950*I1950*J1950*K1950</f>
        <v>3.5618492564482677E-2</v>
      </c>
      <c r="M1950" t="s">
        <v>68</v>
      </c>
      <c r="N1950">
        <f t="shared" si="42"/>
        <v>3.5618492564482677E-2</v>
      </c>
    </row>
    <row r="1951" spans="1:14" x14ac:dyDescent="0.25">
      <c r="A1951" t="s">
        <v>140</v>
      </c>
      <c r="B1951" t="s">
        <v>63</v>
      </c>
      <c r="C1951" t="s">
        <v>33</v>
      </c>
      <c r="D1951" t="s">
        <v>162</v>
      </c>
      <c r="E1951" t="s">
        <v>81</v>
      </c>
      <c r="F1951" t="s">
        <v>141</v>
      </c>
      <c r="G1951" s="3" t="s">
        <v>144</v>
      </c>
      <c r="H1951" s="4">
        <v>12.363636363636363</v>
      </c>
      <c r="I1951">
        <v>2.1537995961481201E-2</v>
      </c>
      <c r="J1951" s="3" t="s">
        <v>144</v>
      </c>
      <c r="K1951" s="3" t="s">
        <v>144</v>
      </c>
      <c r="L1951">
        <f>H1951*I1951</f>
        <v>0.26628795006922212</v>
      </c>
      <c r="M1951" t="s">
        <v>68</v>
      </c>
      <c r="N1951">
        <f t="shared" si="42"/>
        <v>0.26628795006922212</v>
      </c>
    </row>
    <row r="1952" spans="1:14" x14ac:dyDescent="0.25">
      <c r="A1952" t="s">
        <v>140</v>
      </c>
      <c r="B1952" t="s">
        <v>63</v>
      </c>
      <c r="C1952" t="s">
        <v>33</v>
      </c>
      <c r="D1952" t="s">
        <v>162</v>
      </c>
      <c r="E1952" t="s">
        <v>145</v>
      </c>
      <c r="F1952" t="s">
        <v>141</v>
      </c>
      <c r="G1952" s="3" t="s">
        <v>144</v>
      </c>
      <c r="H1952" s="4">
        <v>1.4545454545454544</v>
      </c>
      <c r="I1952">
        <v>2.8472016438435398E-2</v>
      </c>
      <c r="J1952" s="3" t="s">
        <v>144</v>
      </c>
      <c r="K1952" s="3" t="s">
        <v>144</v>
      </c>
      <c r="L1952">
        <f>H1952*I1952</f>
        <v>4.1413842092269663E-2</v>
      </c>
      <c r="M1952" t="s">
        <v>68</v>
      </c>
      <c r="N1952">
        <f t="shared" si="42"/>
        <v>4.1413842092269663E-2</v>
      </c>
    </row>
    <row r="1953" spans="1:14" x14ac:dyDescent="0.25">
      <c r="A1953" t="s">
        <v>140</v>
      </c>
      <c r="B1953" t="s">
        <v>63</v>
      </c>
      <c r="C1953" t="s">
        <v>33</v>
      </c>
      <c r="D1953" t="s">
        <v>108</v>
      </c>
      <c r="E1953" t="s">
        <v>81</v>
      </c>
      <c r="F1953" t="s">
        <v>82</v>
      </c>
      <c r="G1953">
        <v>2576</v>
      </c>
      <c r="H1953" s="3" t="s">
        <v>144</v>
      </c>
      <c r="I1953">
        <v>2.1537995961481201E-2</v>
      </c>
      <c r="J1953">
        <v>0.3</v>
      </c>
      <c r="K1953">
        <v>0.03</v>
      </c>
      <c r="L1953">
        <f>G1953*I1953*J1953*K1953</f>
        <v>0.49933689837098011</v>
      </c>
      <c r="M1953" t="s">
        <v>68</v>
      </c>
      <c r="N1953">
        <f t="shared" si="42"/>
        <v>0.49933689837098011</v>
      </c>
    </row>
    <row r="1954" spans="1:14" x14ac:dyDescent="0.25">
      <c r="A1954" t="s">
        <v>140</v>
      </c>
      <c r="B1954" t="s">
        <v>63</v>
      </c>
      <c r="C1954" t="s">
        <v>33</v>
      </c>
      <c r="D1954" t="s">
        <v>108</v>
      </c>
      <c r="E1954" t="s">
        <v>81</v>
      </c>
      <c r="F1954" t="s">
        <v>141</v>
      </c>
      <c r="G1954" s="3" t="s">
        <v>144</v>
      </c>
      <c r="H1954" s="4">
        <v>23.418181818181818</v>
      </c>
      <c r="I1954">
        <v>2.1537995961481201E-2</v>
      </c>
      <c r="J1954" s="3" t="s">
        <v>144</v>
      </c>
      <c r="K1954" s="3" t="s">
        <v>144</v>
      </c>
      <c r="L1954">
        <f>H1954*I1954</f>
        <v>0.5043807054252325</v>
      </c>
      <c r="M1954" t="s">
        <v>68</v>
      </c>
      <c r="N1954">
        <f t="shared" si="42"/>
        <v>0.5043807054252325</v>
      </c>
    </row>
    <row r="1955" spans="1:14" x14ac:dyDescent="0.25">
      <c r="A1955" t="s">
        <v>140</v>
      </c>
      <c r="B1955" t="s">
        <v>63</v>
      </c>
      <c r="C1955" t="s">
        <v>33</v>
      </c>
      <c r="D1955" t="s">
        <v>108</v>
      </c>
      <c r="E1955" t="s">
        <v>145</v>
      </c>
      <c r="F1955" t="s">
        <v>82</v>
      </c>
      <c r="G1955">
        <v>949</v>
      </c>
      <c r="H1955" s="3" t="s">
        <v>144</v>
      </c>
      <c r="I1955">
        <v>2.8472016438435398E-2</v>
      </c>
      <c r="J1955">
        <v>0.3</v>
      </c>
      <c r="K1955">
        <v>0.03</v>
      </c>
      <c r="L1955">
        <f>G1955*I1955*J1955*K1955</f>
        <v>0.24317949240067671</v>
      </c>
      <c r="M1955" t="s">
        <v>68</v>
      </c>
      <c r="N1955">
        <f t="shared" si="42"/>
        <v>0.24317949240067671</v>
      </c>
    </row>
    <row r="1956" spans="1:14" x14ac:dyDescent="0.25">
      <c r="A1956" t="s">
        <v>140</v>
      </c>
      <c r="B1956" t="s">
        <v>63</v>
      </c>
      <c r="C1956" t="s">
        <v>33</v>
      </c>
      <c r="D1956" t="s">
        <v>108</v>
      </c>
      <c r="E1956" t="s">
        <v>145</v>
      </c>
      <c r="F1956" t="s">
        <v>141</v>
      </c>
      <c r="G1956" s="3" t="s">
        <v>144</v>
      </c>
      <c r="H1956" s="4">
        <v>8.6545454545454543</v>
      </c>
      <c r="I1956">
        <v>2.8472016438435398E-2</v>
      </c>
      <c r="J1956" s="3" t="s">
        <v>144</v>
      </c>
      <c r="K1956" s="3" t="s">
        <v>144</v>
      </c>
      <c r="L1956">
        <f>H1956*I1956</f>
        <v>0.24641236044900452</v>
      </c>
      <c r="M1956" t="s">
        <v>68</v>
      </c>
      <c r="N1956">
        <f t="shared" si="42"/>
        <v>0.24641236044900452</v>
      </c>
    </row>
    <row r="1957" spans="1:14" x14ac:dyDescent="0.25">
      <c r="A1957" t="s">
        <v>140</v>
      </c>
      <c r="B1957" t="s">
        <v>63</v>
      </c>
      <c r="C1957" t="s">
        <v>33</v>
      </c>
      <c r="D1957" t="s">
        <v>109</v>
      </c>
      <c r="E1957" t="s">
        <v>81</v>
      </c>
      <c r="F1957" t="s">
        <v>141</v>
      </c>
      <c r="G1957" s="3" t="s">
        <v>144</v>
      </c>
      <c r="H1957" s="4">
        <v>11.927272727272726</v>
      </c>
      <c r="I1957">
        <v>2.1537995961481201E-2</v>
      </c>
      <c r="J1957" s="3" t="s">
        <v>144</v>
      </c>
      <c r="K1957" s="3" t="s">
        <v>144</v>
      </c>
      <c r="L1957">
        <f>H1957*I1957</f>
        <v>0.25688955183148482</v>
      </c>
      <c r="M1957" t="s">
        <v>68</v>
      </c>
      <c r="N1957">
        <f t="shared" si="42"/>
        <v>0.25688955183148482</v>
      </c>
    </row>
    <row r="1958" spans="1:14" x14ac:dyDescent="0.25">
      <c r="A1958" t="s">
        <v>140</v>
      </c>
      <c r="B1958" t="s">
        <v>63</v>
      </c>
      <c r="C1958" t="s">
        <v>33</v>
      </c>
      <c r="D1958" t="s">
        <v>109</v>
      </c>
      <c r="E1958" t="s">
        <v>145</v>
      </c>
      <c r="F1958" t="s">
        <v>141</v>
      </c>
      <c r="G1958" s="3" t="s">
        <v>144</v>
      </c>
      <c r="H1958" s="4">
        <v>14.036363636363637</v>
      </c>
      <c r="I1958">
        <v>2.8472016438435398E-2</v>
      </c>
      <c r="J1958" s="3" t="s">
        <v>144</v>
      </c>
      <c r="K1958" s="3" t="s">
        <v>144</v>
      </c>
      <c r="L1958">
        <f>H1958*I1958</f>
        <v>0.39964357619040236</v>
      </c>
      <c r="M1958" t="s">
        <v>68</v>
      </c>
      <c r="N1958">
        <f t="shared" si="42"/>
        <v>0.39964357619040236</v>
      </c>
    </row>
    <row r="1959" spans="1:14" x14ac:dyDescent="0.25">
      <c r="A1959" t="s">
        <v>140</v>
      </c>
      <c r="B1959" t="s">
        <v>63</v>
      </c>
      <c r="C1959" t="s">
        <v>33</v>
      </c>
      <c r="D1959" t="s">
        <v>163</v>
      </c>
      <c r="E1959" t="s">
        <v>81</v>
      </c>
      <c r="F1959" t="s">
        <v>82</v>
      </c>
      <c r="G1959">
        <v>916</v>
      </c>
      <c r="H1959" s="3" t="s">
        <v>144</v>
      </c>
      <c r="I1959">
        <v>2.1537995961481201E-2</v>
      </c>
      <c r="J1959">
        <v>0.3</v>
      </c>
      <c r="K1959">
        <v>0.03</v>
      </c>
      <c r="L1959">
        <f>G1959*I1959*J1959*K1959</f>
        <v>0.17755923870645102</v>
      </c>
      <c r="M1959" t="s">
        <v>68</v>
      </c>
      <c r="N1959">
        <f t="shared" si="42"/>
        <v>0.17755923870645102</v>
      </c>
    </row>
    <row r="1960" spans="1:14" x14ac:dyDescent="0.25">
      <c r="A1960" t="s">
        <v>140</v>
      </c>
      <c r="B1960" t="s">
        <v>63</v>
      </c>
      <c r="C1960" t="s">
        <v>33</v>
      </c>
      <c r="D1960" t="s">
        <v>163</v>
      </c>
      <c r="E1960" t="s">
        <v>145</v>
      </c>
      <c r="F1960" t="s">
        <v>82</v>
      </c>
      <c r="G1960">
        <v>1294</v>
      </c>
      <c r="H1960" s="3" t="s">
        <v>144</v>
      </c>
      <c r="I1960">
        <v>2.8472016438435398E-2</v>
      </c>
      <c r="J1960">
        <v>0.3</v>
      </c>
      <c r="K1960">
        <v>0.03</v>
      </c>
      <c r="L1960">
        <f>G1960*I1960*J1960*K1960</f>
        <v>0.33158510344201864</v>
      </c>
      <c r="M1960" t="s">
        <v>68</v>
      </c>
      <c r="N1960">
        <f t="shared" si="42"/>
        <v>0.33158510344201864</v>
      </c>
    </row>
    <row r="1961" spans="1:14" x14ac:dyDescent="0.25">
      <c r="A1961" t="s">
        <v>140</v>
      </c>
      <c r="B1961" t="s">
        <v>63</v>
      </c>
      <c r="C1961" t="s">
        <v>33</v>
      </c>
      <c r="D1961" t="s">
        <v>164</v>
      </c>
      <c r="E1961" t="s">
        <v>81</v>
      </c>
      <c r="F1961" t="s">
        <v>82</v>
      </c>
      <c r="G1961">
        <v>467</v>
      </c>
      <c r="H1961" s="3" t="s">
        <v>144</v>
      </c>
      <c r="I1961">
        <v>2.1537995961481201E-2</v>
      </c>
      <c r="J1961">
        <v>0.3</v>
      </c>
      <c r="K1961">
        <v>0.03</v>
      </c>
      <c r="L1961">
        <f>G1961*I1961*J1961*K1961</f>
        <v>9.0524197026105493E-2</v>
      </c>
      <c r="M1961" t="s">
        <v>68</v>
      </c>
      <c r="N1961">
        <f t="shared" si="42"/>
        <v>9.0524197026105493E-2</v>
      </c>
    </row>
    <row r="1962" spans="1:14" x14ac:dyDescent="0.25">
      <c r="A1962" t="s">
        <v>140</v>
      </c>
      <c r="B1962" t="s">
        <v>63</v>
      </c>
      <c r="C1962" t="s">
        <v>33</v>
      </c>
      <c r="D1962" t="s">
        <v>164</v>
      </c>
      <c r="E1962" t="s">
        <v>81</v>
      </c>
      <c r="F1962" t="s">
        <v>141</v>
      </c>
      <c r="G1962" s="3" t="s">
        <v>144</v>
      </c>
      <c r="H1962" s="4">
        <v>3.64</v>
      </c>
      <c r="I1962">
        <v>2.1537995961481201E-2</v>
      </c>
      <c r="J1962" s="3" t="s">
        <v>144</v>
      </c>
      <c r="K1962" s="3" t="s">
        <v>144</v>
      </c>
      <c r="L1962">
        <f>H1962*I1962</f>
        <v>7.8398305299791568E-2</v>
      </c>
      <c r="M1962" t="s">
        <v>68</v>
      </c>
      <c r="N1962">
        <f t="shared" si="42"/>
        <v>7.8398305299791568E-2</v>
      </c>
    </row>
    <row r="1963" spans="1:14" x14ac:dyDescent="0.25">
      <c r="A1963" t="s">
        <v>140</v>
      </c>
      <c r="B1963" t="s">
        <v>63</v>
      </c>
      <c r="C1963" t="s">
        <v>33</v>
      </c>
      <c r="D1963" t="s">
        <v>164</v>
      </c>
      <c r="E1963" t="s">
        <v>145</v>
      </c>
      <c r="F1963" t="s">
        <v>82</v>
      </c>
      <c r="G1963">
        <v>844.5</v>
      </c>
      <c r="H1963" s="3" t="s">
        <v>144</v>
      </c>
      <c r="I1963">
        <v>2.8472016438435398E-2</v>
      </c>
      <c r="J1963">
        <v>0.3</v>
      </c>
      <c r="K1963">
        <v>0.03</v>
      </c>
      <c r="L1963">
        <f>G1963*I1963*J1963*K1963</f>
        <v>0.21640156094032822</v>
      </c>
      <c r="M1963" t="s">
        <v>68</v>
      </c>
      <c r="N1963">
        <f t="shared" si="42"/>
        <v>0.21640156094032822</v>
      </c>
    </row>
    <row r="1964" spans="1:14" x14ac:dyDescent="0.25">
      <c r="A1964" t="s">
        <v>140</v>
      </c>
      <c r="B1964" t="s">
        <v>63</v>
      </c>
      <c r="C1964" t="s">
        <v>33</v>
      </c>
      <c r="D1964" t="s">
        <v>164</v>
      </c>
      <c r="E1964" t="s">
        <v>145</v>
      </c>
      <c r="F1964" t="s">
        <v>141</v>
      </c>
      <c r="G1964" s="3" t="s">
        <v>144</v>
      </c>
      <c r="H1964" s="4">
        <v>11.2</v>
      </c>
      <c r="I1964">
        <v>2.8472016438435398E-2</v>
      </c>
      <c r="J1964" s="3" t="s">
        <v>144</v>
      </c>
      <c r="K1964" s="3" t="s">
        <v>144</v>
      </c>
      <c r="L1964">
        <f>H1964*I1964</f>
        <v>0.31888658411047643</v>
      </c>
      <c r="M1964" t="s">
        <v>68</v>
      </c>
      <c r="N1964">
        <f t="shared" si="42"/>
        <v>0.31888658411047643</v>
      </c>
    </row>
    <row r="1965" spans="1:14" x14ac:dyDescent="0.25">
      <c r="A1965" t="s">
        <v>140</v>
      </c>
      <c r="B1965" t="s">
        <v>63</v>
      </c>
      <c r="C1965" t="s">
        <v>33</v>
      </c>
      <c r="D1965" t="s">
        <v>116</v>
      </c>
      <c r="E1965" t="s">
        <v>81</v>
      </c>
      <c r="F1965" t="s">
        <v>82</v>
      </c>
      <c r="G1965">
        <v>5206.8</v>
      </c>
      <c r="H1965" s="3" t="s">
        <v>144</v>
      </c>
      <c r="I1965">
        <v>2.1537995961481201E-2</v>
      </c>
      <c r="J1965">
        <v>0.3</v>
      </c>
      <c r="K1965">
        <v>0.03</v>
      </c>
      <c r="L1965">
        <f>G1965*I1965*J1965*K1965</f>
        <v>1.0092963363501628</v>
      </c>
      <c r="M1965" t="s">
        <v>68</v>
      </c>
      <c r="N1965">
        <f t="shared" si="42"/>
        <v>1.0092963363501628</v>
      </c>
    </row>
    <row r="1966" spans="1:14" x14ac:dyDescent="0.25">
      <c r="A1966" t="s">
        <v>140</v>
      </c>
      <c r="B1966" t="s">
        <v>63</v>
      </c>
      <c r="C1966" t="s">
        <v>33</v>
      </c>
      <c r="D1966" t="s">
        <v>116</v>
      </c>
      <c r="E1966" t="s">
        <v>145</v>
      </c>
      <c r="F1966" t="s">
        <v>82</v>
      </c>
      <c r="G1966">
        <v>1760.3</v>
      </c>
      <c r="H1966" s="3" t="s">
        <v>144</v>
      </c>
      <c r="I1966">
        <v>2.8472016438435398E-2</v>
      </c>
      <c r="J1966">
        <v>0.3</v>
      </c>
      <c r="K1966">
        <v>0.03</v>
      </c>
      <c r="L1966">
        <f>G1966*I1966*J1966*K1966</f>
        <v>0.45107361482920039</v>
      </c>
      <c r="M1966" t="s">
        <v>68</v>
      </c>
      <c r="N1966">
        <f t="shared" si="42"/>
        <v>0.45107361482920039</v>
      </c>
    </row>
    <row r="1967" spans="1:14" x14ac:dyDescent="0.25">
      <c r="A1967" t="s">
        <v>140</v>
      </c>
      <c r="B1967" t="s">
        <v>63</v>
      </c>
      <c r="C1967" t="s">
        <v>33</v>
      </c>
      <c r="D1967" t="s">
        <v>165</v>
      </c>
      <c r="E1967" t="s">
        <v>81</v>
      </c>
      <c r="F1967" t="s">
        <v>141</v>
      </c>
      <c r="G1967" s="3" t="s">
        <v>144</v>
      </c>
      <c r="H1967" s="4">
        <v>3.03</v>
      </c>
      <c r="I1967">
        <v>2.1537995961481201E-2</v>
      </c>
      <c r="J1967" s="3" t="s">
        <v>144</v>
      </c>
      <c r="K1967" s="3" t="s">
        <v>144</v>
      </c>
      <c r="L1967">
        <f>H1967*I1967</f>
        <v>6.5260127763288031E-2</v>
      </c>
      <c r="M1967" t="s">
        <v>68</v>
      </c>
      <c r="N1967">
        <f t="shared" si="42"/>
        <v>6.5260127763288031E-2</v>
      </c>
    </row>
    <row r="1968" spans="1:14" x14ac:dyDescent="0.25">
      <c r="A1968" t="s">
        <v>140</v>
      </c>
      <c r="B1968" t="s">
        <v>63</v>
      </c>
      <c r="C1968" t="s">
        <v>33</v>
      </c>
      <c r="D1968" t="s">
        <v>165</v>
      </c>
      <c r="E1968" t="s">
        <v>145</v>
      </c>
      <c r="F1968" t="s">
        <v>141</v>
      </c>
      <c r="G1968" s="3" t="s">
        <v>144</v>
      </c>
      <c r="H1968" s="4">
        <v>13.81</v>
      </c>
      <c r="I1968">
        <v>2.8472016438435398E-2</v>
      </c>
      <c r="J1968" s="3" t="s">
        <v>144</v>
      </c>
      <c r="K1968" s="3" t="s">
        <v>144</v>
      </c>
      <c r="L1968">
        <f>H1968*I1968</f>
        <v>0.39319854701479284</v>
      </c>
      <c r="M1968" t="s">
        <v>68</v>
      </c>
      <c r="N1968">
        <f t="shared" si="42"/>
        <v>0.39319854701479284</v>
      </c>
    </row>
    <row r="1969" spans="1:14" x14ac:dyDescent="0.25">
      <c r="A1969" t="s">
        <v>140</v>
      </c>
      <c r="B1969" t="s">
        <v>63</v>
      </c>
      <c r="C1969" t="s">
        <v>33</v>
      </c>
      <c r="D1969" t="s">
        <v>113</v>
      </c>
      <c r="E1969" t="s">
        <v>81</v>
      </c>
      <c r="F1969" t="s">
        <v>82</v>
      </c>
      <c r="G1969">
        <v>118</v>
      </c>
      <c r="H1969" s="3" t="s">
        <v>144</v>
      </c>
      <c r="I1969">
        <v>2.1537995961481201E-2</v>
      </c>
      <c r="J1969">
        <v>0.3</v>
      </c>
      <c r="K1969">
        <v>0.03</v>
      </c>
      <c r="L1969">
        <f>G1969*I1969*J1969*K1969</f>
        <v>2.2873351711093035E-2</v>
      </c>
      <c r="M1969" t="s">
        <v>68</v>
      </c>
      <c r="N1969">
        <f t="shared" si="42"/>
        <v>2.2873351711093035E-2</v>
      </c>
    </row>
    <row r="1970" spans="1:14" x14ac:dyDescent="0.25">
      <c r="A1970" t="s">
        <v>140</v>
      </c>
      <c r="B1970" t="s">
        <v>63</v>
      </c>
      <c r="C1970" t="s">
        <v>33</v>
      </c>
      <c r="D1970" t="s">
        <v>113</v>
      </c>
      <c r="E1970" t="s">
        <v>81</v>
      </c>
      <c r="F1970" t="s">
        <v>141</v>
      </c>
      <c r="G1970" s="3" t="s">
        <v>144</v>
      </c>
      <c r="H1970" s="4">
        <v>0.72727272727272718</v>
      </c>
      <c r="I1970">
        <v>2.1537995961481201E-2</v>
      </c>
      <c r="J1970" s="3" t="s">
        <v>144</v>
      </c>
      <c r="K1970" s="3" t="s">
        <v>144</v>
      </c>
      <c r="L1970">
        <f>H1970*I1970</f>
        <v>1.5663997062895417E-2</v>
      </c>
      <c r="M1970" t="s">
        <v>68</v>
      </c>
      <c r="N1970">
        <f t="shared" si="42"/>
        <v>1.5663997062895417E-2</v>
      </c>
    </row>
    <row r="1971" spans="1:14" x14ac:dyDescent="0.25">
      <c r="A1971" t="s">
        <v>140</v>
      </c>
      <c r="B1971" t="s">
        <v>63</v>
      </c>
      <c r="C1971" t="s">
        <v>33</v>
      </c>
      <c r="D1971" t="s">
        <v>113</v>
      </c>
      <c r="E1971" t="s">
        <v>145</v>
      </c>
      <c r="F1971" t="s">
        <v>82</v>
      </c>
      <c r="G1971">
        <v>41</v>
      </c>
      <c r="H1971" s="3" t="s">
        <v>144</v>
      </c>
      <c r="I1971">
        <v>2.8472016438435398E-2</v>
      </c>
      <c r="J1971">
        <v>0.3</v>
      </c>
      <c r="K1971">
        <v>0.03</v>
      </c>
      <c r="L1971">
        <f>G1971*I1971*J1971*K1971</f>
        <v>1.0506174065782661E-2</v>
      </c>
      <c r="M1971" t="s">
        <v>68</v>
      </c>
      <c r="N1971">
        <f t="shared" si="42"/>
        <v>1.0506174065782661E-2</v>
      </c>
    </row>
    <row r="1972" spans="1:14" x14ac:dyDescent="0.25">
      <c r="A1972" t="s">
        <v>140</v>
      </c>
      <c r="B1972" t="s">
        <v>63</v>
      </c>
      <c r="C1972" t="s">
        <v>33</v>
      </c>
      <c r="D1972" t="s">
        <v>93</v>
      </c>
      <c r="E1972" t="s">
        <v>81</v>
      </c>
      <c r="F1972" t="s">
        <v>141</v>
      </c>
      <c r="G1972" s="3" t="s">
        <v>144</v>
      </c>
      <c r="H1972" s="4">
        <v>8.1619814707585405</v>
      </c>
      <c r="I1972">
        <v>2.1537995961481201E-2</v>
      </c>
      <c r="J1972" s="3" t="s">
        <v>144</v>
      </c>
      <c r="K1972" s="3" t="s">
        <v>144</v>
      </c>
      <c r="L1972">
        <f>H1972*I1972</f>
        <v>0.17579272395488185</v>
      </c>
      <c r="M1972" t="s">
        <v>68</v>
      </c>
      <c r="N1972">
        <f t="shared" si="42"/>
        <v>0.17579272395488185</v>
      </c>
    </row>
    <row r="1973" spans="1:14" x14ac:dyDescent="0.25">
      <c r="A1973" t="s">
        <v>140</v>
      </c>
      <c r="B1973" t="s">
        <v>63</v>
      </c>
      <c r="C1973" t="s">
        <v>33</v>
      </c>
      <c r="D1973" t="s">
        <v>93</v>
      </c>
      <c r="E1973" t="s">
        <v>145</v>
      </c>
      <c r="F1973" t="s">
        <v>141</v>
      </c>
      <c r="G1973" s="3" t="s">
        <v>144</v>
      </c>
      <c r="H1973" s="4">
        <v>2.0995946728430805</v>
      </c>
      <c r="I1973">
        <v>2.8472016438435398E-2</v>
      </c>
      <c r="J1973" s="3" t="s">
        <v>144</v>
      </c>
      <c r="K1973" s="3" t="s">
        <v>144</v>
      </c>
      <c r="L1973">
        <f>H1973*I1973</f>
        <v>5.9779694039239585E-2</v>
      </c>
      <c r="M1973" t="s">
        <v>68</v>
      </c>
      <c r="N1973">
        <f t="shared" si="42"/>
        <v>5.9779694039239585E-2</v>
      </c>
    </row>
    <row r="1974" spans="1:14" x14ac:dyDescent="0.25">
      <c r="A1974" t="s">
        <v>140</v>
      </c>
      <c r="B1974" t="s">
        <v>63</v>
      </c>
      <c r="C1974" t="s">
        <v>33</v>
      </c>
      <c r="D1974" t="s">
        <v>94</v>
      </c>
      <c r="E1974" t="s">
        <v>81</v>
      </c>
      <c r="F1974" t="s">
        <v>141</v>
      </c>
      <c r="G1974" s="3" t="s">
        <v>144</v>
      </c>
      <c r="H1974" s="4">
        <v>14.844797366255143</v>
      </c>
      <c r="I1974">
        <v>2.1537995961481201E-2</v>
      </c>
      <c r="J1974" s="3" t="s">
        <v>144</v>
      </c>
      <c r="K1974" s="3" t="s">
        <v>144</v>
      </c>
      <c r="L1974">
        <f>H1974*I1974</f>
        <v>0.31972718572341002</v>
      </c>
      <c r="M1974" t="s">
        <v>68</v>
      </c>
      <c r="N1974">
        <f t="shared" si="42"/>
        <v>0.31972718572341002</v>
      </c>
    </row>
    <row r="1975" spans="1:14" x14ac:dyDescent="0.25">
      <c r="A1975" t="s">
        <v>140</v>
      </c>
      <c r="B1975" t="s">
        <v>63</v>
      </c>
      <c r="C1975" t="s">
        <v>33</v>
      </c>
      <c r="D1975" t="s">
        <v>94</v>
      </c>
      <c r="E1975" t="s">
        <v>145</v>
      </c>
      <c r="F1975" t="s">
        <v>141</v>
      </c>
      <c r="G1975" s="3" t="s">
        <v>144</v>
      </c>
      <c r="H1975" s="4">
        <v>12.942222222222222</v>
      </c>
      <c r="I1975">
        <v>2.8472016438435398E-2</v>
      </c>
      <c r="J1975" s="3" t="s">
        <v>144</v>
      </c>
      <c r="K1975" s="3" t="s">
        <v>144</v>
      </c>
      <c r="L1975">
        <f>H1975*I1975</f>
        <v>0.36849116386099501</v>
      </c>
      <c r="M1975" t="s">
        <v>68</v>
      </c>
      <c r="N1975">
        <f t="shared" si="42"/>
        <v>0.36849116386099501</v>
      </c>
    </row>
    <row r="1976" spans="1:14" x14ac:dyDescent="0.25">
      <c r="A1976" t="s">
        <v>140</v>
      </c>
      <c r="B1976" t="s">
        <v>63</v>
      </c>
      <c r="C1976" t="s">
        <v>33</v>
      </c>
      <c r="D1976" t="s">
        <v>115</v>
      </c>
      <c r="E1976" t="s">
        <v>81</v>
      </c>
      <c r="F1976" t="s">
        <v>82</v>
      </c>
      <c r="G1976">
        <v>97</v>
      </c>
      <c r="H1976" s="3" t="s">
        <v>144</v>
      </c>
      <c r="I1976">
        <v>2.1537995961481201E-2</v>
      </c>
      <c r="J1976">
        <v>0.3</v>
      </c>
      <c r="K1976">
        <v>0.03</v>
      </c>
      <c r="L1976">
        <f>G1976*I1976*J1976*K1976</f>
        <v>1.8802670474373086E-2</v>
      </c>
      <c r="M1976" t="s">
        <v>68</v>
      </c>
      <c r="N1976">
        <f t="shared" si="42"/>
        <v>1.8802670474373086E-2</v>
      </c>
    </row>
    <row r="1977" spans="1:14" x14ac:dyDescent="0.25">
      <c r="A1977" t="s">
        <v>140</v>
      </c>
      <c r="B1977" t="s">
        <v>63</v>
      </c>
      <c r="C1977" t="s">
        <v>33</v>
      </c>
      <c r="D1977" t="s">
        <v>115</v>
      </c>
      <c r="E1977" t="s">
        <v>81</v>
      </c>
      <c r="F1977" t="s">
        <v>141</v>
      </c>
      <c r="G1977" s="3" t="s">
        <v>144</v>
      </c>
      <c r="H1977" s="4">
        <v>9.7799999999999994</v>
      </c>
      <c r="I1977">
        <v>2.1537995961481201E-2</v>
      </c>
      <c r="J1977" s="3" t="s">
        <v>144</v>
      </c>
      <c r="K1977" s="3" t="s">
        <v>144</v>
      </c>
      <c r="L1977">
        <f>H1977*I1977</f>
        <v>0.21064160050328612</v>
      </c>
      <c r="M1977" t="s">
        <v>68</v>
      </c>
      <c r="N1977">
        <f t="shared" si="42"/>
        <v>0.21064160050328612</v>
      </c>
    </row>
    <row r="1978" spans="1:14" x14ac:dyDescent="0.25">
      <c r="A1978" t="s">
        <v>140</v>
      </c>
      <c r="B1978" t="s">
        <v>63</v>
      </c>
      <c r="C1978" t="s">
        <v>33</v>
      </c>
      <c r="D1978" t="s">
        <v>115</v>
      </c>
      <c r="E1978" t="s">
        <v>145</v>
      </c>
      <c r="F1978" t="s">
        <v>82</v>
      </c>
      <c r="G1978">
        <v>286</v>
      </c>
      <c r="H1978" s="3" t="s">
        <v>144</v>
      </c>
      <c r="I1978">
        <v>2.8472016438435398E-2</v>
      </c>
      <c r="J1978">
        <v>0.3</v>
      </c>
      <c r="K1978">
        <v>0.03</v>
      </c>
      <c r="L1978">
        <f>G1978*I1978*J1978*K1978</f>
        <v>7.3286970312532715E-2</v>
      </c>
      <c r="M1978" t="s">
        <v>68</v>
      </c>
      <c r="N1978">
        <f t="shared" si="42"/>
        <v>7.3286970312532715E-2</v>
      </c>
    </row>
    <row r="1979" spans="1:14" x14ac:dyDescent="0.25">
      <c r="A1979" t="s">
        <v>140</v>
      </c>
      <c r="B1979" t="s">
        <v>63</v>
      </c>
      <c r="C1979" t="s">
        <v>33</v>
      </c>
      <c r="D1979" t="s">
        <v>115</v>
      </c>
      <c r="E1979" t="s">
        <v>145</v>
      </c>
      <c r="F1979" t="s">
        <v>141</v>
      </c>
      <c r="G1979" s="3" t="s">
        <v>144</v>
      </c>
      <c r="H1979" s="4">
        <v>17.25</v>
      </c>
      <c r="I1979">
        <v>2.8472016438435398E-2</v>
      </c>
      <c r="J1979" s="3" t="s">
        <v>144</v>
      </c>
      <c r="K1979" s="3" t="s">
        <v>144</v>
      </c>
      <c r="L1979">
        <f>H1979*I1979</f>
        <v>0.4911422835630106</v>
      </c>
      <c r="M1979" t="s">
        <v>68</v>
      </c>
      <c r="N1979">
        <f t="shared" si="42"/>
        <v>0.4911422835630106</v>
      </c>
    </row>
    <row r="1980" spans="1:14" x14ac:dyDescent="0.25">
      <c r="A1980" t="s">
        <v>140</v>
      </c>
      <c r="B1980" t="s">
        <v>63</v>
      </c>
      <c r="C1980" t="s">
        <v>33</v>
      </c>
      <c r="D1980" t="s">
        <v>75</v>
      </c>
      <c r="E1980" t="s">
        <v>81</v>
      </c>
      <c r="F1980" t="s">
        <v>82</v>
      </c>
      <c r="G1980">
        <v>141.5</v>
      </c>
      <c r="H1980" s="3" t="s">
        <v>144</v>
      </c>
      <c r="I1980">
        <v>2.1537995961481201E-2</v>
      </c>
      <c r="J1980">
        <v>0.3</v>
      </c>
      <c r="K1980">
        <v>0.03</v>
      </c>
      <c r="L1980">
        <f>G1980*I1980*J1980*K1980</f>
        <v>2.7428637856946304E-2</v>
      </c>
      <c r="M1980" t="s">
        <v>67</v>
      </c>
      <c r="N1980">
        <f t="shared" si="42"/>
        <v>0</v>
      </c>
    </row>
    <row r="1981" spans="1:14" x14ac:dyDescent="0.25">
      <c r="A1981" t="s">
        <v>140</v>
      </c>
      <c r="B1981" t="s">
        <v>63</v>
      </c>
      <c r="C1981" t="s">
        <v>33</v>
      </c>
      <c r="D1981" t="s">
        <v>75</v>
      </c>
      <c r="E1981" t="s">
        <v>145</v>
      </c>
      <c r="F1981" t="s">
        <v>82</v>
      </c>
      <c r="G1981">
        <v>154.5</v>
      </c>
      <c r="H1981" s="3" t="s">
        <v>144</v>
      </c>
      <c r="I1981">
        <v>2.8472016438435398E-2</v>
      </c>
      <c r="J1981">
        <v>0.3</v>
      </c>
      <c r="K1981">
        <v>0.03</v>
      </c>
      <c r="L1981">
        <f>G1981*I1981*J1981*K1981</f>
        <v>3.959033885764441E-2</v>
      </c>
      <c r="M1981" t="s">
        <v>67</v>
      </c>
      <c r="N1981">
        <f t="shared" si="42"/>
        <v>0</v>
      </c>
    </row>
    <row r="1982" spans="1:14" x14ac:dyDescent="0.25">
      <c r="A1982" t="s">
        <v>140</v>
      </c>
      <c r="B1982" t="s">
        <v>63</v>
      </c>
      <c r="C1982" t="s">
        <v>33</v>
      </c>
      <c r="D1982" t="s">
        <v>78</v>
      </c>
      <c r="E1982" t="s">
        <v>81</v>
      </c>
      <c r="F1982" t="s">
        <v>82</v>
      </c>
      <c r="G1982">
        <v>2286</v>
      </c>
      <c r="H1982" s="3" t="s">
        <v>144</v>
      </c>
      <c r="I1982">
        <v>2.1537995961481201E-2</v>
      </c>
      <c r="J1982">
        <v>0.3</v>
      </c>
      <c r="K1982">
        <v>0.03</v>
      </c>
      <c r="L1982">
        <f>G1982*I1982*J1982*K1982</f>
        <v>0.44312272891151422</v>
      </c>
      <c r="M1982" t="s">
        <v>68</v>
      </c>
      <c r="N1982">
        <f t="shared" si="42"/>
        <v>0.44312272891151422</v>
      </c>
    </row>
    <row r="1983" spans="1:14" x14ac:dyDescent="0.25">
      <c r="A1983" t="s">
        <v>140</v>
      </c>
      <c r="B1983" t="s">
        <v>63</v>
      </c>
      <c r="C1983" t="s">
        <v>33</v>
      </c>
      <c r="D1983" t="s">
        <v>78</v>
      </c>
      <c r="E1983" t="s">
        <v>145</v>
      </c>
      <c r="F1983" t="s">
        <v>82</v>
      </c>
      <c r="G1983">
        <v>2286</v>
      </c>
      <c r="H1983" s="3" t="s">
        <v>144</v>
      </c>
      <c r="I1983">
        <v>2.8472016438435398E-2</v>
      </c>
      <c r="J1983">
        <v>0.3</v>
      </c>
      <c r="K1983">
        <v>0.03</v>
      </c>
      <c r="L1983">
        <f>G1983*I1983*J1983*K1983</f>
        <v>0.58578326620436982</v>
      </c>
      <c r="M1983" t="s">
        <v>68</v>
      </c>
      <c r="N1983">
        <f t="shared" si="42"/>
        <v>0.58578326620436982</v>
      </c>
    </row>
    <row r="1984" spans="1:14" x14ac:dyDescent="0.25">
      <c r="A1984" t="s">
        <v>140</v>
      </c>
      <c r="B1984" t="s">
        <v>63</v>
      </c>
      <c r="C1984" t="s">
        <v>33</v>
      </c>
      <c r="D1984" t="s">
        <v>166</v>
      </c>
      <c r="E1984" t="s">
        <v>81</v>
      </c>
      <c r="F1984" t="s">
        <v>141</v>
      </c>
      <c r="G1984" s="3" t="s">
        <v>144</v>
      </c>
      <c r="H1984" s="4">
        <v>103.50397989107665</v>
      </c>
      <c r="I1984">
        <v>2.1537995961481201E-2</v>
      </c>
      <c r="J1984" s="3" t="s">
        <v>144</v>
      </c>
      <c r="K1984" s="3" t="s">
        <v>144</v>
      </c>
      <c r="L1984">
        <f>H1984*I1984</f>
        <v>2.2292683008912406</v>
      </c>
      <c r="M1984" t="s">
        <v>68</v>
      </c>
      <c r="N1984">
        <f t="shared" si="42"/>
        <v>2.2292683008912406</v>
      </c>
    </row>
    <row r="1985" spans="1:14" x14ac:dyDescent="0.25">
      <c r="A1985" t="s">
        <v>140</v>
      </c>
      <c r="B1985" t="s">
        <v>63</v>
      </c>
      <c r="C1985" t="s">
        <v>33</v>
      </c>
      <c r="D1985" t="s">
        <v>166</v>
      </c>
      <c r="E1985" t="s">
        <v>145</v>
      </c>
      <c r="F1985" t="s">
        <v>141</v>
      </c>
      <c r="G1985" s="3" t="s">
        <v>144</v>
      </c>
      <c r="H1985" s="4">
        <v>56.403854210305823</v>
      </c>
      <c r="I1985">
        <v>2.8472016438435398E-2</v>
      </c>
      <c r="J1985" s="3" t="s">
        <v>144</v>
      </c>
      <c r="K1985" s="3" t="s">
        <v>144</v>
      </c>
      <c r="L1985">
        <f>H1985*I1985</f>
        <v>1.6059314642669411</v>
      </c>
      <c r="M1985" t="s">
        <v>68</v>
      </c>
      <c r="N1985">
        <f t="shared" si="42"/>
        <v>1.6059314642669411</v>
      </c>
    </row>
    <row r="1986" spans="1:14" x14ac:dyDescent="0.25">
      <c r="A1986" t="s">
        <v>140</v>
      </c>
      <c r="B1986" t="s">
        <v>63</v>
      </c>
      <c r="C1986" t="s">
        <v>33</v>
      </c>
      <c r="D1986" t="s">
        <v>167</v>
      </c>
      <c r="E1986" t="s">
        <v>81</v>
      </c>
      <c r="F1986" t="s">
        <v>141</v>
      </c>
      <c r="G1986" s="3" t="s">
        <v>144</v>
      </c>
      <c r="H1986" s="4">
        <v>4.3</v>
      </c>
      <c r="I1986">
        <v>2.1537995961481201E-2</v>
      </c>
      <c r="J1986" s="3" t="s">
        <v>144</v>
      </c>
      <c r="K1986" s="3" t="s">
        <v>144</v>
      </c>
      <c r="L1986">
        <f>H1986*I1986</f>
        <v>9.2613382634369162E-2</v>
      </c>
      <c r="M1986" t="s">
        <v>68</v>
      </c>
      <c r="N1986">
        <f t="shared" ref="N1986:N2049" si="44">IF(M1986="N",L1986,0)</f>
        <v>9.2613382634369162E-2</v>
      </c>
    </row>
    <row r="1987" spans="1:14" x14ac:dyDescent="0.25">
      <c r="A1987" t="s">
        <v>140</v>
      </c>
      <c r="B1987" t="s">
        <v>63</v>
      </c>
      <c r="C1987" t="s">
        <v>33</v>
      </c>
      <c r="D1987" t="s">
        <v>167</v>
      </c>
      <c r="E1987" t="s">
        <v>145</v>
      </c>
      <c r="F1987" t="s">
        <v>141</v>
      </c>
      <c r="G1987" s="3" t="s">
        <v>144</v>
      </c>
      <c r="H1987" s="4">
        <v>0.9</v>
      </c>
      <c r="I1987">
        <v>2.8472016438435398E-2</v>
      </c>
      <c r="J1987" s="3" t="s">
        <v>144</v>
      </c>
      <c r="K1987" s="3" t="s">
        <v>144</v>
      </c>
      <c r="L1987">
        <f>H1987*I1987</f>
        <v>2.562481479459186E-2</v>
      </c>
      <c r="M1987" t="s">
        <v>68</v>
      </c>
      <c r="N1987">
        <f t="shared" si="44"/>
        <v>2.562481479459186E-2</v>
      </c>
    </row>
    <row r="1988" spans="1:14" x14ac:dyDescent="0.25">
      <c r="A1988" t="s">
        <v>140</v>
      </c>
      <c r="B1988" t="s">
        <v>63</v>
      </c>
      <c r="C1988" t="s">
        <v>33</v>
      </c>
      <c r="D1988" t="s">
        <v>168</v>
      </c>
      <c r="E1988" t="s">
        <v>81</v>
      </c>
      <c r="F1988" t="s">
        <v>82</v>
      </c>
      <c r="G1988">
        <v>1481</v>
      </c>
      <c r="H1988" s="3" t="s">
        <v>144</v>
      </c>
      <c r="I1988">
        <v>2.1537995961481201E-2</v>
      </c>
      <c r="J1988">
        <v>0.3</v>
      </c>
      <c r="K1988">
        <v>0.03</v>
      </c>
      <c r="L1988">
        <f>G1988*I1988*J1988*K1988</f>
        <v>0.28707994817058291</v>
      </c>
      <c r="M1988" t="s">
        <v>68</v>
      </c>
      <c r="N1988">
        <f t="shared" si="44"/>
        <v>0.28707994817058291</v>
      </c>
    </row>
    <row r="1989" spans="1:14" x14ac:dyDescent="0.25">
      <c r="A1989" t="s">
        <v>140</v>
      </c>
      <c r="B1989" t="s">
        <v>63</v>
      </c>
      <c r="C1989" t="s">
        <v>33</v>
      </c>
      <c r="D1989" t="s">
        <v>168</v>
      </c>
      <c r="E1989" t="s">
        <v>145</v>
      </c>
      <c r="F1989" t="s">
        <v>82</v>
      </c>
      <c r="G1989">
        <v>1216.5</v>
      </c>
      <c r="H1989" s="3" t="s">
        <v>144</v>
      </c>
      <c r="I1989">
        <v>2.8472016438435398E-2</v>
      </c>
      <c r="J1989">
        <v>0.3</v>
      </c>
      <c r="K1989">
        <v>0.03</v>
      </c>
      <c r="L1989">
        <f>G1989*I1989*J1989*K1989</f>
        <v>0.31172587197620993</v>
      </c>
      <c r="M1989" t="s">
        <v>68</v>
      </c>
      <c r="N1989">
        <f t="shared" si="44"/>
        <v>0.31172587197620993</v>
      </c>
    </row>
    <row r="1990" spans="1:14" x14ac:dyDescent="0.25">
      <c r="A1990" t="s">
        <v>140</v>
      </c>
      <c r="B1990" t="s">
        <v>63</v>
      </c>
      <c r="C1990" t="s">
        <v>33</v>
      </c>
      <c r="D1990" t="s">
        <v>96</v>
      </c>
      <c r="E1990" t="s">
        <v>81</v>
      </c>
      <c r="F1990" t="s">
        <v>141</v>
      </c>
      <c r="G1990" s="3" t="s">
        <v>144</v>
      </c>
      <c r="H1990" s="4">
        <v>11.7463443059252</v>
      </c>
      <c r="I1990">
        <v>2.1537995961481201E-2</v>
      </c>
      <c r="J1990" s="3" t="s">
        <v>144</v>
      </c>
      <c r="K1990" s="3" t="s">
        <v>144</v>
      </c>
      <c r="L1990">
        <f>H1990*I1990</f>
        <v>0.25299271622318464</v>
      </c>
      <c r="M1990" t="s">
        <v>68</v>
      </c>
      <c r="N1990">
        <f t="shared" si="44"/>
        <v>0.25299271622318464</v>
      </c>
    </row>
    <row r="1991" spans="1:14" x14ac:dyDescent="0.25">
      <c r="A1991" t="s">
        <v>140</v>
      </c>
      <c r="B1991" t="s">
        <v>63</v>
      </c>
      <c r="C1991" t="s">
        <v>33</v>
      </c>
      <c r="D1991" t="s">
        <v>96</v>
      </c>
      <c r="E1991" t="s">
        <v>145</v>
      </c>
      <c r="F1991" t="s">
        <v>141</v>
      </c>
      <c r="G1991" s="3" t="s">
        <v>144</v>
      </c>
      <c r="H1991" s="4">
        <v>1.3433253957136855</v>
      </c>
      <c r="I1991">
        <v>2.8472016438435398E-2</v>
      </c>
      <c r="J1991" s="3" t="s">
        <v>144</v>
      </c>
      <c r="K1991" s="3" t="s">
        <v>144</v>
      </c>
      <c r="L1991">
        <f>H1991*I1991</f>
        <v>3.8247182748927792E-2</v>
      </c>
      <c r="M1991" t="s">
        <v>68</v>
      </c>
      <c r="N1991">
        <f t="shared" si="44"/>
        <v>3.8247182748927792E-2</v>
      </c>
    </row>
    <row r="1992" spans="1:14" x14ac:dyDescent="0.25">
      <c r="A1992" t="s">
        <v>140</v>
      </c>
      <c r="B1992" t="s">
        <v>63</v>
      </c>
      <c r="C1992" t="s">
        <v>33</v>
      </c>
      <c r="D1992" t="s">
        <v>124</v>
      </c>
      <c r="E1992" t="s">
        <v>81</v>
      </c>
      <c r="F1992" t="s">
        <v>141</v>
      </c>
      <c r="G1992" s="3" t="s">
        <v>144</v>
      </c>
      <c r="H1992" s="4">
        <v>0.13173553719008266</v>
      </c>
      <c r="I1992">
        <v>2.1537995961481201E-2</v>
      </c>
      <c r="J1992" s="3" t="s">
        <v>144</v>
      </c>
      <c r="K1992" s="3" t="s">
        <v>144</v>
      </c>
      <c r="L1992">
        <f>H1992*I1992</f>
        <v>2.8373194679835569E-3</v>
      </c>
      <c r="M1992" t="s">
        <v>68</v>
      </c>
      <c r="N1992">
        <f t="shared" si="44"/>
        <v>2.8373194679835569E-3</v>
      </c>
    </row>
    <row r="1993" spans="1:14" x14ac:dyDescent="0.25">
      <c r="A1993" t="s">
        <v>140</v>
      </c>
      <c r="B1993" t="s">
        <v>63</v>
      </c>
      <c r="C1993" t="s">
        <v>33</v>
      </c>
      <c r="D1993" t="s">
        <v>124</v>
      </c>
      <c r="E1993" t="s">
        <v>145</v>
      </c>
      <c r="F1993" t="s">
        <v>141</v>
      </c>
      <c r="G1993" s="3" t="s">
        <v>144</v>
      </c>
      <c r="H1993" s="4">
        <v>0.11570247933884298</v>
      </c>
      <c r="I1993">
        <v>2.8472016438435398E-2</v>
      </c>
      <c r="J1993" s="3" t="s">
        <v>144</v>
      </c>
      <c r="K1993" s="3" t="s">
        <v>144</v>
      </c>
      <c r="L1993">
        <f>H1993*I1993</f>
        <v>3.2942828937032693E-3</v>
      </c>
      <c r="M1993" t="s">
        <v>68</v>
      </c>
      <c r="N1993">
        <f t="shared" si="44"/>
        <v>3.2942828937032693E-3</v>
      </c>
    </row>
    <row r="1994" spans="1:14" x14ac:dyDescent="0.25">
      <c r="A1994" t="s">
        <v>140</v>
      </c>
      <c r="B1994" t="s">
        <v>63</v>
      </c>
      <c r="C1994" t="s">
        <v>33</v>
      </c>
      <c r="D1994" t="s">
        <v>101</v>
      </c>
      <c r="E1994" t="s">
        <v>81</v>
      </c>
      <c r="F1994" t="s">
        <v>82</v>
      </c>
      <c r="G1994">
        <v>332</v>
      </c>
      <c r="H1994" s="3" t="s">
        <v>144</v>
      </c>
      <c r="I1994">
        <v>2.1537995961481201E-2</v>
      </c>
      <c r="J1994">
        <v>0.3</v>
      </c>
      <c r="K1994">
        <v>0.03</v>
      </c>
      <c r="L1994">
        <f>G1994*I1994*J1994*K1994</f>
        <v>6.4355531932905816E-2</v>
      </c>
      <c r="M1994" t="s">
        <v>68</v>
      </c>
      <c r="N1994">
        <f t="shared" si="44"/>
        <v>6.4355531932905816E-2</v>
      </c>
    </row>
    <row r="1995" spans="1:14" x14ac:dyDescent="0.25">
      <c r="A1995" t="s">
        <v>140</v>
      </c>
      <c r="B1995" t="s">
        <v>63</v>
      </c>
      <c r="C1995" t="s">
        <v>33</v>
      </c>
      <c r="D1995" t="s">
        <v>101</v>
      </c>
      <c r="E1995" t="s">
        <v>81</v>
      </c>
      <c r="F1995" t="s">
        <v>141</v>
      </c>
      <c r="G1995" s="3" t="s">
        <v>144</v>
      </c>
      <c r="H1995" s="4">
        <v>29.259433492822971</v>
      </c>
      <c r="I1995">
        <v>2.1537995961481201E-2</v>
      </c>
      <c r="J1995" s="3" t="s">
        <v>144</v>
      </c>
      <c r="K1995" s="3" t="s">
        <v>144</v>
      </c>
      <c r="L1995">
        <f>H1995*I1995</f>
        <v>0.63018956040364893</v>
      </c>
      <c r="M1995" t="s">
        <v>68</v>
      </c>
      <c r="N1995">
        <f t="shared" si="44"/>
        <v>0.63018956040364893</v>
      </c>
    </row>
    <row r="1996" spans="1:14" x14ac:dyDescent="0.25">
      <c r="A1996" t="s">
        <v>140</v>
      </c>
      <c r="B1996" t="s">
        <v>63</v>
      </c>
      <c r="C1996" t="s">
        <v>33</v>
      </c>
      <c r="D1996" t="s">
        <v>101</v>
      </c>
      <c r="E1996" t="s">
        <v>145</v>
      </c>
      <c r="F1996" t="s">
        <v>82</v>
      </c>
      <c r="G1996">
        <v>226</v>
      </c>
      <c r="H1996" s="3" t="s">
        <v>144</v>
      </c>
      <c r="I1996">
        <v>2.8472016438435398E-2</v>
      </c>
      <c r="J1996">
        <v>0.3</v>
      </c>
      <c r="K1996">
        <v>0.03</v>
      </c>
      <c r="L1996">
        <f>G1996*I1996*J1996*K1996</f>
        <v>5.7912081435777599E-2</v>
      </c>
      <c r="M1996" t="s">
        <v>68</v>
      </c>
      <c r="N1996">
        <f t="shared" si="44"/>
        <v>5.7912081435777599E-2</v>
      </c>
    </row>
    <row r="1997" spans="1:14" x14ac:dyDescent="0.25">
      <c r="A1997" t="s">
        <v>140</v>
      </c>
      <c r="B1997" t="s">
        <v>63</v>
      </c>
      <c r="C1997" t="s">
        <v>33</v>
      </c>
      <c r="D1997" t="s">
        <v>101</v>
      </c>
      <c r="E1997" t="s">
        <v>145</v>
      </c>
      <c r="F1997" t="s">
        <v>141</v>
      </c>
      <c r="G1997" s="3" t="s">
        <v>144</v>
      </c>
      <c r="H1997" s="4">
        <v>10.491961722488039</v>
      </c>
      <c r="I1997">
        <v>2.8472016438435398E-2</v>
      </c>
      <c r="J1997" s="3" t="s">
        <v>144</v>
      </c>
      <c r="K1997" s="3" t="s">
        <v>144</v>
      </c>
      <c r="L1997">
        <f>H1997*I1997</f>
        <v>0.2987273066341144</v>
      </c>
      <c r="M1997" t="s">
        <v>68</v>
      </c>
      <c r="N1997">
        <f t="shared" si="44"/>
        <v>0.2987273066341144</v>
      </c>
    </row>
    <row r="1998" spans="1:14" x14ac:dyDescent="0.25">
      <c r="A1998" t="s">
        <v>140</v>
      </c>
      <c r="B1998" t="s">
        <v>63</v>
      </c>
      <c r="C1998" t="s">
        <v>33</v>
      </c>
      <c r="D1998" t="s">
        <v>114</v>
      </c>
      <c r="E1998" t="s">
        <v>81</v>
      </c>
      <c r="F1998" t="s">
        <v>82</v>
      </c>
      <c r="G1998">
        <v>798.7</v>
      </c>
      <c r="H1998" s="3" t="s">
        <v>144</v>
      </c>
      <c r="I1998">
        <v>2.1537995961481201E-2</v>
      </c>
      <c r="J1998">
        <v>0.3</v>
      </c>
      <c r="K1998">
        <v>0.03</v>
      </c>
      <c r="L1998">
        <f>G1998*I1998*J1998*K1998</f>
        <v>0.15482157636991531</v>
      </c>
      <c r="M1998" t="s">
        <v>68</v>
      </c>
      <c r="N1998">
        <f t="shared" si="44"/>
        <v>0.15482157636991531</v>
      </c>
    </row>
    <row r="1999" spans="1:14" x14ac:dyDescent="0.25">
      <c r="A1999" t="s">
        <v>140</v>
      </c>
      <c r="B1999" t="s">
        <v>63</v>
      </c>
      <c r="C1999" t="s">
        <v>33</v>
      </c>
      <c r="D1999" t="s">
        <v>114</v>
      </c>
      <c r="E1999" t="s">
        <v>81</v>
      </c>
      <c r="F1999" t="s">
        <v>141</v>
      </c>
      <c r="G1999" s="3" t="s">
        <v>144</v>
      </c>
      <c r="H1999" s="4">
        <v>16.309999999999999</v>
      </c>
      <c r="I1999">
        <v>2.1537995961481201E-2</v>
      </c>
      <c r="J1999" s="3" t="s">
        <v>144</v>
      </c>
      <c r="K1999" s="3" t="s">
        <v>144</v>
      </c>
      <c r="L1999">
        <f>H1999*I1999</f>
        <v>0.35128471413175838</v>
      </c>
      <c r="M1999" t="s">
        <v>68</v>
      </c>
      <c r="N1999">
        <f t="shared" si="44"/>
        <v>0.35128471413175838</v>
      </c>
    </row>
    <row r="2000" spans="1:14" x14ac:dyDescent="0.25">
      <c r="A2000" t="s">
        <v>140</v>
      </c>
      <c r="B2000" t="s">
        <v>63</v>
      </c>
      <c r="C2000" t="s">
        <v>33</v>
      </c>
      <c r="D2000" t="s">
        <v>114</v>
      </c>
      <c r="E2000" t="s">
        <v>145</v>
      </c>
      <c r="F2000" t="s">
        <v>82</v>
      </c>
      <c r="G2000">
        <v>1216.8</v>
      </c>
      <c r="H2000" s="3" t="s">
        <v>144</v>
      </c>
      <c r="I2000">
        <v>2.8472016438435398E-2</v>
      </c>
      <c r="J2000">
        <v>0.3</v>
      </c>
      <c r="K2000">
        <v>0.03</v>
      </c>
      <c r="L2000">
        <f>G2000*I2000*J2000*K2000</f>
        <v>0.31180274642059375</v>
      </c>
      <c r="M2000" t="s">
        <v>68</v>
      </c>
      <c r="N2000">
        <f t="shared" si="44"/>
        <v>0.31180274642059375</v>
      </c>
    </row>
    <row r="2001" spans="1:14" x14ac:dyDescent="0.25">
      <c r="A2001" t="s">
        <v>140</v>
      </c>
      <c r="B2001" t="s">
        <v>63</v>
      </c>
      <c r="C2001" t="s">
        <v>33</v>
      </c>
      <c r="D2001" t="s">
        <v>114</v>
      </c>
      <c r="E2001" t="s">
        <v>145</v>
      </c>
      <c r="F2001" t="s">
        <v>141</v>
      </c>
      <c r="G2001" s="3" t="s">
        <v>144</v>
      </c>
      <c r="H2001" s="4">
        <v>21.87</v>
      </c>
      <c r="I2001">
        <v>2.8472016438435398E-2</v>
      </c>
      <c r="J2001" s="3" t="s">
        <v>144</v>
      </c>
      <c r="K2001" s="3" t="s">
        <v>144</v>
      </c>
      <c r="L2001">
        <f>H2001*I2001</f>
        <v>0.62268299950858219</v>
      </c>
      <c r="M2001" t="s">
        <v>68</v>
      </c>
      <c r="N2001">
        <f t="shared" si="44"/>
        <v>0.62268299950858219</v>
      </c>
    </row>
    <row r="2002" spans="1:14" x14ac:dyDescent="0.25">
      <c r="A2002" t="s">
        <v>140</v>
      </c>
      <c r="B2002" t="s">
        <v>63</v>
      </c>
      <c r="C2002" t="s">
        <v>33</v>
      </c>
      <c r="D2002" t="s">
        <v>97</v>
      </c>
      <c r="E2002" t="s">
        <v>81</v>
      </c>
      <c r="F2002" t="s">
        <v>141</v>
      </c>
      <c r="G2002" s="3" t="s">
        <v>144</v>
      </c>
      <c r="H2002" s="4">
        <v>0.11592727272727274</v>
      </c>
      <c r="I2002">
        <v>2.1537995961481201E-2</v>
      </c>
      <c r="J2002" s="3" t="s">
        <v>144</v>
      </c>
      <c r="K2002" s="3" t="s">
        <v>144</v>
      </c>
      <c r="L2002">
        <f>H2002*I2002</f>
        <v>2.4968411318255302E-3</v>
      </c>
      <c r="M2002" t="s">
        <v>68</v>
      </c>
      <c r="N2002">
        <f t="shared" si="44"/>
        <v>2.4968411318255302E-3</v>
      </c>
    </row>
    <row r="2003" spans="1:14" x14ac:dyDescent="0.25">
      <c r="A2003" t="s">
        <v>140</v>
      </c>
      <c r="B2003" t="s">
        <v>63</v>
      </c>
      <c r="C2003" t="s">
        <v>33</v>
      </c>
      <c r="D2003" t="s">
        <v>97</v>
      </c>
      <c r="E2003" t="s">
        <v>145</v>
      </c>
      <c r="F2003" t="s">
        <v>141</v>
      </c>
      <c r="G2003" s="3" t="s">
        <v>144</v>
      </c>
      <c r="H2003" s="4">
        <v>6.3636363636363644E-2</v>
      </c>
      <c r="I2003">
        <v>2.8472016438435398E-2</v>
      </c>
      <c r="J2003" s="3" t="s">
        <v>144</v>
      </c>
      <c r="K2003" s="3" t="s">
        <v>144</v>
      </c>
      <c r="L2003">
        <f>H2003*I2003</f>
        <v>1.8118555915367983E-3</v>
      </c>
      <c r="M2003" t="s">
        <v>68</v>
      </c>
      <c r="N2003">
        <f t="shared" si="44"/>
        <v>1.8118555915367983E-3</v>
      </c>
    </row>
    <row r="2004" spans="1:14" x14ac:dyDescent="0.25">
      <c r="A2004" t="s">
        <v>140</v>
      </c>
      <c r="B2004" t="s">
        <v>63</v>
      </c>
      <c r="C2004" t="s">
        <v>34</v>
      </c>
      <c r="D2004" t="s">
        <v>143</v>
      </c>
      <c r="E2004" t="s">
        <v>81</v>
      </c>
      <c r="F2004" t="s">
        <v>82</v>
      </c>
      <c r="G2004">
        <v>14</v>
      </c>
      <c r="H2004" s="3" t="s">
        <v>144</v>
      </c>
      <c r="I2004">
        <v>1.7430218939020907E-2</v>
      </c>
      <c r="J2004">
        <v>0.3</v>
      </c>
      <c r="K2004">
        <v>0.03</v>
      </c>
      <c r="L2004">
        <f>G2004*I2004*J2004*K2004</f>
        <v>2.1962075863166341E-3</v>
      </c>
      <c r="M2004" t="s">
        <v>68</v>
      </c>
      <c r="N2004">
        <f t="shared" si="44"/>
        <v>2.1962075863166341E-3</v>
      </c>
    </row>
    <row r="2005" spans="1:14" x14ac:dyDescent="0.25">
      <c r="A2005" t="s">
        <v>140</v>
      </c>
      <c r="B2005" t="s">
        <v>63</v>
      </c>
      <c r="C2005" t="s">
        <v>34</v>
      </c>
      <c r="D2005" t="s">
        <v>143</v>
      </c>
      <c r="E2005" t="s">
        <v>81</v>
      </c>
      <c r="F2005" t="s">
        <v>141</v>
      </c>
      <c r="G2005" s="3" t="s">
        <v>144</v>
      </c>
      <c r="H2005" s="4">
        <v>2.5708577540106954</v>
      </c>
      <c r="I2005">
        <v>1.7430218939020907E-2</v>
      </c>
      <c r="J2005" s="3" t="s">
        <v>144</v>
      </c>
      <c r="K2005" s="3" t="s">
        <v>144</v>
      </c>
      <c r="L2005">
        <f>H2005*I2005</f>
        <v>4.4810613513485975E-2</v>
      </c>
      <c r="M2005" t="s">
        <v>68</v>
      </c>
      <c r="N2005">
        <f t="shared" si="44"/>
        <v>4.4810613513485975E-2</v>
      </c>
    </row>
    <row r="2006" spans="1:14" x14ac:dyDescent="0.25">
      <c r="A2006" t="s">
        <v>140</v>
      </c>
      <c r="B2006" t="s">
        <v>63</v>
      </c>
      <c r="C2006" t="s">
        <v>34</v>
      </c>
      <c r="D2006" t="s">
        <v>143</v>
      </c>
      <c r="E2006" t="s">
        <v>145</v>
      </c>
      <c r="F2006" t="s">
        <v>82</v>
      </c>
      <c r="G2006">
        <v>23</v>
      </c>
      <c r="H2006" s="3" t="s">
        <v>144</v>
      </c>
      <c r="I2006">
        <v>2.3041766794128546E-2</v>
      </c>
      <c r="J2006">
        <v>0.3</v>
      </c>
      <c r="K2006">
        <v>0.03</v>
      </c>
      <c r="L2006">
        <f>G2006*I2006*J2006*K2006</f>
        <v>4.769645726384609E-3</v>
      </c>
      <c r="M2006" t="s">
        <v>68</v>
      </c>
      <c r="N2006">
        <f t="shared" si="44"/>
        <v>4.769645726384609E-3</v>
      </c>
    </row>
    <row r="2007" spans="1:14" x14ac:dyDescent="0.25">
      <c r="A2007" t="s">
        <v>140</v>
      </c>
      <c r="B2007" t="s">
        <v>63</v>
      </c>
      <c r="C2007" t="s">
        <v>34</v>
      </c>
      <c r="D2007" t="s">
        <v>143</v>
      </c>
      <c r="E2007" t="s">
        <v>145</v>
      </c>
      <c r="F2007" t="s">
        <v>141</v>
      </c>
      <c r="G2007" s="3" t="s">
        <v>144</v>
      </c>
      <c r="H2007" s="4">
        <v>0.53529411764705881</v>
      </c>
      <c r="I2007">
        <v>2.3041766794128546E-2</v>
      </c>
      <c r="J2007" s="3" t="s">
        <v>144</v>
      </c>
      <c r="K2007" s="3" t="s">
        <v>144</v>
      </c>
      <c r="L2007">
        <f>H2007*I2007</f>
        <v>1.2334122225092338E-2</v>
      </c>
      <c r="M2007" t="s">
        <v>68</v>
      </c>
      <c r="N2007">
        <f t="shared" si="44"/>
        <v>1.2334122225092338E-2</v>
      </c>
    </row>
    <row r="2008" spans="1:14" x14ac:dyDescent="0.25">
      <c r="A2008" t="s">
        <v>140</v>
      </c>
      <c r="B2008" t="s">
        <v>63</v>
      </c>
      <c r="C2008" t="s">
        <v>34</v>
      </c>
      <c r="D2008" t="s">
        <v>76</v>
      </c>
      <c r="E2008" t="s">
        <v>81</v>
      </c>
      <c r="F2008" t="s">
        <v>82</v>
      </c>
      <c r="G2008">
        <v>1112</v>
      </c>
      <c r="H2008" s="3" t="s">
        <v>144</v>
      </c>
      <c r="I2008">
        <v>1.7430218939020907E-2</v>
      </c>
      <c r="J2008">
        <v>0.3</v>
      </c>
      <c r="K2008">
        <v>0.03</v>
      </c>
      <c r="L2008">
        <f>G2008*I2008*J2008*K2008</f>
        <v>0.17444163114172123</v>
      </c>
      <c r="M2008" t="s">
        <v>68</v>
      </c>
      <c r="N2008">
        <f t="shared" si="44"/>
        <v>0.17444163114172123</v>
      </c>
    </row>
    <row r="2009" spans="1:14" x14ac:dyDescent="0.25">
      <c r="A2009" t="s">
        <v>140</v>
      </c>
      <c r="B2009" t="s">
        <v>63</v>
      </c>
      <c r="C2009" t="s">
        <v>34</v>
      </c>
      <c r="D2009" t="s">
        <v>76</v>
      </c>
      <c r="E2009" t="s">
        <v>81</v>
      </c>
      <c r="F2009" t="s">
        <v>141</v>
      </c>
      <c r="G2009" s="3" t="s">
        <v>144</v>
      </c>
      <c r="H2009" s="4">
        <v>3.4128685699974954</v>
      </c>
      <c r="I2009">
        <v>1.7430218939020907E-2</v>
      </c>
      <c r="J2009" s="3" t="s">
        <v>144</v>
      </c>
      <c r="K2009" s="3" t="s">
        <v>144</v>
      </c>
      <c r="L2009">
        <f>H2009*I2009</f>
        <v>5.9487046385159545E-2</v>
      </c>
      <c r="M2009" t="s">
        <v>68</v>
      </c>
      <c r="N2009">
        <f t="shared" si="44"/>
        <v>5.9487046385159545E-2</v>
      </c>
    </row>
    <row r="2010" spans="1:14" x14ac:dyDescent="0.25">
      <c r="A2010" t="s">
        <v>140</v>
      </c>
      <c r="B2010" t="s">
        <v>63</v>
      </c>
      <c r="C2010" t="s">
        <v>34</v>
      </c>
      <c r="D2010" t="s">
        <v>76</v>
      </c>
      <c r="E2010" t="s">
        <v>145</v>
      </c>
      <c r="F2010" t="s">
        <v>82</v>
      </c>
      <c r="G2010">
        <v>1112</v>
      </c>
      <c r="H2010" s="3" t="s">
        <v>144</v>
      </c>
      <c r="I2010">
        <v>2.3041766794128546E-2</v>
      </c>
      <c r="J2010">
        <v>0.3</v>
      </c>
      <c r="K2010">
        <v>0.03</v>
      </c>
      <c r="L2010">
        <f>G2010*I2010*J2010*K2010</f>
        <v>0.2306020020756385</v>
      </c>
      <c r="M2010" t="s">
        <v>68</v>
      </c>
      <c r="N2010">
        <f t="shared" si="44"/>
        <v>0.2306020020756385</v>
      </c>
    </row>
    <row r="2011" spans="1:14" x14ac:dyDescent="0.25">
      <c r="A2011" t="s">
        <v>140</v>
      </c>
      <c r="B2011" t="s">
        <v>63</v>
      </c>
      <c r="C2011" t="s">
        <v>34</v>
      </c>
      <c r="D2011" t="s">
        <v>76</v>
      </c>
      <c r="E2011" t="s">
        <v>145</v>
      </c>
      <c r="F2011" t="s">
        <v>141</v>
      </c>
      <c r="G2011" s="3" t="s">
        <v>144</v>
      </c>
      <c r="H2011" s="4">
        <v>13.936977210117705</v>
      </c>
      <c r="I2011">
        <v>2.3041766794128546E-2</v>
      </c>
      <c r="J2011" s="3" t="s">
        <v>144</v>
      </c>
      <c r="K2011" s="3" t="s">
        <v>144</v>
      </c>
      <c r="L2011">
        <f>H2011*I2011</f>
        <v>0.32113257869061645</v>
      </c>
      <c r="M2011" t="s">
        <v>68</v>
      </c>
      <c r="N2011">
        <f t="shared" si="44"/>
        <v>0.32113257869061645</v>
      </c>
    </row>
    <row r="2012" spans="1:14" x14ac:dyDescent="0.25">
      <c r="A2012" t="s">
        <v>140</v>
      </c>
      <c r="B2012" t="s">
        <v>63</v>
      </c>
      <c r="C2012" t="s">
        <v>34</v>
      </c>
      <c r="D2012" t="s">
        <v>73</v>
      </c>
      <c r="E2012" t="s">
        <v>81</v>
      </c>
      <c r="F2012" t="s">
        <v>82</v>
      </c>
      <c r="G2012">
        <v>11190</v>
      </c>
      <c r="H2012" s="3" t="s">
        <v>144</v>
      </c>
      <c r="I2012">
        <v>1.7430218939020907E-2</v>
      </c>
      <c r="J2012">
        <v>0.3</v>
      </c>
      <c r="K2012">
        <v>0.03</v>
      </c>
      <c r="L2012">
        <f>G2012*I2012*J2012*K2012</f>
        <v>1.7553973493487955</v>
      </c>
      <c r="M2012" t="s">
        <v>67</v>
      </c>
      <c r="N2012">
        <f t="shared" si="44"/>
        <v>0</v>
      </c>
    </row>
    <row r="2013" spans="1:14" x14ac:dyDescent="0.25">
      <c r="A2013" t="s">
        <v>140</v>
      </c>
      <c r="B2013" t="s">
        <v>63</v>
      </c>
      <c r="C2013" t="s">
        <v>34</v>
      </c>
      <c r="D2013" t="s">
        <v>73</v>
      </c>
      <c r="E2013" t="s">
        <v>81</v>
      </c>
      <c r="F2013" t="s">
        <v>141</v>
      </c>
      <c r="G2013" s="3" t="s">
        <v>144</v>
      </c>
      <c r="H2013" s="4">
        <v>138.18181818181819</v>
      </c>
      <c r="I2013">
        <v>1.7430218939020907E-2</v>
      </c>
      <c r="J2013" s="3" t="s">
        <v>144</v>
      </c>
      <c r="K2013" s="3" t="s">
        <v>144</v>
      </c>
      <c r="L2013">
        <f>H2013*I2013</f>
        <v>2.408539344301071</v>
      </c>
      <c r="M2013" t="s">
        <v>67</v>
      </c>
      <c r="N2013">
        <f t="shared" si="44"/>
        <v>0</v>
      </c>
    </row>
    <row r="2014" spans="1:14" x14ac:dyDescent="0.25">
      <c r="A2014" t="s">
        <v>140</v>
      </c>
      <c r="B2014" t="s">
        <v>63</v>
      </c>
      <c r="C2014" t="s">
        <v>34</v>
      </c>
      <c r="D2014" t="s">
        <v>73</v>
      </c>
      <c r="E2014" t="s">
        <v>145</v>
      </c>
      <c r="F2014" t="s">
        <v>82</v>
      </c>
      <c r="G2014">
        <v>13766</v>
      </c>
      <c r="H2014" s="3" t="s">
        <v>144</v>
      </c>
      <c r="I2014">
        <v>2.3041766794128546E-2</v>
      </c>
      <c r="J2014">
        <v>0.3</v>
      </c>
      <c r="K2014">
        <v>0.03</v>
      </c>
      <c r="L2014">
        <f>G2014*I2014*J2014*K2014</f>
        <v>2.8547366551917617</v>
      </c>
      <c r="M2014" t="s">
        <v>67</v>
      </c>
      <c r="N2014">
        <f t="shared" si="44"/>
        <v>0</v>
      </c>
    </row>
    <row r="2015" spans="1:14" x14ac:dyDescent="0.25">
      <c r="A2015" t="s">
        <v>140</v>
      </c>
      <c r="B2015" t="s">
        <v>63</v>
      </c>
      <c r="C2015" t="s">
        <v>34</v>
      </c>
      <c r="D2015" t="s">
        <v>73</v>
      </c>
      <c r="E2015" t="s">
        <v>145</v>
      </c>
      <c r="F2015" t="s">
        <v>141</v>
      </c>
      <c r="G2015" s="3" t="s">
        <v>144</v>
      </c>
      <c r="H2015" s="4">
        <v>130.18181818181819</v>
      </c>
      <c r="I2015">
        <v>2.3041766794128546E-2</v>
      </c>
      <c r="J2015" s="3" t="s">
        <v>144</v>
      </c>
      <c r="K2015" s="3" t="s">
        <v>144</v>
      </c>
      <c r="L2015">
        <f>H2015*I2015</f>
        <v>2.9996190953810982</v>
      </c>
      <c r="M2015" t="s">
        <v>67</v>
      </c>
      <c r="N2015">
        <f t="shared" si="44"/>
        <v>0</v>
      </c>
    </row>
    <row r="2016" spans="1:14" x14ac:dyDescent="0.25">
      <c r="A2016" t="s">
        <v>140</v>
      </c>
      <c r="B2016" t="s">
        <v>63</v>
      </c>
      <c r="C2016" t="s">
        <v>34</v>
      </c>
      <c r="D2016" t="s">
        <v>146</v>
      </c>
      <c r="E2016" t="s">
        <v>81</v>
      </c>
      <c r="F2016" t="s">
        <v>82</v>
      </c>
      <c r="G2016">
        <v>740</v>
      </c>
      <c r="H2016" s="3" t="s">
        <v>144</v>
      </c>
      <c r="I2016">
        <v>1.7430218939020907E-2</v>
      </c>
      <c r="J2016">
        <v>0.3</v>
      </c>
      <c r="K2016">
        <v>0.03</v>
      </c>
      <c r="L2016">
        <f>G2016*I2016*J2016*K2016</f>
        <v>0.11608525813387922</v>
      </c>
      <c r="M2016" t="s">
        <v>68</v>
      </c>
      <c r="N2016">
        <f t="shared" si="44"/>
        <v>0.11608525813387922</v>
      </c>
    </row>
    <row r="2017" spans="1:14" x14ac:dyDescent="0.25">
      <c r="A2017" t="s">
        <v>140</v>
      </c>
      <c r="B2017" t="s">
        <v>63</v>
      </c>
      <c r="C2017" t="s">
        <v>34</v>
      </c>
      <c r="D2017" t="s">
        <v>146</v>
      </c>
      <c r="E2017" t="s">
        <v>81</v>
      </c>
      <c r="F2017" t="s">
        <v>141</v>
      </c>
      <c r="G2017" s="3" t="s">
        <v>144</v>
      </c>
      <c r="H2017" s="4">
        <v>1.3331636363636363</v>
      </c>
      <c r="I2017">
        <v>1.7430218939020907E-2</v>
      </c>
      <c r="J2017" s="3" t="s">
        <v>144</v>
      </c>
      <c r="K2017" s="3" t="s">
        <v>144</v>
      </c>
      <c r="L2017">
        <f>H2017*I2017</f>
        <v>2.3237334063359434E-2</v>
      </c>
      <c r="M2017" t="s">
        <v>68</v>
      </c>
      <c r="N2017">
        <f t="shared" si="44"/>
        <v>2.3237334063359434E-2</v>
      </c>
    </row>
    <row r="2018" spans="1:14" x14ac:dyDescent="0.25">
      <c r="A2018" t="s">
        <v>140</v>
      </c>
      <c r="B2018" t="s">
        <v>63</v>
      </c>
      <c r="C2018" t="s">
        <v>34</v>
      </c>
      <c r="D2018" t="s">
        <v>146</v>
      </c>
      <c r="E2018" t="s">
        <v>145</v>
      </c>
      <c r="F2018" t="s">
        <v>82</v>
      </c>
      <c r="G2018">
        <v>740</v>
      </c>
      <c r="H2018" s="3" t="s">
        <v>144</v>
      </c>
      <c r="I2018">
        <v>2.3041766794128546E-2</v>
      </c>
      <c r="J2018">
        <v>0.3</v>
      </c>
      <c r="K2018">
        <v>0.03</v>
      </c>
      <c r="L2018">
        <f>G2018*I2018*J2018*K2018</f>
        <v>0.1534581668488961</v>
      </c>
      <c r="M2018" t="s">
        <v>68</v>
      </c>
      <c r="N2018">
        <f t="shared" si="44"/>
        <v>0.1534581668488961</v>
      </c>
    </row>
    <row r="2019" spans="1:14" x14ac:dyDescent="0.25">
      <c r="A2019" t="s">
        <v>140</v>
      </c>
      <c r="B2019" t="s">
        <v>63</v>
      </c>
      <c r="C2019" t="s">
        <v>34</v>
      </c>
      <c r="D2019" t="s">
        <v>146</v>
      </c>
      <c r="E2019" t="s">
        <v>145</v>
      </c>
      <c r="F2019" t="s">
        <v>141</v>
      </c>
      <c r="G2019" s="3" t="s">
        <v>144</v>
      </c>
      <c r="H2019" s="4">
        <v>0.89090909090909076</v>
      </c>
      <c r="I2019">
        <v>2.3041766794128546E-2</v>
      </c>
      <c r="J2019" s="3" t="s">
        <v>144</v>
      </c>
      <c r="K2019" s="3" t="s">
        <v>144</v>
      </c>
      <c r="L2019">
        <f>H2019*I2019</f>
        <v>2.0528119507496338E-2</v>
      </c>
      <c r="M2019" t="s">
        <v>68</v>
      </c>
      <c r="N2019">
        <f t="shared" si="44"/>
        <v>2.0528119507496338E-2</v>
      </c>
    </row>
    <row r="2020" spans="1:14" x14ac:dyDescent="0.25">
      <c r="A2020" t="s">
        <v>140</v>
      </c>
      <c r="B2020" t="s">
        <v>63</v>
      </c>
      <c r="C2020" t="s">
        <v>34</v>
      </c>
      <c r="D2020" t="s">
        <v>128</v>
      </c>
      <c r="E2020" t="s">
        <v>81</v>
      </c>
      <c r="F2020" t="s">
        <v>82</v>
      </c>
      <c r="G2020">
        <v>97</v>
      </c>
      <c r="H2020" s="3" t="s">
        <v>144</v>
      </c>
      <c r="I2020">
        <v>1.7430218939020907E-2</v>
      </c>
      <c r="J2020">
        <v>0.3</v>
      </c>
      <c r="K2020">
        <v>0.03</v>
      </c>
      <c r="L2020">
        <f>G2020*I2020*J2020*K2020</f>
        <v>1.5216581133765252E-2</v>
      </c>
      <c r="M2020" t="s">
        <v>68</v>
      </c>
      <c r="N2020">
        <f t="shared" si="44"/>
        <v>1.5216581133765252E-2</v>
      </c>
    </row>
    <row r="2021" spans="1:14" x14ac:dyDescent="0.25">
      <c r="A2021" t="s">
        <v>140</v>
      </c>
      <c r="B2021" t="s">
        <v>63</v>
      </c>
      <c r="C2021" t="s">
        <v>34</v>
      </c>
      <c r="D2021" t="s">
        <v>128</v>
      </c>
      <c r="E2021" t="s">
        <v>81</v>
      </c>
      <c r="F2021" t="s">
        <v>141</v>
      </c>
      <c r="G2021" s="3" t="s">
        <v>144</v>
      </c>
      <c r="H2021" s="4">
        <v>3</v>
      </c>
      <c r="I2021">
        <v>1.7430218939020907E-2</v>
      </c>
      <c r="J2021" s="3" t="s">
        <v>144</v>
      </c>
      <c r="K2021" s="3" t="s">
        <v>144</v>
      </c>
      <c r="L2021">
        <f>H2021*I2021</f>
        <v>5.2290656817062721E-2</v>
      </c>
      <c r="M2021" t="s">
        <v>68</v>
      </c>
      <c r="N2021">
        <f t="shared" si="44"/>
        <v>5.2290656817062721E-2</v>
      </c>
    </row>
    <row r="2022" spans="1:14" x14ac:dyDescent="0.25">
      <c r="A2022" t="s">
        <v>140</v>
      </c>
      <c r="B2022" t="s">
        <v>63</v>
      </c>
      <c r="C2022" t="s">
        <v>34</v>
      </c>
      <c r="D2022" t="s">
        <v>128</v>
      </c>
      <c r="E2022" t="s">
        <v>145</v>
      </c>
      <c r="F2022" t="s">
        <v>82</v>
      </c>
      <c r="G2022">
        <v>49</v>
      </c>
      <c r="H2022" s="3" t="s">
        <v>144</v>
      </c>
      <c r="I2022">
        <v>2.3041766794128546E-2</v>
      </c>
      <c r="J2022">
        <v>0.3</v>
      </c>
      <c r="K2022">
        <v>0.03</v>
      </c>
      <c r="L2022">
        <f>G2022*I2022*J2022*K2022</f>
        <v>1.0161419156210688E-2</v>
      </c>
      <c r="M2022" t="s">
        <v>68</v>
      </c>
      <c r="N2022">
        <f t="shared" si="44"/>
        <v>1.0161419156210688E-2</v>
      </c>
    </row>
    <row r="2023" spans="1:14" x14ac:dyDescent="0.25">
      <c r="A2023" t="s">
        <v>140</v>
      </c>
      <c r="B2023" t="s">
        <v>63</v>
      </c>
      <c r="C2023" t="s">
        <v>34</v>
      </c>
      <c r="D2023" t="s">
        <v>128</v>
      </c>
      <c r="E2023" t="s">
        <v>145</v>
      </c>
      <c r="F2023" t="s">
        <v>141</v>
      </c>
      <c r="G2023" s="3" t="s">
        <v>144</v>
      </c>
      <c r="H2023" s="4">
        <v>2.0499999999999998</v>
      </c>
      <c r="I2023">
        <v>2.3041766794128546E-2</v>
      </c>
      <c r="J2023" s="3" t="s">
        <v>144</v>
      </c>
      <c r="K2023" s="3" t="s">
        <v>144</v>
      </c>
      <c r="L2023">
        <f>H2023*I2023</f>
        <v>4.7235621927963517E-2</v>
      </c>
      <c r="M2023" t="s">
        <v>68</v>
      </c>
      <c r="N2023">
        <f t="shared" si="44"/>
        <v>4.7235621927963517E-2</v>
      </c>
    </row>
    <row r="2024" spans="1:14" x14ac:dyDescent="0.25">
      <c r="A2024" t="s">
        <v>140</v>
      </c>
      <c r="B2024" t="s">
        <v>63</v>
      </c>
      <c r="C2024" t="s">
        <v>34</v>
      </c>
      <c r="D2024" t="s">
        <v>147</v>
      </c>
      <c r="E2024" t="s">
        <v>81</v>
      </c>
      <c r="F2024" t="s">
        <v>141</v>
      </c>
      <c r="G2024" s="3" t="s">
        <v>144</v>
      </c>
      <c r="H2024" s="4">
        <v>78.25090909090909</v>
      </c>
      <c r="I2024">
        <v>1.7430218939020907E-2</v>
      </c>
      <c r="J2024" s="3" t="s">
        <v>144</v>
      </c>
      <c r="K2024" s="3" t="s">
        <v>144</v>
      </c>
      <c r="L2024">
        <f>H2024*I2024</f>
        <v>1.363930477631967</v>
      </c>
      <c r="M2024" t="s">
        <v>68</v>
      </c>
      <c r="N2024">
        <f t="shared" si="44"/>
        <v>1.363930477631967</v>
      </c>
    </row>
    <row r="2025" spans="1:14" x14ac:dyDescent="0.25">
      <c r="A2025" t="s">
        <v>140</v>
      </c>
      <c r="B2025" t="s">
        <v>63</v>
      </c>
      <c r="C2025" t="s">
        <v>34</v>
      </c>
      <c r="D2025" t="s">
        <v>147</v>
      </c>
      <c r="E2025" t="s">
        <v>145</v>
      </c>
      <c r="F2025" t="s">
        <v>141</v>
      </c>
      <c r="G2025" s="3" t="s">
        <v>144</v>
      </c>
      <c r="H2025" s="4">
        <v>187.98181818181817</v>
      </c>
      <c r="I2025">
        <v>2.3041766794128546E-2</v>
      </c>
      <c r="J2025" s="3" t="s">
        <v>144</v>
      </c>
      <c r="K2025" s="3" t="s">
        <v>144</v>
      </c>
      <c r="L2025">
        <f>H2025*I2025</f>
        <v>4.3314332160817273</v>
      </c>
      <c r="M2025" t="s">
        <v>68</v>
      </c>
      <c r="N2025">
        <f t="shared" si="44"/>
        <v>4.3314332160817273</v>
      </c>
    </row>
    <row r="2026" spans="1:14" x14ac:dyDescent="0.25">
      <c r="A2026" t="s">
        <v>140</v>
      </c>
      <c r="B2026" t="s">
        <v>63</v>
      </c>
      <c r="C2026" t="s">
        <v>34</v>
      </c>
      <c r="D2026" t="s">
        <v>148</v>
      </c>
      <c r="E2026" t="s">
        <v>81</v>
      </c>
      <c r="F2026" t="s">
        <v>82</v>
      </c>
      <c r="G2026">
        <v>3450</v>
      </c>
      <c r="H2026" s="3" t="s">
        <v>144</v>
      </c>
      <c r="I2026">
        <v>1.7430218939020907E-2</v>
      </c>
      <c r="J2026">
        <v>0.3</v>
      </c>
      <c r="K2026">
        <v>0.03</v>
      </c>
      <c r="L2026">
        <f>G2026*I2026*J2026*K2026</f>
        <v>0.54120829805659909</v>
      </c>
      <c r="M2026" t="s">
        <v>68</v>
      </c>
      <c r="N2026">
        <f t="shared" si="44"/>
        <v>0.54120829805659909</v>
      </c>
    </row>
    <row r="2027" spans="1:14" x14ac:dyDescent="0.25">
      <c r="A2027" t="s">
        <v>140</v>
      </c>
      <c r="B2027" t="s">
        <v>63</v>
      </c>
      <c r="C2027" t="s">
        <v>34</v>
      </c>
      <c r="D2027" t="s">
        <v>148</v>
      </c>
      <c r="E2027" t="s">
        <v>145</v>
      </c>
      <c r="F2027" t="s">
        <v>82</v>
      </c>
      <c r="G2027">
        <v>15482</v>
      </c>
      <c r="H2027" s="3" t="s">
        <v>144</v>
      </c>
      <c r="I2027">
        <v>2.3041766794128546E-2</v>
      </c>
      <c r="J2027">
        <v>0.3</v>
      </c>
      <c r="K2027">
        <v>0.03</v>
      </c>
      <c r="L2027">
        <f>G2027*I2027*J2027*K2027</f>
        <v>3.210593701560283</v>
      </c>
      <c r="M2027" t="s">
        <v>68</v>
      </c>
      <c r="N2027">
        <f t="shared" si="44"/>
        <v>3.210593701560283</v>
      </c>
    </row>
    <row r="2028" spans="1:14" x14ac:dyDescent="0.25">
      <c r="A2028" t="s">
        <v>140</v>
      </c>
      <c r="B2028" t="s">
        <v>63</v>
      </c>
      <c r="C2028" t="s">
        <v>34</v>
      </c>
      <c r="D2028" t="s">
        <v>149</v>
      </c>
      <c r="E2028" t="s">
        <v>81</v>
      </c>
      <c r="F2028" t="s">
        <v>141</v>
      </c>
      <c r="G2028" s="3" t="s">
        <v>144</v>
      </c>
      <c r="H2028" s="4">
        <v>52.573018181818185</v>
      </c>
      <c r="I2028">
        <v>1.7430218939020907E-2</v>
      </c>
      <c r="J2028" s="3" t="s">
        <v>144</v>
      </c>
      <c r="K2028" s="3" t="s">
        <v>144</v>
      </c>
      <c r="L2028">
        <f>H2028*I2028</f>
        <v>0.91635921719421776</v>
      </c>
      <c r="M2028" t="s">
        <v>68</v>
      </c>
      <c r="N2028">
        <f t="shared" si="44"/>
        <v>0.91635921719421776</v>
      </c>
    </row>
    <row r="2029" spans="1:14" x14ac:dyDescent="0.25">
      <c r="A2029" t="s">
        <v>140</v>
      </c>
      <c r="B2029" t="s">
        <v>63</v>
      </c>
      <c r="C2029" t="s">
        <v>34</v>
      </c>
      <c r="D2029" t="s">
        <v>149</v>
      </c>
      <c r="E2029" t="s">
        <v>145</v>
      </c>
      <c r="F2029" t="s">
        <v>141</v>
      </c>
      <c r="G2029" s="3" t="s">
        <v>144</v>
      </c>
      <c r="H2029" s="4">
        <v>138.0272727272727</v>
      </c>
      <c r="I2029">
        <v>2.3041766794128546E-2</v>
      </c>
      <c r="J2029" s="3" t="s">
        <v>144</v>
      </c>
      <c r="K2029" s="3" t="s">
        <v>144</v>
      </c>
      <c r="L2029">
        <f>H2029*I2029</f>
        <v>3.1803922294113969</v>
      </c>
      <c r="M2029" t="s">
        <v>68</v>
      </c>
      <c r="N2029">
        <f t="shared" si="44"/>
        <v>3.1803922294113969</v>
      </c>
    </row>
    <row r="2030" spans="1:14" x14ac:dyDescent="0.25">
      <c r="A2030" t="s">
        <v>140</v>
      </c>
      <c r="B2030" t="s">
        <v>63</v>
      </c>
      <c r="C2030" t="s">
        <v>34</v>
      </c>
      <c r="D2030" t="s">
        <v>150</v>
      </c>
      <c r="E2030" t="s">
        <v>81</v>
      </c>
      <c r="F2030" t="s">
        <v>82</v>
      </c>
      <c r="G2030">
        <v>2181</v>
      </c>
      <c r="H2030" s="3" t="s">
        <v>144</v>
      </c>
      <c r="I2030">
        <v>1.7430218939020907E-2</v>
      </c>
      <c r="J2030">
        <v>0.3</v>
      </c>
      <c r="K2030">
        <v>0.03</v>
      </c>
      <c r="L2030">
        <f>G2030*I2030*J2030*K2030</f>
        <v>0.34213776755404135</v>
      </c>
      <c r="M2030" t="s">
        <v>68</v>
      </c>
      <c r="N2030">
        <f t="shared" si="44"/>
        <v>0.34213776755404135</v>
      </c>
    </row>
    <row r="2031" spans="1:14" x14ac:dyDescent="0.25">
      <c r="A2031" t="s">
        <v>140</v>
      </c>
      <c r="B2031" t="s">
        <v>63</v>
      </c>
      <c r="C2031" t="s">
        <v>34</v>
      </c>
      <c r="D2031" t="s">
        <v>150</v>
      </c>
      <c r="E2031" t="s">
        <v>145</v>
      </c>
      <c r="F2031" t="s">
        <v>82</v>
      </c>
      <c r="G2031">
        <v>11805</v>
      </c>
      <c r="H2031" s="3" t="s">
        <v>144</v>
      </c>
      <c r="I2031">
        <v>2.3041766794128546E-2</v>
      </c>
      <c r="J2031">
        <v>0.3</v>
      </c>
      <c r="K2031">
        <v>0.03</v>
      </c>
      <c r="L2031">
        <f>G2031*I2031*J2031*K2031</f>
        <v>2.4480725130421872</v>
      </c>
      <c r="M2031" t="s">
        <v>68</v>
      </c>
      <c r="N2031">
        <f t="shared" si="44"/>
        <v>2.4480725130421872</v>
      </c>
    </row>
    <row r="2032" spans="1:14" x14ac:dyDescent="0.25">
      <c r="A2032" t="s">
        <v>140</v>
      </c>
      <c r="B2032" t="s">
        <v>63</v>
      </c>
      <c r="C2032" t="s">
        <v>34</v>
      </c>
      <c r="D2032" t="s">
        <v>119</v>
      </c>
      <c r="E2032" t="s">
        <v>81</v>
      </c>
      <c r="F2032" t="s">
        <v>82</v>
      </c>
      <c r="G2032">
        <v>7352.84</v>
      </c>
      <c r="H2032" s="3" t="s">
        <v>144</v>
      </c>
      <c r="I2032">
        <v>1.7430218939020907E-2</v>
      </c>
      <c r="J2032">
        <v>0.3</v>
      </c>
      <c r="K2032">
        <v>0.03</v>
      </c>
      <c r="L2032">
        <f>G2032*I2032*J2032*K2032</f>
        <v>1.1534544992123144</v>
      </c>
      <c r="M2032" t="s">
        <v>68</v>
      </c>
      <c r="N2032">
        <f t="shared" si="44"/>
        <v>1.1534544992123144</v>
      </c>
    </row>
    <row r="2033" spans="1:14" x14ac:dyDescent="0.25">
      <c r="A2033" t="s">
        <v>140</v>
      </c>
      <c r="B2033" t="s">
        <v>63</v>
      </c>
      <c r="C2033" t="s">
        <v>34</v>
      </c>
      <c r="D2033" t="s">
        <v>119</v>
      </c>
      <c r="E2033" t="s">
        <v>81</v>
      </c>
      <c r="F2033" t="s">
        <v>141</v>
      </c>
      <c r="G2033" s="3" t="s">
        <v>144</v>
      </c>
      <c r="H2033" s="4">
        <v>79.319999999999993</v>
      </c>
      <c r="I2033">
        <v>1.7430218939020907E-2</v>
      </c>
      <c r="J2033" s="3" t="s">
        <v>144</v>
      </c>
      <c r="K2033" s="3" t="s">
        <v>144</v>
      </c>
      <c r="L2033">
        <f>H2033*I2033</f>
        <v>1.3825649662431383</v>
      </c>
      <c r="M2033" t="s">
        <v>68</v>
      </c>
      <c r="N2033">
        <f t="shared" si="44"/>
        <v>1.3825649662431383</v>
      </c>
    </row>
    <row r="2034" spans="1:14" x14ac:dyDescent="0.25">
      <c r="A2034" t="s">
        <v>140</v>
      </c>
      <c r="B2034" t="s">
        <v>63</v>
      </c>
      <c r="C2034" t="s">
        <v>34</v>
      </c>
      <c r="D2034" t="s">
        <v>119</v>
      </c>
      <c r="E2034" t="s">
        <v>145</v>
      </c>
      <c r="F2034" t="s">
        <v>82</v>
      </c>
      <c r="G2034">
        <v>11306.91</v>
      </c>
      <c r="H2034" s="3" t="s">
        <v>144</v>
      </c>
      <c r="I2034">
        <v>2.3041766794128546E-2</v>
      </c>
      <c r="J2034">
        <v>0.3</v>
      </c>
      <c r="K2034">
        <v>0.03</v>
      </c>
      <c r="L2034">
        <f>G2034*I2034*J2034*K2034</f>
        <v>2.3447806504397999</v>
      </c>
      <c r="M2034" t="s">
        <v>68</v>
      </c>
      <c r="N2034">
        <f t="shared" si="44"/>
        <v>2.3447806504397999</v>
      </c>
    </row>
    <row r="2035" spans="1:14" x14ac:dyDescent="0.25">
      <c r="A2035" t="s">
        <v>140</v>
      </c>
      <c r="B2035" t="s">
        <v>63</v>
      </c>
      <c r="C2035" t="s">
        <v>34</v>
      </c>
      <c r="D2035" t="s">
        <v>119</v>
      </c>
      <c r="E2035" t="s">
        <v>145</v>
      </c>
      <c r="F2035" t="s">
        <v>141</v>
      </c>
      <c r="G2035" s="3" t="s">
        <v>144</v>
      </c>
      <c r="H2035" s="4">
        <v>99.84</v>
      </c>
      <c r="I2035">
        <v>2.3041766794128546E-2</v>
      </c>
      <c r="J2035" s="3" t="s">
        <v>144</v>
      </c>
      <c r="K2035" s="3" t="s">
        <v>144</v>
      </c>
      <c r="L2035">
        <f>H2035*I2035</f>
        <v>2.3004899967257941</v>
      </c>
      <c r="M2035" t="s">
        <v>68</v>
      </c>
      <c r="N2035">
        <f t="shared" si="44"/>
        <v>2.3004899967257941</v>
      </c>
    </row>
    <row r="2036" spans="1:14" x14ac:dyDescent="0.25">
      <c r="A2036" t="s">
        <v>140</v>
      </c>
      <c r="B2036" t="s">
        <v>63</v>
      </c>
      <c r="C2036" t="s">
        <v>34</v>
      </c>
      <c r="D2036" t="s">
        <v>151</v>
      </c>
      <c r="E2036" t="s">
        <v>81</v>
      </c>
      <c r="F2036" t="s">
        <v>82</v>
      </c>
      <c r="G2036">
        <v>3419</v>
      </c>
      <c r="H2036" s="3" t="s">
        <v>144</v>
      </c>
      <c r="I2036">
        <v>1.7430218939020907E-2</v>
      </c>
      <c r="J2036">
        <v>0.3</v>
      </c>
      <c r="K2036">
        <v>0.03</v>
      </c>
      <c r="L2036">
        <f>G2036*I2036*J2036*K2036</f>
        <v>0.53634526697261231</v>
      </c>
      <c r="M2036" t="s">
        <v>68</v>
      </c>
      <c r="N2036">
        <f t="shared" si="44"/>
        <v>0.53634526697261231</v>
      </c>
    </row>
    <row r="2037" spans="1:14" x14ac:dyDescent="0.25">
      <c r="A2037" t="s">
        <v>140</v>
      </c>
      <c r="B2037" t="s">
        <v>63</v>
      </c>
      <c r="C2037" t="s">
        <v>34</v>
      </c>
      <c r="D2037" t="s">
        <v>151</v>
      </c>
      <c r="E2037" t="s">
        <v>145</v>
      </c>
      <c r="F2037" t="s">
        <v>82</v>
      </c>
      <c r="G2037">
        <v>1309</v>
      </c>
      <c r="H2037" s="3" t="s">
        <v>144</v>
      </c>
      <c r="I2037">
        <v>2.3041766794128546E-2</v>
      </c>
      <c r="J2037">
        <v>0.3</v>
      </c>
      <c r="K2037">
        <v>0.03</v>
      </c>
      <c r="L2037">
        <f>G2037*I2037*J2037*K2037</f>
        <v>0.27145505460162833</v>
      </c>
      <c r="M2037" t="s">
        <v>68</v>
      </c>
      <c r="N2037">
        <f t="shared" si="44"/>
        <v>0.27145505460162833</v>
      </c>
    </row>
    <row r="2038" spans="1:14" x14ac:dyDescent="0.25">
      <c r="A2038" t="s">
        <v>140</v>
      </c>
      <c r="B2038" t="s">
        <v>63</v>
      </c>
      <c r="C2038" t="s">
        <v>34</v>
      </c>
      <c r="D2038" t="s">
        <v>85</v>
      </c>
      <c r="E2038" t="s">
        <v>81</v>
      </c>
      <c r="F2038" t="s">
        <v>82</v>
      </c>
      <c r="G2038">
        <v>1158</v>
      </c>
      <c r="H2038" s="3" t="s">
        <v>144</v>
      </c>
      <c r="I2038">
        <v>1.7430218939020907E-2</v>
      </c>
      <c r="J2038">
        <v>0.3</v>
      </c>
      <c r="K2038">
        <v>0.03</v>
      </c>
      <c r="L2038">
        <f>G2038*I2038*J2038*K2038</f>
        <v>0.18165774178247587</v>
      </c>
      <c r="M2038" t="s">
        <v>68</v>
      </c>
      <c r="N2038">
        <f t="shared" si="44"/>
        <v>0.18165774178247587</v>
      </c>
    </row>
    <row r="2039" spans="1:14" x14ac:dyDescent="0.25">
      <c r="A2039" t="s">
        <v>140</v>
      </c>
      <c r="B2039" t="s">
        <v>63</v>
      </c>
      <c r="C2039" t="s">
        <v>34</v>
      </c>
      <c r="D2039" t="s">
        <v>136</v>
      </c>
      <c r="E2039" t="s">
        <v>81</v>
      </c>
      <c r="F2039" t="s">
        <v>141</v>
      </c>
      <c r="G2039" s="3" t="s">
        <v>144</v>
      </c>
      <c r="H2039" s="4">
        <v>62.723865332753363</v>
      </c>
      <c r="I2039">
        <v>1.7430218939020907E-2</v>
      </c>
      <c r="J2039" s="3" t="s">
        <v>144</v>
      </c>
      <c r="K2039" s="3" t="s">
        <v>144</v>
      </c>
      <c r="L2039">
        <f>H2039*I2039</f>
        <v>1.0932907054515546</v>
      </c>
      <c r="M2039" t="s">
        <v>68</v>
      </c>
      <c r="N2039">
        <f t="shared" si="44"/>
        <v>1.0932907054515546</v>
      </c>
    </row>
    <row r="2040" spans="1:14" x14ac:dyDescent="0.25">
      <c r="A2040" t="s">
        <v>140</v>
      </c>
      <c r="B2040" t="s">
        <v>63</v>
      </c>
      <c r="C2040" t="s">
        <v>34</v>
      </c>
      <c r="D2040" t="s">
        <v>85</v>
      </c>
      <c r="E2040" t="s">
        <v>145</v>
      </c>
      <c r="F2040" t="s">
        <v>82</v>
      </c>
      <c r="G2040">
        <v>758</v>
      </c>
      <c r="H2040" s="3" t="s">
        <v>144</v>
      </c>
      <c r="I2040">
        <v>2.3041766794128546E-2</v>
      </c>
      <c r="J2040">
        <v>0.3</v>
      </c>
      <c r="K2040">
        <v>0.03</v>
      </c>
      <c r="L2040">
        <f>G2040*I2040*J2040*K2040</f>
        <v>0.15719093306954493</v>
      </c>
      <c r="M2040" t="s">
        <v>68</v>
      </c>
      <c r="N2040">
        <f t="shared" si="44"/>
        <v>0.15719093306954493</v>
      </c>
    </row>
    <row r="2041" spans="1:14" x14ac:dyDescent="0.25">
      <c r="A2041" t="s">
        <v>140</v>
      </c>
      <c r="B2041" t="s">
        <v>63</v>
      </c>
      <c r="C2041" t="s">
        <v>34</v>
      </c>
      <c r="D2041" t="s">
        <v>136</v>
      </c>
      <c r="E2041" t="s">
        <v>145</v>
      </c>
      <c r="F2041" t="s">
        <v>141</v>
      </c>
      <c r="G2041" s="3" t="s">
        <v>144</v>
      </c>
      <c r="H2041" s="4">
        <v>20.092040017398865</v>
      </c>
      <c r="I2041">
        <v>2.3041766794128546E-2</v>
      </c>
      <c r="J2041" s="3" t="s">
        <v>144</v>
      </c>
      <c r="K2041" s="3" t="s">
        <v>144</v>
      </c>
      <c r="L2041">
        <f>H2041*I2041</f>
        <v>0.4629561004992031</v>
      </c>
      <c r="M2041" t="s">
        <v>68</v>
      </c>
      <c r="N2041">
        <f t="shared" si="44"/>
        <v>0.4629561004992031</v>
      </c>
    </row>
    <row r="2042" spans="1:14" x14ac:dyDescent="0.25">
      <c r="A2042" t="s">
        <v>140</v>
      </c>
      <c r="B2042" t="s">
        <v>63</v>
      </c>
      <c r="C2042" t="s">
        <v>34</v>
      </c>
      <c r="D2042" t="s">
        <v>104</v>
      </c>
      <c r="E2042" t="s">
        <v>81</v>
      </c>
      <c r="F2042" t="s">
        <v>82</v>
      </c>
      <c r="G2042">
        <v>159</v>
      </c>
      <c r="H2042" s="3" t="s">
        <v>144</v>
      </c>
      <c r="I2042">
        <v>1.7430218939020907E-2</v>
      </c>
      <c r="J2042">
        <v>0.3</v>
      </c>
      <c r="K2042">
        <v>0.03</v>
      </c>
      <c r="L2042">
        <f>G2042*I2042*J2042*K2042</f>
        <v>2.4942643301738916E-2</v>
      </c>
      <c r="M2042" t="s">
        <v>68</v>
      </c>
      <c r="N2042">
        <f t="shared" si="44"/>
        <v>2.4942643301738916E-2</v>
      </c>
    </row>
    <row r="2043" spans="1:14" x14ac:dyDescent="0.25">
      <c r="A2043" t="s">
        <v>140</v>
      </c>
      <c r="B2043" t="s">
        <v>63</v>
      </c>
      <c r="C2043" t="s">
        <v>34</v>
      </c>
      <c r="D2043" t="s">
        <v>104</v>
      </c>
      <c r="E2043" t="s">
        <v>81</v>
      </c>
      <c r="F2043" t="s">
        <v>141</v>
      </c>
      <c r="G2043" s="3" t="s">
        <v>144</v>
      </c>
      <c r="H2043" s="4">
        <v>5.8909090909090907</v>
      </c>
      <c r="I2043">
        <v>1.7430218939020907E-2</v>
      </c>
      <c r="J2043" s="3" t="s">
        <v>144</v>
      </c>
      <c r="K2043" s="3" t="s">
        <v>144</v>
      </c>
      <c r="L2043">
        <f>H2043*I2043</f>
        <v>0.10267983520441407</v>
      </c>
      <c r="M2043" t="s">
        <v>68</v>
      </c>
      <c r="N2043">
        <f t="shared" si="44"/>
        <v>0.10267983520441407</v>
      </c>
    </row>
    <row r="2044" spans="1:14" x14ac:dyDescent="0.25">
      <c r="A2044" t="s">
        <v>140</v>
      </c>
      <c r="B2044" t="s">
        <v>63</v>
      </c>
      <c r="C2044" t="s">
        <v>34</v>
      </c>
      <c r="D2044" t="s">
        <v>104</v>
      </c>
      <c r="E2044" t="s">
        <v>145</v>
      </c>
      <c r="F2044" t="s">
        <v>82</v>
      </c>
      <c r="G2044">
        <v>435</v>
      </c>
      <c r="H2044" s="3" t="s">
        <v>144</v>
      </c>
      <c r="I2044">
        <v>2.3041766794128546E-2</v>
      </c>
      <c r="J2044">
        <v>0.3</v>
      </c>
      <c r="K2044">
        <v>0.03</v>
      </c>
      <c r="L2044">
        <f>G2044*I2044*J2044*K2044</f>
        <v>9.0208516999013236E-2</v>
      </c>
      <c r="M2044" t="s">
        <v>68</v>
      </c>
      <c r="N2044">
        <f t="shared" si="44"/>
        <v>9.0208516999013236E-2</v>
      </c>
    </row>
    <row r="2045" spans="1:14" x14ac:dyDescent="0.25">
      <c r="A2045" t="s">
        <v>140</v>
      </c>
      <c r="B2045" t="s">
        <v>63</v>
      </c>
      <c r="C2045" t="s">
        <v>34</v>
      </c>
      <c r="D2045" t="s">
        <v>104</v>
      </c>
      <c r="E2045" t="s">
        <v>145</v>
      </c>
      <c r="F2045" t="s">
        <v>141</v>
      </c>
      <c r="G2045" s="3" t="s">
        <v>144</v>
      </c>
      <c r="H2045" s="4">
        <v>2.5454545454545454</v>
      </c>
      <c r="I2045">
        <v>2.3041766794128546E-2</v>
      </c>
      <c r="J2045" s="3" t="s">
        <v>144</v>
      </c>
      <c r="K2045" s="3" t="s">
        <v>144</v>
      </c>
      <c r="L2045">
        <f>H2045*I2045</f>
        <v>5.8651770021418116E-2</v>
      </c>
      <c r="M2045" t="s">
        <v>68</v>
      </c>
      <c r="N2045">
        <f t="shared" si="44"/>
        <v>5.8651770021418116E-2</v>
      </c>
    </row>
    <row r="2046" spans="1:14" x14ac:dyDescent="0.25">
      <c r="A2046" t="s">
        <v>140</v>
      </c>
      <c r="B2046" t="s">
        <v>63</v>
      </c>
      <c r="C2046" t="s">
        <v>34</v>
      </c>
      <c r="D2046" t="s">
        <v>105</v>
      </c>
      <c r="E2046" t="s">
        <v>81</v>
      </c>
      <c r="F2046" t="s">
        <v>141</v>
      </c>
      <c r="G2046" s="3" t="s">
        <v>144</v>
      </c>
      <c r="H2046" s="4">
        <v>32.807418181818193</v>
      </c>
      <c r="I2046">
        <v>1.7430218939020907E-2</v>
      </c>
      <c r="J2046" s="3" t="s">
        <v>144</v>
      </c>
      <c r="K2046" s="3" t="s">
        <v>144</v>
      </c>
      <c r="L2046">
        <f>H2046*I2046</f>
        <v>0.57184048173310631</v>
      </c>
      <c r="M2046" t="s">
        <v>68</v>
      </c>
      <c r="N2046">
        <f t="shared" si="44"/>
        <v>0.57184048173310631</v>
      </c>
    </row>
    <row r="2047" spans="1:14" x14ac:dyDescent="0.25">
      <c r="A2047" t="s">
        <v>140</v>
      </c>
      <c r="B2047" t="s">
        <v>63</v>
      </c>
      <c r="C2047" t="s">
        <v>34</v>
      </c>
      <c r="D2047" t="s">
        <v>105</v>
      </c>
      <c r="E2047" t="s">
        <v>145</v>
      </c>
      <c r="F2047" t="s">
        <v>141</v>
      </c>
      <c r="G2047" s="3" t="s">
        <v>144</v>
      </c>
      <c r="H2047" s="4">
        <v>19.536363636363635</v>
      </c>
      <c r="I2047">
        <v>2.3041766794128546E-2</v>
      </c>
      <c r="J2047" s="3" t="s">
        <v>144</v>
      </c>
      <c r="K2047" s="3" t="s">
        <v>144</v>
      </c>
      <c r="L2047">
        <f>H2047*I2047</f>
        <v>0.450152334914384</v>
      </c>
      <c r="M2047" t="s">
        <v>68</v>
      </c>
      <c r="N2047">
        <f t="shared" si="44"/>
        <v>0.450152334914384</v>
      </c>
    </row>
    <row r="2048" spans="1:14" x14ac:dyDescent="0.25">
      <c r="A2048" t="s">
        <v>140</v>
      </c>
      <c r="B2048" t="s">
        <v>63</v>
      </c>
      <c r="C2048" t="s">
        <v>34</v>
      </c>
      <c r="D2048" t="s">
        <v>106</v>
      </c>
      <c r="E2048" t="s">
        <v>81</v>
      </c>
      <c r="F2048" t="s">
        <v>82</v>
      </c>
      <c r="G2048">
        <v>127</v>
      </c>
      <c r="H2048" s="3" t="s">
        <v>144</v>
      </c>
      <c r="I2048">
        <v>1.7430218939020907E-2</v>
      </c>
      <c r="J2048">
        <v>0.3</v>
      </c>
      <c r="K2048">
        <v>0.03</v>
      </c>
      <c r="L2048">
        <f>G2048*I2048*J2048*K2048</f>
        <v>1.9922740247300896E-2</v>
      </c>
      <c r="M2048" t="s">
        <v>68</v>
      </c>
      <c r="N2048">
        <f t="shared" si="44"/>
        <v>1.9922740247300896E-2</v>
      </c>
    </row>
    <row r="2049" spans="1:14" x14ac:dyDescent="0.25">
      <c r="A2049" t="s">
        <v>140</v>
      </c>
      <c r="B2049" t="s">
        <v>63</v>
      </c>
      <c r="C2049" t="s">
        <v>34</v>
      </c>
      <c r="D2049" t="s">
        <v>106</v>
      </c>
      <c r="E2049" t="s">
        <v>81</v>
      </c>
      <c r="F2049" t="s">
        <v>141</v>
      </c>
      <c r="G2049" s="3" t="s">
        <v>144</v>
      </c>
      <c r="H2049" s="4">
        <v>3.9272727272727272</v>
      </c>
      <c r="I2049">
        <v>1.7430218939020907E-2</v>
      </c>
      <c r="J2049" s="3" t="s">
        <v>144</v>
      </c>
      <c r="K2049" s="3" t="s">
        <v>144</v>
      </c>
      <c r="L2049">
        <f>H2049*I2049</f>
        <v>6.8453223469609373E-2</v>
      </c>
      <c r="M2049" t="s">
        <v>68</v>
      </c>
      <c r="N2049">
        <f t="shared" si="44"/>
        <v>6.8453223469609373E-2</v>
      </c>
    </row>
    <row r="2050" spans="1:14" x14ac:dyDescent="0.25">
      <c r="A2050" t="s">
        <v>140</v>
      </c>
      <c r="B2050" t="s">
        <v>63</v>
      </c>
      <c r="C2050" t="s">
        <v>34</v>
      </c>
      <c r="D2050" t="s">
        <v>106</v>
      </c>
      <c r="E2050" t="s">
        <v>145</v>
      </c>
      <c r="F2050" t="s">
        <v>82</v>
      </c>
      <c r="G2050">
        <v>301</v>
      </c>
      <c r="H2050" s="3" t="s">
        <v>144</v>
      </c>
      <c r="I2050">
        <v>2.3041766794128546E-2</v>
      </c>
      <c r="J2050">
        <v>0.3</v>
      </c>
      <c r="K2050">
        <v>0.03</v>
      </c>
      <c r="L2050">
        <f>G2050*I2050*J2050*K2050</f>
        <v>6.2420146245294232E-2</v>
      </c>
      <c r="M2050" t="s">
        <v>68</v>
      </c>
      <c r="N2050">
        <f t="shared" ref="N2050:N2113" si="45">IF(M2050="N",L2050,0)</f>
        <v>6.2420146245294232E-2</v>
      </c>
    </row>
    <row r="2051" spans="1:14" x14ac:dyDescent="0.25">
      <c r="A2051" t="s">
        <v>140</v>
      </c>
      <c r="B2051" t="s">
        <v>63</v>
      </c>
      <c r="C2051" t="s">
        <v>34</v>
      </c>
      <c r="D2051" t="s">
        <v>106</v>
      </c>
      <c r="E2051" t="s">
        <v>145</v>
      </c>
      <c r="F2051" t="s">
        <v>141</v>
      </c>
      <c r="G2051" s="3" t="s">
        <v>144</v>
      </c>
      <c r="H2051" s="4">
        <v>5.3818181818181818</v>
      </c>
      <c r="I2051">
        <v>2.3041766794128546E-2</v>
      </c>
      <c r="J2051" s="3" t="s">
        <v>144</v>
      </c>
      <c r="K2051" s="3" t="s">
        <v>144</v>
      </c>
      <c r="L2051">
        <f>H2051*I2051</f>
        <v>0.12400659947385545</v>
      </c>
      <c r="M2051" t="s">
        <v>68</v>
      </c>
      <c r="N2051">
        <f t="shared" si="45"/>
        <v>0.12400659947385545</v>
      </c>
    </row>
    <row r="2052" spans="1:14" x14ac:dyDescent="0.25">
      <c r="A2052" t="s">
        <v>140</v>
      </c>
      <c r="B2052" t="s">
        <v>63</v>
      </c>
      <c r="C2052" t="s">
        <v>34</v>
      </c>
      <c r="D2052" t="s">
        <v>152</v>
      </c>
      <c r="E2052" t="s">
        <v>81</v>
      </c>
      <c r="F2052" t="s">
        <v>82</v>
      </c>
      <c r="G2052">
        <v>238.215</v>
      </c>
      <c r="H2052" s="3" t="s">
        <v>144</v>
      </c>
      <c r="I2052">
        <v>1.7430218939020907E-2</v>
      </c>
      <c r="J2052">
        <v>0.3</v>
      </c>
      <c r="K2052">
        <v>0.03</v>
      </c>
      <c r="L2052">
        <f>G2052*I2052*J2052*K2052</f>
        <v>3.7369256441029786E-2</v>
      </c>
      <c r="M2052" t="s">
        <v>68</v>
      </c>
      <c r="N2052">
        <f t="shared" si="45"/>
        <v>3.7369256441029786E-2</v>
      </c>
    </row>
    <row r="2053" spans="1:14" x14ac:dyDescent="0.25">
      <c r="A2053" t="s">
        <v>140</v>
      </c>
      <c r="B2053" t="s">
        <v>63</v>
      </c>
      <c r="C2053" t="s">
        <v>34</v>
      </c>
      <c r="D2053" t="s">
        <v>152</v>
      </c>
      <c r="E2053" t="s">
        <v>81</v>
      </c>
      <c r="F2053" t="s">
        <v>141</v>
      </c>
      <c r="G2053" s="3" t="s">
        <v>144</v>
      </c>
      <c r="H2053" s="4">
        <v>7.88</v>
      </c>
      <c r="I2053">
        <v>1.7430218939020907E-2</v>
      </c>
      <c r="J2053" s="3" t="s">
        <v>144</v>
      </c>
      <c r="K2053" s="3" t="s">
        <v>144</v>
      </c>
      <c r="L2053">
        <f>H2053*I2053</f>
        <v>0.13735012523948475</v>
      </c>
      <c r="M2053" t="s">
        <v>68</v>
      </c>
      <c r="N2053">
        <f t="shared" si="45"/>
        <v>0.13735012523948475</v>
      </c>
    </row>
    <row r="2054" spans="1:14" x14ac:dyDescent="0.25">
      <c r="A2054" t="s">
        <v>140</v>
      </c>
      <c r="B2054" t="s">
        <v>63</v>
      </c>
      <c r="C2054" t="s">
        <v>34</v>
      </c>
      <c r="D2054" t="s">
        <v>152</v>
      </c>
      <c r="E2054" t="s">
        <v>145</v>
      </c>
      <c r="F2054" t="s">
        <v>82</v>
      </c>
      <c r="G2054">
        <v>572.83500000000004</v>
      </c>
      <c r="H2054" s="3" t="s">
        <v>144</v>
      </c>
      <c r="I2054">
        <v>2.3041766794128546E-2</v>
      </c>
      <c r="J2054">
        <v>0.3</v>
      </c>
      <c r="K2054">
        <v>0.03</v>
      </c>
      <c r="L2054">
        <f>G2054*I2054*J2054*K2054</f>
        <v>0.11879217433363162</v>
      </c>
      <c r="M2054" t="s">
        <v>68</v>
      </c>
      <c r="N2054">
        <f t="shared" si="45"/>
        <v>0.11879217433363162</v>
      </c>
    </row>
    <row r="2055" spans="1:14" x14ac:dyDescent="0.25">
      <c r="A2055" t="s">
        <v>140</v>
      </c>
      <c r="B2055" t="s">
        <v>63</v>
      </c>
      <c r="C2055" t="s">
        <v>34</v>
      </c>
      <c r="D2055" t="s">
        <v>152</v>
      </c>
      <c r="E2055" t="s">
        <v>145</v>
      </c>
      <c r="F2055" t="s">
        <v>141</v>
      </c>
      <c r="G2055" s="3" t="s">
        <v>144</v>
      </c>
      <c r="H2055" s="4">
        <v>12.154999999999999</v>
      </c>
      <c r="I2055">
        <v>2.3041766794128546E-2</v>
      </c>
      <c r="J2055" s="3" t="s">
        <v>144</v>
      </c>
      <c r="K2055" s="3" t="s">
        <v>144</v>
      </c>
      <c r="L2055">
        <f>H2055*I2055</f>
        <v>0.28007267538263247</v>
      </c>
      <c r="M2055" t="s">
        <v>68</v>
      </c>
      <c r="N2055">
        <f t="shared" si="45"/>
        <v>0.28007267538263247</v>
      </c>
    </row>
    <row r="2056" spans="1:14" x14ac:dyDescent="0.25">
      <c r="A2056" t="s">
        <v>140</v>
      </c>
      <c r="B2056" t="s">
        <v>63</v>
      </c>
      <c r="C2056" t="s">
        <v>34</v>
      </c>
      <c r="D2056" t="s">
        <v>87</v>
      </c>
      <c r="E2056" t="s">
        <v>81</v>
      </c>
      <c r="F2056" t="s">
        <v>141</v>
      </c>
      <c r="G2056" s="3" t="s">
        <v>144</v>
      </c>
      <c r="H2056" s="4">
        <v>6.7732136294661327</v>
      </c>
      <c r="I2056">
        <v>1.7430218939020907E-2</v>
      </c>
      <c r="J2056" s="3" t="s">
        <v>144</v>
      </c>
      <c r="K2056" s="3" t="s">
        <v>144</v>
      </c>
      <c r="L2056">
        <f>H2056*I2056</f>
        <v>0.11805859648235512</v>
      </c>
      <c r="M2056" t="s">
        <v>68</v>
      </c>
      <c r="N2056">
        <f t="shared" si="45"/>
        <v>0.11805859648235512</v>
      </c>
    </row>
    <row r="2057" spans="1:14" x14ac:dyDescent="0.25">
      <c r="A2057" t="s">
        <v>140</v>
      </c>
      <c r="B2057" t="s">
        <v>63</v>
      </c>
      <c r="C2057" t="s">
        <v>34</v>
      </c>
      <c r="D2057" t="s">
        <v>87</v>
      </c>
      <c r="E2057" t="s">
        <v>145</v>
      </c>
      <c r="F2057" t="s">
        <v>141</v>
      </c>
      <c r="G2057" s="3" t="s">
        <v>144</v>
      </c>
      <c r="H2057" s="4">
        <v>8.5060284177127876</v>
      </c>
      <c r="I2057">
        <v>2.3041766794128546E-2</v>
      </c>
      <c r="J2057" s="3" t="s">
        <v>144</v>
      </c>
      <c r="K2057" s="3" t="s">
        <v>144</v>
      </c>
      <c r="L2057">
        <f>H2057*I2057</f>
        <v>0.19599392314516828</v>
      </c>
      <c r="M2057" t="s">
        <v>68</v>
      </c>
      <c r="N2057">
        <f t="shared" si="45"/>
        <v>0.19599392314516828</v>
      </c>
    </row>
    <row r="2058" spans="1:14" x14ac:dyDescent="0.25">
      <c r="A2058" t="s">
        <v>140</v>
      </c>
      <c r="B2058" t="s">
        <v>63</v>
      </c>
      <c r="C2058" t="s">
        <v>34</v>
      </c>
      <c r="D2058" t="s">
        <v>122</v>
      </c>
      <c r="E2058" t="s">
        <v>81</v>
      </c>
      <c r="F2058" t="s">
        <v>141</v>
      </c>
      <c r="G2058" s="3" t="s">
        <v>144</v>
      </c>
      <c r="H2058" s="4">
        <v>8.6945454545454552</v>
      </c>
      <c r="I2058">
        <v>1.7430218939020907E-2</v>
      </c>
      <c r="J2058" s="3" t="s">
        <v>144</v>
      </c>
      <c r="K2058" s="3" t="s">
        <v>144</v>
      </c>
      <c r="L2058">
        <f>H2058*I2058</f>
        <v>0.15154783084799633</v>
      </c>
      <c r="M2058" t="s">
        <v>68</v>
      </c>
      <c r="N2058">
        <f t="shared" si="45"/>
        <v>0.15154783084799633</v>
      </c>
    </row>
    <row r="2059" spans="1:14" x14ac:dyDescent="0.25">
      <c r="A2059" t="s">
        <v>140</v>
      </c>
      <c r="B2059" t="s">
        <v>63</v>
      </c>
      <c r="C2059" t="s">
        <v>34</v>
      </c>
      <c r="D2059" t="s">
        <v>122</v>
      </c>
      <c r="E2059" t="s">
        <v>145</v>
      </c>
      <c r="F2059" t="s">
        <v>141</v>
      </c>
      <c r="G2059" s="3" t="s">
        <v>144</v>
      </c>
      <c r="H2059" s="4">
        <v>7.254545454545454</v>
      </c>
      <c r="I2059">
        <v>2.3041766794128546E-2</v>
      </c>
      <c r="J2059" s="3" t="s">
        <v>144</v>
      </c>
      <c r="K2059" s="3" t="s">
        <v>144</v>
      </c>
      <c r="L2059">
        <f>H2059*I2059</f>
        <v>0.16715754456104162</v>
      </c>
      <c r="M2059" t="s">
        <v>68</v>
      </c>
      <c r="N2059">
        <f t="shared" si="45"/>
        <v>0.16715754456104162</v>
      </c>
    </row>
    <row r="2060" spans="1:14" x14ac:dyDescent="0.25">
      <c r="A2060" t="s">
        <v>140</v>
      </c>
      <c r="B2060" t="s">
        <v>63</v>
      </c>
      <c r="C2060" t="s">
        <v>34</v>
      </c>
      <c r="D2060" t="s">
        <v>74</v>
      </c>
      <c r="E2060" t="s">
        <v>81</v>
      </c>
      <c r="F2060" t="s">
        <v>82</v>
      </c>
      <c r="G2060">
        <v>149</v>
      </c>
      <c r="H2060" s="3" t="s">
        <v>144</v>
      </c>
      <c r="I2060">
        <v>1.7430218939020907E-2</v>
      </c>
      <c r="J2060">
        <v>0.3</v>
      </c>
      <c r="K2060">
        <v>0.03</v>
      </c>
      <c r="L2060">
        <f>G2060*I2060*J2060*K2060</f>
        <v>2.3373923597227036E-2</v>
      </c>
      <c r="M2060" t="s">
        <v>68</v>
      </c>
      <c r="N2060">
        <f t="shared" si="45"/>
        <v>2.3373923597227036E-2</v>
      </c>
    </row>
    <row r="2061" spans="1:14" x14ac:dyDescent="0.25">
      <c r="A2061" t="s">
        <v>140</v>
      </c>
      <c r="B2061" t="s">
        <v>63</v>
      </c>
      <c r="C2061" t="s">
        <v>34</v>
      </c>
      <c r="D2061" t="s">
        <v>74</v>
      </c>
      <c r="E2061" t="s">
        <v>81</v>
      </c>
      <c r="F2061" t="s">
        <v>141</v>
      </c>
      <c r="G2061" s="3" t="s">
        <v>144</v>
      </c>
      <c r="H2061" s="4">
        <v>5.95</v>
      </c>
      <c r="I2061">
        <v>1.7430218939020907E-2</v>
      </c>
      <c r="J2061" s="3" t="s">
        <v>144</v>
      </c>
      <c r="K2061" s="3" t="s">
        <v>144</v>
      </c>
      <c r="L2061">
        <f>H2061*I2061</f>
        <v>0.1037098026871744</v>
      </c>
      <c r="M2061" t="s">
        <v>68</v>
      </c>
      <c r="N2061">
        <f t="shared" si="45"/>
        <v>0.1037098026871744</v>
      </c>
    </row>
    <row r="2062" spans="1:14" x14ac:dyDescent="0.25">
      <c r="A2062" t="s">
        <v>140</v>
      </c>
      <c r="B2062" t="s">
        <v>63</v>
      </c>
      <c r="C2062" t="s">
        <v>34</v>
      </c>
      <c r="D2062" t="s">
        <v>74</v>
      </c>
      <c r="E2062" t="s">
        <v>145</v>
      </c>
      <c r="F2062" t="s">
        <v>82</v>
      </c>
      <c r="G2062">
        <v>83</v>
      </c>
      <c r="H2062" s="3" t="s">
        <v>144</v>
      </c>
      <c r="I2062">
        <v>2.3041766794128546E-2</v>
      </c>
      <c r="J2062">
        <v>0.3</v>
      </c>
      <c r="K2062">
        <v>0.03</v>
      </c>
      <c r="L2062">
        <f>G2062*I2062*J2062*K2062</f>
        <v>1.7212199795214021E-2</v>
      </c>
      <c r="M2062" t="s">
        <v>68</v>
      </c>
      <c r="N2062">
        <f t="shared" si="45"/>
        <v>1.7212199795214021E-2</v>
      </c>
    </row>
    <row r="2063" spans="1:14" x14ac:dyDescent="0.25">
      <c r="A2063" t="s">
        <v>140</v>
      </c>
      <c r="B2063" t="s">
        <v>63</v>
      </c>
      <c r="C2063" t="s">
        <v>34</v>
      </c>
      <c r="D2063" t="s">
        <v>74</v>
      </c>
      <c r="E2063" t="s">
        <v>145</v>
      </c>
      <c r="F2063" t="s">
        <v>141</v>
      </c>
      <c r="G2063" s="3" t="s">
        <v>144</v>
      </c>
      <c r="H2063" s="4">
        <v>3.55</v>
      </c>
      <c r="I2063">
        <v>2.3041766794128546E-2</v>
      </c>
      <c r="J2063" s="3" t="s">
        <v>144</v>
      </c>
      <c r="K2063" s="3" t="s">
        <v>144</v>
      </c>
      <c r="L2063">
        <f>H2063*I2063</f>
        <v>8.1798272119156329E-2</v>
      </c>
      <c r="M2063" t="s">
        <v>68</v>
      </c>
      <c r="N2063">
        <f t="shared" si="45"/>
        <v>8.1798272119156329E-2</v>
      </c>
    </row>
    <row r="2064" spans="1:14" x14ac:dyDescent="0.25">
      <c r="A2064" t="s">
        <v>140</v>
      </c>
      <c r="B2064" t="s">
        <v>63</v>
      </c>
      <c r="C2064" t="s">
        <v>34</v>
      </c>
      <c r="D2064" t="s">
        <v>153</v>
      </c>
      <c r="E2064" t="s">
        <v>81</v>
      </c>
      <c r="F2064" t="s">
        <v>82</v>
      </c>
      <c r="G2064">
        <v>3608</v>
      </c>
      <c r="H2064" s="3" t="s">
        <v>144</v>
      </c>
      <c r="I2064">
        <v>1.7430218939020907E-2</v>
      </c>
      <c r="J2064">
        <v>0.3</v>
      </c>
      <c r="K2064">
        <v>0.03</v>
      </c>
      <c r="L2064">
        <f>G2064*I2064*J2064*K2064</f>
        <v>0.56599406938788677</v>
      </c>
      <c r="M2064" t="s">
        <v>68</v>
      </c>
      <c r="N2064">
        <f t="shared" si="45"/>
        <v>0.56599406938788677</v>
      </c>
    </row>
    <row r="2065" spans="1:14" x14ac:dyDescent="0.25">
      <c r="A2065" t="s">
        <v>140</v>
      </c>
      <c r="B2065" t="s">
        <v>63</v>
      </c>
      <c r="C2065" t="s">
        <v>34</v>
      </c>
      <c r="D2065" t="s">
        <v>154</v>
      </c>
      <c r="E2065" t="s">
        <v>81</v>
      </c>
      <c r="F2065" t="s">
        <v>141</v>
      </c>
      <c r="G2065" s="3" t="s">
        <v>144</v>
      </c>
      <c r="H2065" s="4">
        <v>10.109090909090909</v>
      </c>
      <c r="I2065">
        <v>1.7430218939020907E-2</v>
      </c>
      <c r="J2065" s="3" t="s">
        <v>144</v>
      </c>
      <c r="K2065" s="3" t="s">
        <v>144</v>
      </c>
      <c r="L2065">
        <f>H2065*I2065</f>
        <v>0.17620366781992045</v>
      </c>
      <c r="M2065" t="s">
        <v>68</v>
      </c>
      <c r="N2065">
        <f t="shared" si="45"/>
        <v>0.17620366781992045</v>
      </c>
    </row>
    <row r="2066" spans="1:14" x14ac:dyDescent="0.25">
      <c r="A2066" t="s">
        <v>140</v>
      </c>
      <c r="B2066" t="s">
        <v>63</v>
      </c>
      <c r="C2066" t="s">
        <v>34</v>
      </c>
      <c r="D2066" t="s">
        <v>153</v>
      </c>
      <c r="E2066" t="s">
        <v>145</v>
      </c>
      <c r="F2066" t="s">
        <v>82</v>
      </c>
      <c r="G2066">
        <v>2626</v>
      </c>
      <c r="H2066" s="3" t="s">
        <v>144</v>
      </c>
      <c r="I2066">
        <v>2.3041766794128546E-2</v>
      </c>
      <c r="J2066">
        <v>0.3</v>
      </c>
      <c r="K2066">
        <v>0.03</v>
      </c>
      <c r="L2066">
        <f>G2066*I2066*J2066*K2066</f>
        <v>0.544569116412434</v>
      </c>
      <c r="M2066" t="s">
        <v>68</v>
      </c>
      <c r="N2066">
        <f t="shared" si="45"/>
        <v>0.544569116412434</v>
      </c>
    </row>
    <row r="2067" spans="1:14" x14ac:dyDescent="0.25">
      <c r="A2067" t="s">
        <v>140</v>
      </c>
      <c r="B2067" t="s">
        <v>63</v>
      </c>
      <c r="C2067" t="s">
        <v>34</v>
      </c>
      <c r="D2067" t="s">
        <v>154</v>
      </c>
      <c r="E2067" t="s">
        <v>145</v>
      </c>
      <c r="F2067" t="s">
        <v>141</v>
      </c>
      <c r="G2067" s="3" t="s">
        <v>144</v>
      </c>
      <c r="H2067" s="4">
        <v>3.3454545454545452</v>
      </c>
      <c r="I2067">
        <v>2.3041766794128546E-2</v>
      </c>
      <c r="J2067" s="3" t="s">
        <v>144</v>
      </c>
      <c r="K2067" s="3" t="s">
        <v>144</v>
      </c>
      <c r="L2067">
        <f>H2067*I2067</f>
        <v>7.7085183456720954E-2</v>
      </c>
      <c r="M2067" t="s">
        <v>68</v>
      </c>
      <c r="N2067">
        <f t="shared" si="45"/>
        <v>7.7085183456720954E-2</v>
      </c>
    </row>
    <row r="2068" spans="1:14" x14ac:dyDescent="0.25">
      <c r="A2068" t="s">
        <v>140</v>
      </c>
      <c r="B2068" t="s">
        <v>63</v>
      </c>
      <c r="C2068" t="s">
        <v>34</v>
      </c>
      <c r="D2068" t="s">
        <v>88</v>
      </c>
      <c r="E2068" t="s">
        <v>81</v>
      </c>
      <c r="F2068" t="s">
        <v>82</v>
      </c>
      <c r="G2068">
        <v>31481</v>
      </c>
      <c r="H2068" s="3" t="s">
        <v>144</v>
      </c>
      <c r="I2068">
        <v>1.7430218939020907E-2</v>
      </c>
      <c r="J2068">
        <v>0.3</v>
      </c>
      <c r="K2068">
        <v>0.03</v>
      </c>
      <c r="L2068">
        <f>G2068*I2068*J2068*K2068</f>
        <v>4.9384865017738546</v>
      </c>
      <c r="M2068" t="s">
        <v>68</v>
      </c>
      <c r="N2068">
        <f t="shared" si="45"/>
        <v>4.9384865017738546</v>
      </c>
    </row>
    <row r="2069" spans="1:14" x14ac:dyDescent="0.25">
      <c r="A2069" t="s">
        <v>140</v>
      </c>
      <c r="B2069" t="s">
        <v>63</v>
      </c>
      <c r="C2069" t="s">
        <v>34</v>
      </c>
      <c r="D2069" t="s">
        <v>155</v>
      </c>
      <c r="E2069" t="s">
        <v>81</v>
      </c>
      <c r="F2069" t="s">
        <v>141</v>
      </c>
      <c r="G2069" s="3" t="s">
        <v>144</v>
      </c>
      <c r="H2069" s="4">
        <v>5.6327411198073456</v>
      </c>
      <c r="I2069">
        <v>1.7430218939020907E-2</v>
      </c>
      <c r="J2069" s="3" t="s">
        <v>144</v>
      </c>
      <c r="K2069" s="3" t="s">
        <v>144</v>
      </c>
      <c r="L2069">
        <f>H2069*I2069</f>
        <v>9.8179910945067825E-2</v>
      </c>
      <c r="M2069" t="s">
        <v>68</v>
      </c>
      <c r="N2069">
        <f t="shared" si="45"/>
        <v>9.8179910945067825E-2</v>
      </c>
    </row>
    <row r="2070" spans="1:14" x14ac:dyDescent="0.25">
      <c r="A2070" t="s">
        <v>140</v>
      </c>
      <c r="B2070" t="s">
        <v>63</v>
      </c>
      <c r="C2070" t="s">
        <v>34</v>
      </c>
      <c r="D2070" t="s">
        <v>88</v>
      </c>
      <c r="E2070" t="s">
        <v>145</v>
      </c>
      <c r="F2070" t="s">
        <v>82</v>
      </c>
      <c r="G2070">
        <v>767</v>
      </c>
      <c r="H2070" s="3" t="s">
        <v>144</v>
      </c>
      <c r="I2070">
        <v>2.3041766794128546E-2</v>
      </c>
      <c r="J2070">
        <v>0.3</v>
      </c>
      <c r="K2070">
        <v>0.03</v>
      </c>
      <c r="L2070">
        <f>G2070*I2070*J2070*K2070</f>
        <v>0.15905731617986935</v>
      </c>
      <c r="M2070" t="s">
        <v>68</v>
      </c>
      <c r="N2070">
        <f t="shared" si="45"/>
        <v>0.15905731617986935</v>
      </c>
    </row>
    <row r="2071" spans="1:14" x14ac:dyDescent="0.25">
      <c r="A2071" t="s">
        <v>140</v>
      </c>
      <c r="B2071" t="s">
        <v>63</v>
      </c>
      <c r="C2071" t="s">
        <v>34</v>
      </c>
      <c r="D2071" t="s">
        <v>155</v>
      </c>
      <c r="E2071" t="s">
        <v>145</v>
      </c>
      <c r="F2071" t="s">
        <v>141</v>
      </c>
      <c r="G2071" s="3" t="s">
        <v>144</v>
      </c>
      <c r="H2071" s="4">
        <v>2.3120860927152314</v>
      </c>
      <c r="I2071">
        <v>2.3041766794128546E-2</v>
      </c>
      <c r="J2071" s="3" t="s">
        <v>144</v>
      </c>
      <c r="K2071" s="3" t="s">
        <v>144</v>
      </c>
      <c r="L2071">
        <f>H2071*I2071</f>
        <v>5.3274548556292232E-2</v>
      </c>
      <c r="M2071" t="s">
        <v>68</v>
      </c>
      <c r="N2071">
        <f t="shared" si="45"/>
        <v>5.3274548556292232E-2</v>
      </c>
    </row>
    <row r="2072" spans="1:14" x14ac:dyDescent="0.25">
      <c r="A2072" t="s">
        <v>140</v>
      </c>
      <c r="B2072" t="s">
        <v>63</v>
      </c>
      <c r="C2072" t="s">
        <v>34</v>
      </c>
      <c r="D2072" t="s">
        <v>107</v>
      </c>
      <c r="E2072" t="s">
        <v>81</v>
      </c>
      <c r="F2072" t="s">
        <v>82</v>
      </c>
      <c r="G2072">
        <v>2550</v>
      </c>
      <c r="H2072" s="3" t="s">
        <v>144</v>
      </c>
      <c r="I2072">
        <v>1.7430218939020907E-2</v>
      </c>
      <c r="J2072">
        <v>0.3</v>
      </c>
      <c r="K2072">
        <v>0.03</v>
      </c>
      <c r="L2072">
        <f>G2072*I2072*J2072*K2072</f>
        <v>0.40002352465052982</v>
      </c>
      <c r="M2072" t="s">
        <v>68</v>
      </c>
      <c r="N2072">
        <f t="shared" si="45"/>
        <v>0.40002352465052982</v>
      </c>
    </row>
    <row r="2073" spans="1:14" x14ac:dyDescent="0.25">
      <c r="A2073" t="s">
        <v>140</v>
      </c>
      <c r="B2073" t="s">
        <v>63</v>
      </c>
      <c r="C2073" t="s">
        <v>34</v>
      </c>
      <c r="D2073" t="s">
        <v>156</v>
      </c>
      <c r="E2073" t="s">
        <v>81</v>
      </c>
      <c r="F2073" t="s">
        <v>141</v>
      </c>
      <c r="G2073" s="3" t="s">
        <v>144</v>
      </c>
      <c r="H2073" s="4">
        <v>27.978181818181817</v>
      </c>
      <c r="I2073">
        <v>1.7430218939020907E-2</v>
      </c>
      <c r="J2073" s="3" t="s">
        <v>144</v>
      </c>
      <c r="K2073" s="3" t="s">
        <v>144</v>
      </c>
      <c r="L2073">
        <f>H2073*I2073</f>
        <v>0.48766583460664309</v>
      </c>
      <c r="M2073" t="s">
        <v>68</v>
      </c>
      <c r="N2073">
        <f t="shared" si="45"/>
        <v>0.48766583460664309</v>
      </c>
    </row>
    <row r="2074" spans="1:14" x14ac:dyDescent="0.25">
      <c r="A2074" t="s">
        <v>140</v>
      </c>
      <c r="B2074" t="s">
        <v>63</v>
      </c>
      <c r="C2074" t="s">
        <v>34</v>
      </c>
      <c r="D2074" t="s">
        <v>107</v>
      </c>
      <c r="E2074" t="s">
        <v>145</v>
      </c>
      <c r="F2074" t="s">
        <v>82</v>
      </c>
      <c r="G2074">
        <v>3795</v>
      </c>
      <c r="H2074" s="3" t="s">
        <v>144</v>
      </c>
      <c r="I2074">
        <v>2.3041766794128546E-2</v>
      </c>
      <c r="J2074">
        <v>0.3</v>
      </c>
      <c r="K2074">
        <v>0.03</v>
      </c>
      <c r="L2074">
        <f>G2074*I2074*J2074*K2074</f>
        <v>0.78699154485346035</v>
      </c>
      <c r="M2074" t="s">
        <v>68</v>
      </c>
      <c r="N2074">
        <f t="shared" si="45"/>
        <v>0.78699154485346035</v>
      </c>
    </row>
    <row r="2075" spans="1:14" x14ac:dyDescent="0.25">
      <c r="A2075" t="s">
        <v>140</v>
      </c>
      <c r="B2075" t="s">
        <v>63</v>
      </c>
      <c r="C2075" t="s">
        <v>34</v>
      </c>
      <c r="D2075" t="s">
        <v>156</v>
      </c>
      <c r="E2075" t="s">
        <v>145</v>
      </c>
      <c r="F2075" t="s">
        <v>141</v>
      </c>
      <c r="G2075" s="3" t="s">
        <v>144</v>
      </c>
      <c r="H2075" s="4">
        <v>22.298181818181817</v>
      </c>
      <c r="I2075">
        <v>2.3041766794128546E-2</v>
      </c>
      <c r="J2075" s="3" t="s">
        <v>144</v>
      </c>
      <c r="K2075" s="3" t="s">
        <v>144</v>
      </c>
      <c r="L2075">
        <f>H2075*I2075</f>
        <v>0.51378950538762269</v>
      </c>
      <c r="M2075" t="s">
        <v>68</v>
      </c>
      <c r="N2075">
        <f t="shared" si="45"/>
        <v>0.51378950538762269</v>
      </c>
    </row>
    <row r="2076" spans="1:14" x14ac:dyDescent="0.25">
      <c r="A2076" t="s">
        <v>140</v>
      </c>
      <c r="B2076" t="s">
        <v>63</v>
      </c>
      <c r="C2076" t="s">
        <v>34</v>
      </c>
      <c r="D2076" t="s">
        <v>100</v>
      </c>
      <c r="E2076" t="s">
        <v>81</v>
      </c>
      <c r="F2076" t="s">
        <v>82</v>
      </c>
      <c r="G2076">
        <v>1449</v>
      </c>
      <c r="H2076" s="3" t="s">
        <v>144</v>
      </c>
      <c r="I2076">
        <v>1.7430218939020907E-2</v>
      </c>
      <c r="J2076">
        <v>0.3</v>
      </c>
      <c r="K2076">
        <v>0.03</v>
      </c>
      <c r="L2076">
        <f>G2076*I2076*J2076*K2076</f>
        <v>0.22730748518377164</v>
      </c>
      <c r="M2076" t="s">
        <v>68</v>
      </c>
      <c r="N2076">
        <f t="shared" si="45"/>
        <v>0.22730748518377164</v>
      </c>
    </row>
    <row r="2077" spans="1:14" x14ac:dyDescent="0.25">
      <c r="A2077" t="s">
        <v>140</v>
      </c>
      <c r="B2077" t="s">
        <v>63</v>
      </c>
      <c r="C2077" t="s">
        <v>34</v>
      </c>
      <c r="D2077" t="s">
        <v>157</v>
      </c>
      <c r="E2077" t="s">
        <v>81</v>
      </c>
      <c r="F2077" t="s">
        <v>141</v>
      </c>
      <c r="G2077" s="3" t="s">
        <v>144</v>
      </c>
      <c r="H2077" s="4">
        <v>5.2167272727272733</v>
      </c>
      <c r="I2077">
        <v>1.7430218939020907E-2</v>
      </c>
      <c r="J2077" s="3" t="s">
        <v>144</v>
      </c>
      <c r="K2077" s="3" t="s">
        <v>144</v>
      </c>
      <c r="L2077">
        <f>H2077*I2077</f>
        <v>9.0928698508797798E-2</v>
      </c>
      <c r="M2077" t="s">
        <v>68</v>
      </c>
      <c r="N2077">
        <f t="shared" si="45"/>
        <v>9.0928698508797798E-2</v>
      </c>
    </row>
    <row r="2078" spans="1:14" x14ac:dyDescent="0.25">
      <c r="A2078" t="s">
        <v>140</v>
      </c>
      <c r="B2078" t="s">
        <v>63</v>
      </c>
      <c r="C2078" t="s">
        <v>34</v>
      </c>
      <c r="D2078" t="s">
        <v>100</v>
      </c>
      <c r="E2078" t="s">
        <v>145</v>
      </c>
      <c r="F2078" t="s">
        <v>82</v>
      </c>
      <c r="G2078">
        <v>1975</v>
      </c>
      <c r="H2078" s="3" t="s">
        <v>144</v>
      </c>
      <c r="I2078">
        <v>2.3041766794128546E-2</v>
      </c>
      <c r="J2078">
        <v>0.3</v>
      </c>
      <c r="K2078">
        <v>0.03</v>
      </c>
      <c r="L2078">
        <f>G2078*I2078*J2078*K2078</f>
        <v>0.40956740476563486</v>
      </c>
      <c r="M2078" t="s">
        <v>68</v>
      </c>
      <c r="N2078">
        <f t="shared" si="45"/>
        <v>0.40956740476563486</v>
      </c>
    </row>
    <row r="2079" spans="1:14" x14ac:dyDescent="0.25">
      <c r="A2079" t="s">
        <v>140</v>
      </c>
      <c r="B2079" t="s">
        <v>63</v>
      </c>
      <c r="C2079" t="s">
        <v>34</v>
      </c>
      <c r="D2079" t="s">
        <v>157</v>
      </c>
      <c r="E2079" t="s">
        <v>145</v>
      </c>
      <c r="F2079" t="s">
        <v>141</v>
      </c>
      <c r="G2079" s="3" t="s">
        <v>144</v>
      </c>
      <c r="H2079" s="4">
        <v>1.9090909090909092</v>
      </c>
      <c r="I2079">
        <v>2.3041766794128546E-2</v>
      </c>
      <c r="J2079" s="3" t="s">
        <v>144</v>
      </c>
      <c r="K2079" s="3" t="s">
        <v>144</v>
      </c>
      <c r="L2079">
        <f>H2079*I2079</f>
        <v>4.3988827516063589E-2</v>
      </c>
      <c r="M2079" t="s">
        <v>68</v>
      </c>
      <c r="N2079">
        <f t="shared" si="45"/>
        <v>4.3988827516063589E-2</v>
      </c>
    </row>
    <row r="2080" spans="1:14" x14ac:dyDescent="0.25">
      <c r="A2080" t="s">
        <v>140</v>
      </c>
      <c r="B2080" t="s">
        <v>63</v>
      </c>
      <c r="C2080" t="s">
        <v>34</v>
      </c>
      <c r="D2080" t="s">
        <v>89</v>
      </c>
      <c r="E2080" t="s">
        <v>81</v>
      </c>
      <c r="F2080" t="s">
        <v>141</v>
      </c>
      <c r="G2080" s="3" t="s">
        <v>144</v>
      </c>
      <c r="H2080" s="4">
        <v>0.79492987012987015</v>
      </c>
      <c r="I2080">
        <v>1.7430218939020907E-2</v>
      </c>
      <c r="J2080" s="3" t="s">
        <v>144</v>
      </c>
      <c r="K2080" s="3" t="s">
        <v>144</v>
      </c>
      <c r="L2080">
        <f>H2080*I2080</f>
        <v>1.3855801677531093E-2</v>
      </c>
      <c r="M2080" t="s">
        <v>68</v>
      </c>
      <c r="N2080">
        <f t="shared" si="45"/>
        <v>1.3855801677531093E-2</v>
      </c>
    </row>
    <row r="2081" spans="1:14" x14ac:dyDescent="0.25">
      <c r="A2081" t="s">
        <v>140</v>
      </c>
      <c r="B2081" t="s">
        <v>63</v>
      </c>
      <c r="C2081" t="s">
        <v>34</v>
      </c>
      <c r="D2081" t="s">
        <v>89</v>
      </c>
      <c r="E2081" t="s">
        <v>145</v>
      </c>
      <c r="F2081" t="s">
        <v>141</v>
      </c>
      <c r="G2081" s="3" t="s">
        <v>144</v>
      </c>
      <c r="H2081" s="4">
        <v>0.51818181818181819</v>
      </c>
      <c r="I2081">
        <v>2.3041766794128546E-2</v>
      </c>
      <c r="J2081" s="3" t="s">
        <v>144</v>
      </c>
      <c r="K2081" s="3" t="s">
        <v>144</v>
      </c>
      <c r="L2081">
        <f>H2081*I2081</f>
        <v>1.1939824611502973E-2</v>
      </c>
      <c r="M2081" t="s">
        <v>68</v>
      </c>
      <c r="N2081">
        <f t="shared" si="45"/>
        <v>1.1939824611502973E-2</v>
      </c>
    </row>
    <row r="2082" spans="1:14" x14ac:dyDescent="0.25">
      <c r="A2082" t="s">
        <v>140</v>
      </c>
      <c r="B2082" t="s">
        <v>63</v>
      </c>
      <c r="C2082" t="s">
        <v>34</v>
      </c>
      <c r="D2082" t="s">
        <v>71</v>
      </c>
      <c r="E2082" t="s">
        <v>81</v>
      </c>
      <c r="F2082" t="s">
        <v>141</v>
      </c>
      <c r="G2082" s="3" t="s">
        <v>144</v>
      </c>
      <c r="H2082" s="4">
        <v>0.5216727272727274</v>
      </c>
      <c r="I2082">
        <v>1.7430218939020907E-2</v>
      </c>
      <c r="J2082" s="3" t="s">
        <v>144</v>
      </c>
      <c r="K2082" s="3" t="s">
        <v>144</v>
      </c>
      <c r="L2082">
        <f>H2082*I2082</f>
        <v>9.0928698508797815E-3</v>
      </c>
      <c r="M2082" t="s">
        <v>68</v>
      </c>
      <c r="N2082">
        <f t="shared" si="45"/>
        <v>9.0928698508797815E-3</v>
      </c>
    </row>
    <row r="2083" spans="1:14" x14ac:dyDescent="0.25">
      <c r="A2083" t="s">
        <v>140</v>
      </c>
      <c r="B2083" t="s">
        <v>63</v>
      </c>
      <c r="C2083" t="s">
        <v>34</v>
      </c>
      <c r="D2083" t="s">
        <v>71</v>
      </c>
      <c r="E2083" t="s">
        <v>145</v>
      </c>
      <c r="F2083" t="s">
        <v>141</v>
      </c>
      <c r="G2083" s="3" t="s">
        <v>144</v>
      </c>
      <c r="H2083" s="4">
        <v>0.57272727272727264</v>
      </c>
      <c r="I2083">
        <v>2.3041766794128546E-2</v>
      </c>
      <c r="J2083" s="3" t="s">
        <v>144</v>
      </c>
      <c r="K2083" s="3" t="s">
        <v>144</v>
      </c>
      <c r="L2083">
        <f>H2083*I2083</f>
        <v>1.3196648254819074E-2</v>
      </c>
      <c r="M2083" t="s">
        <v>68</v>
      </c>
      <c r="N2083">
        <f t="shared" si="45"/>
        <v>1.3196648254819074E-2</v>
      </c>
    </row>
    <row r="2084" spans="1:14" x14ac:dyDescent="0.25">
      <c r="A2084" t="s">
        <v>140</v>
      </c>
      <c r="B2084" t="s">
        <v>63</v>
      </c>
      <c r="C2084" t="s">
        <v>34</v>
      </c>
      <c r="D2084" t="s">
        <v>64</v>
      </c>
      <c r="E2084" t="s">
        <v>81</v>
      </c>
      <c r="F2084" t="s">
        <v>82</v>
      </c>
      <c r="G2084">
        <v>1069</v>
      </c>
      <c r="H2084" s="3" t="s">
        <v>144</v>
      </c>
      <c r="I2084">
        <v>1.7430218939020907E-2</v>
      </c>
      <c r="J2084">
        <v>0.3</v>
      </c>
      <c r="K2084">
        <v>0.03</v>
      </c>
      <c r="L2084">
        <f>G2084*I2084*J2084*K2084</f>
        <v>0.16769613641232015</v>
      </c>
      <c r="M2084" t="s">
        <v>68</v>
      </c>
      <c r="N2084">
        <f t="shared" si="45"/>
        <v>0.16769613641232015</v>
      </c>
    </row>
    <row r="2085" spans="1:14" x14ac:dyDescent="0.25">
      <c r="A2085" t="s">
        <v>140</v>
      </c>
      <c r="B2085" t="s">
        <v>63</v>
      </c>
      <c r="C2085" t="s">
        <v>34</v>
      </c>
      <c r="D2085" t="s">
        <v>64</v>
      </c>
      <c r="E2085" t="s">
        <v>81</v>
      </c>
      <c r="F2085" t="s">
        <v>141</v>
      </c>
      <c r="G2085" s="3" t="s">
        <v>144</v>
      </c>
      <c r="H2085" s="4">
        <v>18.90909090909091</v>
      </c>
      <c r="I2085">
        <v>1.7430218939020907E-2</v>
      </c>
      <c r="J2085" s="3" t="s">
        <v>144</v>
      </c>
      <c r="K2085" s="3" t="s">
        <v>144</v>
      </c>
      <c r="L2085">
        <f>H2085*I2085</f>
        <v>0.32958959448330444</v>
      </c>
      <c r="M2085" t="s">
        <v>68</v>
      </c>
      <c r="N2085">
        <f t="shared" si="45"/>
        <v>0.32958959448330444</v>
      </c>
    </row>
    <row r="2086" spans="1:14" x14ac:dyDescent="0.25">
      <c r="A2086" t="s">
        <v>140</v>
      </c>
      <c r="B2086" t="s">
        <v>63</v>
      </c>
      <c r="C2086" t="s">
        <v>34</v>
      </c>
      <c r="D2086" t="s">
        <v>64</v>
      </c>
      <c r="E2086" t="s">
        <v>145</v>
      </c>
      <c r="F2086" t="s">
        <v>82</v>
      </c>
      <c r="G2086">
        <v>1069</v>
      </c>
      <c r="H2086" s="3" t="s">
        <v>144</v>
      </c>
      <c r="I2086">
        <v>2.3041766794128546E-2</v>
      </c>
      <c r="J2086">
        <v>0.3</v>
      </c>
      <c r="K2086">
        <v>0.03</v>
      </c>
      <c r="L2086">
        <f>G2086*I2086*J2086*K2086</f>
        <v>0.2216848383263107</v>
      </c>
      <c r="M2086" t="s">
        <v>68</v>
      </c>
      <c r="N2086">
        <f t="shared" si="45"/>
        <v>0.2216848383263107</v>
      </c>
    </row>
    <row r="2087" spans="1:14" x14ac:dyDescent="0.25">
      <c r="A2087" t="s">
        <v>140</v>
      </c>
      <c r="B2087" t="s">
        <v>63</v>
      </c>
      <c r="C2087" t="s">
        <v>34</v>
      </c>
      <c r="D2087" t="s">
        <v>64</v>
      </c>
      <c r="E2087" t="s">
        <v>145</v>
      </c>
      <c r="F2087" t="s">
        <v>141</v>
      </c>
      <c r="G2087" s="3" t="s">
        <v>144</v>
      </c>
      <c r="H2087" s="4">
        <v>4.3636363636363633</v>
      </c>
      <c r="I2087">
        <v>2.3041766794128546E-2</v>
      </c>
      <c r="J2087" s="3" t="s">
        <v>144</v>
      </c>
      <c r="K2087" s="3" t="s">
        <v>144</v>
      </c>
      <c r="L2087">
        <f t="shared" ref="L2087:L2098" si="46">H2087*I2087</f>
        <v>0.1005458914652882</v>
      </c>
      <c r="M2087" t="s">
        <v>68</v>
      </c>
      <c r="N2087">
        <f t="shared" si="45"/>
        <v>0.1005458914652882</v>
      </c>
    </row>
    <row r="2088" spans="1:14" x14ac:dyDescent="0.25">
      <c r="A2088" t="s">
        <v>140</v>
      </c>
      <c r="B2088" t="s">
        <v>63</v>
      </c>
      <c r="C2088" t="s">
        <v>34</v>
      </c>
      <c r="D2088" t="s">
        <v>158</v>
      </c>
      <c r="E2088" t="s">
        <v>81</v>
      </c>
      <c r="F2088" t="s">
        <v>141</v>
      </c>
      <c r="G2088" s="3" t="s">
        <v>144</v>
      </c>
      <c r="H2088" s="4">
        <v>0.5216727272727274</v>
      </c>
      <c r="I2088">
        <v>1.7430218939020907E-2</v>
      </c>
      <c r="J2088" s="3" t="s">
        <v>144</v>
      </c>
      <c r="K2088" s="3" t="s">
        <v>144</v>
      </c>
      <c r="L2088">
        <f t="shared" si="46"/>
        <v>9.0928698508797815E-3</v>
      </c>
      <c r="M2088" t="s">
        <v>68</v>
      </c>
      <c r="N2088">
        <f t="shared" si="45"/>
        <v>9.0928698508797815E-3</v>
      </c>
    </row>
    <row r="2089" spans="1:14" x14ac:dyDescent="0.25">
      <c r="A2089" t="s">
        <v>140</v>
      </c>
      <c r="B2089" t="s">
        <v>63</v>
      </c>
      <c r="C2089" t="s">
        <v>34</v>
      </c>
      <c r="D2089" t="s">
        <v>158</v>
      </c>
      <c r="E2089" t="s">
        <v>145</v>
      </c>
      <c r="F2089" t="s">
        <v>141</v>
      </c>
      <c r="G2089" s="3" t="s">
        <v>144</v>
      </c>
      <c r="H2089" s="4">
        <v>0.44545454545454538</v>
      </c>
      <c r="I2089">
        <v>2.3041766794128546E-2</v>
      </c>
      <c r="J2089" s="3" t="s">
        <v>144</v>
      </c>
      <c r="K2089" s="3" t="s">
        <v>144</v>
      </c>
      <c r="L2089">
        <f t="shared" si="46"/>
        <v>1.0264059753748169E-2</v>
      </c>
      <c r="M2089" t="s">
        <v>68</v>
      </c>
      <c r="N2089">
        <f t="shared" si="45"/>
        <v>1.0264059753748169E-2</v>
      </c>
    </row>
    <row r="2090" spans="1:14" x14ac:dyDescent="0.25">
      <c r="A2090" t="s">
        <v>140</v>
      </c>
      <c r="B2090" t="s">
        <v>63</v>
      </c>
      <c r="C2090" t="s">
        <v>34</v>
      </c>
      <c r="D2090" t="s">
        <v>159</v>
      </c>
      <c r="E2090" t="s">
        <v>145</v>
      </c>
      <c r="F2090" t="s">
        <v>141</v>
      </c>
      <c r="G2090" s="3" t="s">
        <v>144</v>
      </c>
      <c r="H2090" s="4">
        <v>1.4000000000000001</v>
      </c>
      <c r="I2090">
        <v>2.3041766794128546E-2</v>
      </c>
      <c r="J2090" s="3" t="s">
        <v>144</v>
      </c>
      <c r="K2090" s="3" t="s">
        <v>144</v>
      </c>
      <c r="L2090">
        <f t="shared" si="46"/>
        <v>3.2258473511779968E-2</v>
      </c>
      <c r="M2090" t="s">
        <v>68</v>
      </c>
      <c r="N2090">
        <f t="shared" si="45"/>
        <v>3.2258473511779968E-2</v>
      </c>
    </row>
    <row r="2091" spans="1:14" x14ac:dyDescent="0.25">
      <c r="A2091" t="s">
        <v>140</v>
      </c>
      <c r="B2091" t="s">
        <v>63</v>
      </c>
      <c r="C2091" t="s">
        <v>34</v>
      </c>
      <c r="D2091" t="s">
        <v>70</v>
      </c>
      <c r="E2091" t="s">
        <v>81</v>
      </c>
      <c r="F2091" t="s">
        <v>141</v>
      </c>
      <c r="G2091" s="3" t="s">
        <v>144</v>
      </c>
      <c r="H2091" s="4">
        <v>5.2167272727272733</v>
      </c>
      <c r="I2091">
        <v>1.7430218939020907E-2</v>
      </c>
      <c r="J2091" s="3" t="s">
        <v>144</v>
      </c>
      <c r="K2091" s="3" t="s">
        <v>144</v>
      </c>
      <c r="L2091">
        <f t="shared" si="46"/>
        <v>9.0928698508797798E-2</v>
      </c>
      <c r="M2091" t="s">
        <v>68</v>
      </c>
      <c r="N2091">
        <f t="shared" si="45"/>
        <v>9.0928698508797798E-2</v>
      </c>
    </row>
    <row r="2092" spans="1:14" x14ac:dyDescent="0.25">
      <c r="A2092" t="s">
        <v>140</v>
      </c>
      <c r="B2092" t="s">
        <v>63</v>
      </c>
      <c r="C2092" t="s">
        <v>34</v>
      </c>
      <c r="D2092" t="s">
        <v>70</v>
      </c>
      <c r="E2092" t="s">
        <v>145</v>
      </c>
      <c r="F2092" t="s">
        <v>141</v>
      </c>
      <c r="G2092" s="3" t="s">
        <v>144</v>
      </c>
      <c r="H2092" s="4">
        <v>0.63636363636363635</v>
      </c>
      <c r="I2092">
        <v>2.3041766794128546E-2</v>
      </c>
      <c r="J2092" s="3" t="s">
        <v>144</v>
      </c>
      <c r="K2092" s="3" t="s">
        <v>144</v>
      </c>
      <c r="L2092">
        <f t="shared" si="46"/>
        <v>1.4662942505354529E-2</v>
      </c>
      <c r="M2092" t="s">
        <v>68</v>
      </c>
      <c r="N2092">
        <f t="shared" si="45"/>
        <v>1.4662942505354529E-2</v>
      </c>
    </row>
    <row r="2093" spans="1:14" x14ac:dyDescent="0.25">
      <c r="A2093" t="s">
        <v>140</v>
      </c>
      <c r="B2093" t="s">
        <v>63</v>
      </c>
      <c r="C2093" t="s">
        <v>34</v>
      </c>
      <c r="D2093" t="s">
        <v>160</v>
      </c>
      <c r="E2093" t="s">
        <v>81</v>
      </c>
      <c r="F2093" t="s">
        <v>141</v>
      </c>
      <c r="G2093" s="3" t="s">
        <v>144</v>
      </c>
      <c r="H2093" s="4">
        <v>0.69556363636363638</v>
      </c>
      <c r="I2093">
        <v>1.7430218939020907E-2</v>
      </c>
      <c r="J2093" s="3" t="s">
        <v>144</v>
      </c>
      <c r="K2093" s="3" t="s">
        <v>144</v>
      </c>
      <c r="L2093">
        <f t="shared" si="46"/>
        <v>1.2123826467839707E-2</v>
      </c>
      <c r="M2093" t="s">
        <v>68</v>
      </c>
      <c r="N2093">
        <f t="shared" si="45"/>
        <v>1.2123826467839707E-2</v>
      </c>
    </row>
    <row r="2094" spans="1:14" x14ac:dyDescent="0.25">
      <c r="A2094" t="s">
        <v>140</v>
      </c>
      <c r="B2094" t="s">
        <v>63</v>
      </c>
      <c r="C2094" t="s">
        <v>34</v>
      </c>
      <c r="D2094" t="s">
        <v>160</v>
      </c>
      <c r="E2094" t="s">
        <v>145</v>
      </c>
      <c r="F2094" t="s">
        <v>141</v>
      </c>
      <c r="G2094" s="3" t="s">
        <v>144</v>
      </c>
      <c r="H2094" s="4">
        <v>0.44545454545454538</v>
      </c>
      <c r="I2094">
        <v>2.3041766794128546E-2</v>
      </c>
      <c r="J2094" s="3" t="s">
        <v>144</v>
      </c>
      <c r="K2094" s="3" t="s">
        <v>144</v>
      </c>
      <c r="L2094">
        <f t="shared" si="46"/>
        <v>1.0264059753748169E-2</v>
      </c>
      <c r="M2094" t="s">
        <v>68</v>
      </c>
      <c r="N2094">
        <f t="shared" si="45"/>
        <v>1.0264059753748169E-2</v>
      </c>
    </row>
    <row r="2095" spans="1:14" x14ac:dyDescent="0.25">
      <c r="A2095" t="s">
        <v>140</v>
      </c>
      <c r="B2095" t="s">
        <v>63</v>
      </c>
      <c r="C2095" t="s">
        <v>34</v>
      </c>
      <c r="D2095" t="s">
        <v>161</v>
      </c>
      <c r="E2095" t="s">
        <v>81</v>
      </c>
      <c r="F2095" t="s">
        <v>141</v>
      </c>
      <c r="G2095" s="3" t="s">
        <v>144</v>
      </c>
      <c r="H2095" s="4">
        <v>0.50902611570247935</v>
      </c>
      <c r="I2095">
        <v>1.7430218939020907E-2</v>
      </c>
      <c r="J2095" s="3" t="s">
        <v>144</v>
      </c>
      <c r="K2095" s="3" t="s">
        <v>144</v>
      </c>
      <c r="L2095">
        <f t="shared" si="46"/>
        <v>8.8724366423736031E-3</v>
      </c>
      <c r="M2095" t="s">
        <v>68</v>
      </c>
      <c r="N2095">
        <f t="shared" si="45"/>
        <v>8.8724366423736031E-3</v>
      </c>
    </row>
    <row r="2096" spans="1:14" x14ac:dyDescent="0.25">
      <c r="A2096" t="s">
        <v>140</v>
      </c>
      <c r="B2096" t="s">
        <v>63</v>
      </c>
      <c r="C2096" t="s">
        <v>34</v>
      </c>
      <c r="D2096" t="s">
        <v>161</v>
      </c>
      <c r="E2096" t="s">
        <v>145</v>
      </c>
      <c r="F2096" t="s">
        <v>141</v>
      </c>
      <c r="G2096" s="3" t="s">
        <v>144</v>
      </c>
      <c r="H2096" s="4">
        <v>0.43735537190082652</v>
      </c>
      <c r="I2096">
        <v>2.3041766794128546E-2</v>
      </c>
      <c r="J2096" s="3" t="s">
        <v>144</v>
      </c>
      <c r="K2096" s="3" t="s">
        <v>144</v>
      </c>
      <c r="L2096">
        <f t="shared" si="46"/>
        <v>1.0077440485498206E-2</v>
      </c>
      <c r="M2096" t="s">
        <v>68</v>
      </c>
      <c r="N2096">
        <f t="shared" si="45"/>
        <v>1.0077440485498206E-2</v>
      </c>
    </row>
    <row r="2097" spans="1:14" x14ac:dyDescent="0.25">
      <c r="A2097" t="s">
        <v>140</v>
      </c>
      <c r="B2097" t="s">
        <v>63</v>
      </c>
      <c r="C2097" t="s">
        <v>34</v>
      </c>
      <c r="D2097" t="s">
        <v>92</v>
      </c>
      <c r="E2097" t="s">
        <v>81</v>
      </c>
      <c r="F2097" t="s">
        <v>141</v>
      </c>
      <c r="G2097" s="3" t="s">
        <v>144</v>
      </c>
      <c r="H2097" s="4">
        <v>1.4545454545454544</v>
      </c>
      <c r="I2097">
        <v>1.7430218939020907E-2</v>
      </c>
      <c r="J2097" s="3" t="s">
        <v>144</v>
      </c>
      <c r="K2097" s="3" t="s">
        <v>144</v>
      </c>
      <c r="L2097">
        <f t="shared" si="46"/>
        <v>2.5353045729484953E-2</v>
      </c>
      <c r="M2097" t="s">
        <v>68</v>
      </c>
      <c r="N2097">
        <f t="shared" si="45"/>
        <v>2.5353045729484953E-2</v>
      </c>
    </row>
    <row r="2098" spans="1:14" x14ac:dyDescent="0.25">
      <c r="A2098" t="s">
        <v>140</v>
      </c>
      <c r="B2098" t="s">
        <v>63</v>
      </c>
      <c r="C2098" t="s">
        <v>34</v>
      </c>
      <c r="D2098" t="s">
        <v>92</v>
      </c>
      <c r="E2098" t="s">
        <v>145</v>
      </c>
      <c r="F2098" t="s">
        <v>141</v>
      </c>
      <c r="G2098" s="3" t="s">
        <v>144</v>
      </c>
      <c r="H2098" s="4">
        <v>3.6363636363636367</v>
      </c>
      <c r="I2098">
        <v>2.3041766794128546E-2</v>
      </c>
      <c r="J2098" s="3" t="s">
        <v>144</v>
      </c>
      <c r="K2098" s="3" t="s">
        <v>144</v>
      </c>
      <c r="L2098">
        <f t="shared" si="46"/>
        <v>8.3788242887740172E-2</v>
      </c>
      <c r="M2098" t="s">
        <v>68</v>
      </c>
      <c r="N2098">
        <f t="shared" si="45"/>
        <v>8.3788242887740172E-2</v>
      </c>
    </row>
    <row r="2099" spans="1:14" x14ac:dyDescent="0.25">
      <c r="A2099" t="s">
        <v>140</v>
      </c>
      <c r="B2099" t="s">
        <v>63</v>
      </c>
      <c r="C2099" t="s">
        <v>34</v>
      </c>
      <c r="D2099" t="s">
        <v>72</v>
      </c>
      <c r="E2099" t="s">
        <v>81</v>
      </c>
      <c r="F2099" t="s">
        <v>82</v>
      </c>
      <c r="G2099">
        <v>1470</v>
      </c>
      <c r="H2099" s="3" t="s">
        <v>144</v>
      </c>
      <c r="I2099">
        <v>1.7430218939020907E-2</v>
      </c>
      <c r="J2099">
        <v>0.3</v>
      </c>
      <c r="K2099">
        <v>0.03</v>
      </c>
      <c r="L2099">
        <f>G2099*I2099*J2099*K2099</f>
        <v>0.23060179656324659</v>
      </c>
      <c r="M2099" t="s">
        <v>68</v>
      </c>
      <c r="N2099">
        <f t="shared" si="45"/>
        <v>0.23060179656324659</v>
      </c>
    </row>
    <row r="2100" spans="1:14" x14ac:dyDescent="0.25">
      <c r="A2100" t="s">
        <v>140</v>
      </c>
      <c r="B2100" t="s">
        <v>63</v>
      </c>
      <c r="C2100" t="s">
        <v>34</v>
      </c>
      <c r="D2100" t="s">
        <v>72</v>
      </c>
      <c r="E2100" t="s">
        <v>81</v>
      </c>
      <c r="F2100" t="s">
        <v>141</v>
      </c>
      <c r="G2100" s="3" t="s">
        <v>144</v>
      </c>
      <c r="H2100" s="4">
        <v>16.727272727272727</v>
      </c>
      <c r="I2100">
        <v>1.7430218939020907E-2</v>
      </c>
      <c r="J2100" s="3" t="s">
        <v>144</v>
      </c>
      <c r="K2100" s="3" t="s">
        <v>144</v>
      </c>
      <c r="L2100">
        <f>H2100*I2100</f>
        <v>0.29156002588907698</v>
      </c>
      <c r="M2100" t="s">
        <v>68</v>
      </c>
      <c r="N2100">
        <f t="shared" si="45"/>
        <v>0.29156002588907698</v>
      </c>
    </row>
    <row r="2101" spans="1:14" x14ac:dyDescent="0.25">
      <c r="A2101" t="s">
        <v>140</v>
      </c>
      <c r="B2101" t="s">
        <v>63</v>
      </c>
      <c r="C2101" t="s">
        <v>34</v>
      </c>
      <c r="D2101" t="s">
        <v>72</v>
      </c>
      <c r="E2101" t="s">
        <v>145</v>
      </c>
      <c r="F2101" t="s">
        <v>82</v>
      </c>
      <c r="G2101">
        <v>1074</v>
      </c>
      <c r="H2101" s="3" t="s">
        <v>144</v>
      </c>
      <c r="I2101">
        <v>2.3041766794128546E-2</v>
      </c>
      <c r="J2101">
        <v>0.3</v>
      </c>
      <c r="K2101">
        <v>0.03</v>
      </c>
      <c r="L2101">
        <f>G2101*I2101*J2101*K2101</f>
        <v>0.2227217178320465</v>
      </c>
      <c r="M2101" t="s">
        <v>68</v>
      </c>
      <c r="N2101">
        <f t="shared" si="45"/>
        <v>0.2227217178320465</v>
      </c>
    </row>
    <row r="2102" spans="1:14" x14ac:dyDescent="0.25">
      <c r="A2102" t="s">
        <v>140</v>
      </c>
      <c r="B2102" t="s">
        <v>63</v>
      </c>
      <c r="C2102" t="s">
        <v>34</v>
      </c>
      <c r="D2102" t="s">
        <v>72</v>
      </c>
      <c r="E2102" t="s">
        <v>145</v>
      </c>
      <c r="F2102" t="s">
        <v>141</v>
      </c>
      <c r="G2102" s="3" t="s">
        <v>144</v>
      </c>
      <c r="H2102" s="4">
        <v>5.0909090909090908</v>
      </c>
      <c r="I2102">
        <v>2.3041766794128546E-2</v>
      </c>
      <c r="J2102" s="3" t="s">
        <v>144</v>
      </c>
      <c r="K2102" s="3" t="s">
        <v>144</v>
      </c>
      <c r="L2102">
        <f>H2102*I2102</f>
        <v>0.11730354004283623</v>
      </c>
      <c r="M2102" t="s">
        <v>68</v>
      </c>
      <c r="N2102">
        <f t="shared" si="45"/>
        <v>0.11730354004283623</v>
      </c>
    </row>
    <row r="2103" spans="1:14" x14ac:dyDescent="0.25">
      <c r="A2103" t="s">
        <v>140</v>
      </c>
      <c r="B2103" t="s">
        <v>63</v>
      </c>
      <c r="C2103" t="s">
        <v>34</v>
      </c>
      <c r="D2103" t="s">
        <v>69</v>
      </c>
      <c r="E2103" t="s">
        <v>81</v>
      </c>
      <c r="F2103" t="s">
        <v>82</v>
      </c>
      <c r="G2103">
        <v>2016</v>
      </c>
      <c r="H2103" s="3" t="s">
        <v>144</v>
      </c>
      <c r="I2103">
        <v>1.7430218939020907E-2</v>
      </c>
      <c r="J2103">
        <v>0.3</v>
      </c>
      <c r="K2103">
        <v>0.03</v>
      </c>
      <c r="L2103">
        <f>G2103*I2103*J2103*K2103</f>
        <v>0.31625389242959528</v>
      </c>
      <c r="M2103" t="s">
        <v>68</v>
      </c>
      <c r="N2103">
        <f t="shared" si="45"/>
        <v>0.31625389242959528</v>
      </c>
    </row>
    <row r="2104" spans="1:14" x14ac:dyDescent="0.25">
      <c r="A2104" t="s">
        <v>140</v>
      </c>
      <c r="B2104" t="s">
        <v>63</v>
      </c>
      <c r="C2104" t="s">
        <v>34</v>
      </c>
      <c r="D2104" t="s">
        <v>69</v>
      </c>
      <c r="E2104" t="s">
        <v>145</v>
      </c>
      <c r="F2104" t="s">
        <v>82</v>
      </c>
      <c r="G2104">
        <v>139</v>
      </c>
      <c r="H2104" s="3" t="s">
        <v>144</v>
      </c>
      <c r="I2104">
        <v>2.3041766794128546E-2</v>
      </c>
      <c r="J2104">
        <v>0.3</v>
      </c>
      <c r="K2104">
        <v>0.03</v>
      </c>
      <c r="L2104">
        <f>G2104*I2104*J2104*K2104</f>
        <v>2.8825250259454812E-2</v>
      </c>
      <c r="M2104" t="s">
        <v>68</v>
      </c>
      <c r="N2104">
        <f t="shared" si="45"/>
        <v>2.8825250259454812E-2</v>
      </c>
    </row>
    <row r="2105" spans="1:14" x14ac:dyDescent="0.25">
      <c r="A2105" t="s">
        <v>140</v>
      </c>
      <c r="B2105" t="s">
        <v>63</v>
      </c>
      <c r="C2105" t="s">
        <v>34</v>
      </c>
      <c r="D2105" t="s">
        <v>162</v>
      </c>
      <c r="E2105" t="s">
        <v>81</v>
      </c>
      <c r="F2105" t="s">
        <v>141</v>
      </c>
      <c r="G2105" s="3" t="s">
        <v>144</v>
      </c>
      <c r="H2105" s="4">
        <v>12.363636363636363</v>
      </c>
      <c r="I2105">
        <v>1.7430218939020907E-2</v>
      </c>
      <c r="J2105" s="3" t="s">
        <v>144</v>
      </c>
      <c r="K2105" s="3" t="s">
        <v>144</v>
      </c>
      <c r="L2105">
        <f>H2105*I2105</f>
        <v>0.21550088870062212</v>
      </c>
      <c r="M2105" t="s">
        <v>68</v>
      </c>
      <c r="N2105">
        <f t="shared" si="45"/>
        <v>0.21550088870062212</v>
      </c>
    </row>
    <row r="2106" spans="1:14" x14ac:dyDescent="0.25">
      <c r="A2106" t="s">
        <v>140</v>
      </c>
      <c r="B2106" t="s">
        <v>63</v>
      </c>
      <c r="C2106" t="s">
        <v>34</v>
      </c>
      <c r="D2106" t="s">
        <v>162</v>
      </c>
      <c r="E2106" t="s">
        <v>145</v>
      </c>
      <c r="F2106" t="s">
        <v>141</v>
      </c>
      <c r="G2106" s="3" t="s">
        <v>144</v>
      </c>
      <c r="H2106" s="4">
        <v>1.4545454545454544</v>
      </c>
      <c r="I2106">
        <v>2.3041766794128546E-2</v>
      </c>
      <c r="J2106" s="3" t="s">
        <v>144</v>
      </c>
      <c r="K2106" s="3" t="s">
        <v>144</v>
      </c>
      <c r="L2106">
        <f>H2106*I2106</f>
        <v>3.351529715509606E-2</v>
      </c>
      <c r="M2106" t="s">
        <v>68</v>
      </c>
      <c r="N2106">
        <f t="shared" si="45"/>
        <v>3.351529715509606E-2</v>
      </c>
    </row>
    <row r="2107" spans="1:14" x14ac:dyDescent="0.25">
      <c r="A2107" t="s">
        <v>140</v>
      </c>
      <c r="B2107" t="s">
        <v>63</v>
      </c>
      <c r="C2107" t="s">
        <v>34</v>
      </c>
      <c r="D2107" t="s">
        <v>108</v>
      </c>
      <c r="E2107" t="s">
        <v>81</v>
      </c>
      <c r="F2107" t="s">
        <v>82</v>
      </c>
      <c r="G2107">
        <v>2576</v>
      </c>
      <c r="H2107" s="3" t="s">
        <v>144</v>
      </c>
      <c r="I2107">
        <v>1.7430218939020907E-2</v>
      </c>
      <c r="J2107">
        <v>0.3</v>
      </c>
      <c r="K2107">
        <v>0.03</v>
      </c>
      <c r="L2107">
        <f>G2107*I2107*J2107*K2107</f>
        <v>0.40410219588226065</v>
      </c>
      <c r="M2107" t="s">
        <v>68</v>
      </c>
      <c r="N2107">
        <f t="shared" si="45"/>
        <v>0.40410219588226065</v>
      </c>
    </row>
    <row r="2108" spans="1:14" x14ac:dyDescent="0.25">
      <c r="A2108" t="s">
        <v>140</v>
      </c>
      <c r="B2108" t="s">
        <v>63</v>
      </c>
      <c r="C2108" t="s">
        <v>34</v>
      </c>
      <c r="D2108" t="s">
        <v>108</v>
      </c>
      <c r="E2108" t="s">
        <v>81</v>
      </c>
      <c r="F2108" t="s">
        <v>141</v>
      </c>
      <c r="G2108" s="3" t="s">
        <v>144</v>
      </c>
      <c r="H2108" s="4">
        <v>23.418181818181818</v>
      </c>
      <c r="I2108">
        <v>1.7430218939020907E-2</v>
      </c>
      <c r="J2108" s="3" t="s">
        <v>144</v>
      </c>
      <c r="K2108" s="3" t="s">
        <v>144</v>
      </c>
      <c r="L2108">
        <f>H2108*I2108</f>
        <v>0.40818403624470778</v>
      </c>
      <c r="M2108" t="s">
        <v>68</v>
      </c>
      <c r="N2108">
        <f t="shared" si="45"/>
        <v>0.40818403624470778</v>
      </c>
    </row>
    <row r="2109" spans="1:14" x14ac:dyDescent="0.25">
      <c r="A2109" t="s">
        <v>140</v>
      </c>
      <c r="B2109" t="s">
        <v>63</v>
      </c>
      <c r="C2109" t="s">
        <v>34</v>
      </c>
      <c r="D2109" t="s">
        <v>108</v>
      </c>
      <c r="E2109" t="s">
        <v>145</v>
      </c>
      <c r="F2109" t="s">
        <v>82</v>
      </c>
      <c r="G2109">
        <v>949</v>
      </c>
      <c r="H2109" s="3" t="s">
        <v>144</v>
      </c>
      <c r="I2109">
        <v>2.3041766794128546E-2</v>
      </c>
      <c r="J2109">
        <v>0.3</v>
      </c>
      <c r="K2109">
        <v>0.03</v>
      </c>
      <c r="L2109">
        <f>G2109*I2109*J2109*K2109</f>
        <v>0.19679973018865191</v>
      </c>
      <c r="M2109" t="s">
        <v>68</v>
      </c>
      <c r="N2109">
        <f t="shared" si="45"/>
        <v>0.19679973018865191</v>
      </c>
    </row>
    <row r="2110" spans="1:14" x14ac:dyDescent="0.25">
      <c r="A2110" t="s">
        <v>140</v>
      </c>
      <c r="B2110" t="s">
        <v>63</v>
      </c>
      <c r="C2110" t="s">
        <v>34</v>
      </c>
      <c r="D2110" t="s">
        <v>108</v>
      </c>
      <c r="E2110" t="s">
        <v>145</v>
      </c>
      <c r="F2110" t="s">
        <v>141</v>
      </c>
      <c r="G2110" s="3" t="s">
        <v>144</v>
      </c>
      <c r="H2110" s="4">
        <v>8.6545454545454543</v>
      </c>
      <c r="I2110">
        <v>2.3041766794128546E-2</v>
      </c>
      <c r="J2110" s="3" t="s">
        <v>144</v>
      </c>
      <c r="K2110" s="3" t="s">
        <v>144</v>
      </c>
      <c r="L2110">
        <f>H2110*I2110</f>
        <v>0.19941601807282158</v>
      </c>
      <c r="M2110" t="s">
        <v>68</v>
      </c>
      <c r="N2110">
        <f t="shared" si="45"/>
        <v>0.19941601807282158</v>
      </c>
    </row>
    <row r="2111" spans="1:14" x14ac:dyDescent="0.25">
      <c r="A2111" t="s">
        <v>140</v>
      </c>
      <c r="B2111" t="s">
        <v>63</v>
      </c>
      <c r="C2111" t="s">
        <v>34</v>
      </c>
      <c r="D2111" t="s">
        <v>109</v>
      </c>
      <c r="E2111" t="s">
        <v>81</v>
      </c>
      <c r="F2111" t="s">
        <v>141</v>
      </c>
      <c r="G2111" s="3" t="s">
        <v>144</v>
      </c>
      <c r="H2111" s="4">
        <v>11.927272727272726</v>
      </c>
      <c r="I2111">
        <v>1.7430218939020907E-2</v>
      </c>
      <c r="J2111" s="3" t="s">
        <v>144</v>
      </c>
      <c r="K2111" s="3" t="s">
        <v>144</v>
      </c>
      <c r="L2111">
        <f>H2111*I2111</f>
        <v>0.20789497498177661</v>
      </c>
      <c r="M2111" t="s">
        <v>68</v>
      </c>
      <c r="N2111">
        <f t="shared" si="45"/>
        <v>0.20789497498177661</v>
      </c>
    </row>
    <row r="2112" spans="1:14" x14ac:dyDescent="0.25">
      <c r="A2112" t="s">
        <v>140</v>
      </c>
      <c r="B2112" t="s">
        <v>63</v>
      </c>
      <c r="C2112" t="s">
        <v>34</v>
      </c>
      <c r="D2112" t="s">
        <v>109</v>
      </c>
      <c r="E2112" t="s">
        <v>145</v>
      </c>
      <c r="F2112" t="s">
        <v>141</v>
      </c>
      <c r="G2112" s="3" t="s">
        <v>144</v>
      </c>
      <c r="H2112" s="4">
        <v>14.036363636363637</v>
      </c>
      <c r="I2112">
        <v>2.3041766794128546E-2</v>
      </c>
      <c r="J2112" s="3" t="s">
        <v>144</v>
      </c>
      <c r="K2112" s="3" t="s">
        <v>144</v>
      </c>
      <c r="L2112">
        <f>H2112*I2112</f>
        <v>0.32342261754667706</v>
      </c>
      <c r="M2112" t="s">
        <v>68</v>
      </c>
      <c r="N2112">
        <f t="shared" si="45"/>
        <v>0.32342261754667706</v>
      </c>
    </row>
    <row r="2113" spans="1:14" x14ac:dyDescent="0.25">
      <c r="A2113" t="s">
        <v>140</v>
      </c>
      <c r="B2113" t="s">
        <v>63</v>
      </c>
      <c r="C2113" t="s">
        <v>34</v>
      </c>
      <c r="D2113" t="s">
        <v>163</v>
      </c>
      <c r="E2113" t="s">
        <v>81</v>
      </c>
      <c r="F2113" t="s">
        <v>82</v>
      </c>
      <c r="G2113">
        <v>916</v>
      </c>
      <c r="H2113" s="3" t="s">
        <v>144</v>
      </c>
      <c r="I2113">
        <v>1.7430218939020907E-2</v>
      </c>
      <c r="J2113">
        <v>0.3</v>
      </c>
      <c r="K2113">
        <v>0.03</v>
      </c>
      <c r="L2113">
        <f>G2113*I2113*J2113*K2113</f>
        <v>0.14369472493328833</v>
      </c>
      <c r="M2113" t="s">
        <v>68</v>
      </c>
      <c r="N2113">
        <f t="shared" si="45"/>
        <v>0.14369472493328833</v>
      </c>
    </row>
    <row r="2114" spans="1:14" x14ac:dyDescent="0.25">
      <c r="A2114" t="s">
        <v>140</v>
      </c>
      <c r="B2114" t="s">
        <v>63</v>
      </c>
      <c r="C2114" t="s">
        <v>34</v>
      </c>
      <c r="D2114" t="s">
        <v>163</v>
      </c>
      <c r="E2114" t="s">
        <v>145</v>
      </c>
      <c r="F2114" t="s">
        <v>82</v>
      </c>
      <c r="G2114">
        <v>1294</v>
      </c>
      <c r="H2114" s="3" t="s">
        <v>144</v>
      </c>
      <c r="I2114">
        <v>2.3041766794128546E-2</v>
      </c>
      <c r="J2114">
        <v>0.3</v>
      </c>
      <c r="K2114">
        <v>0.03</v>
      </c>
      <c r="L2114">
        <f>G2114*I2114*J2114*K2114</f>
        <v>0.268344416084421</v>
      </c>
      <c r="M2114" t="s">
        <v>68</v>
      </c>
      <c r="N2114">
        <f t="shared" ref="N2114:N2157" si="47">IF(M2114="N",L2114,0)</f>
        <v>0.268344416084421</v>
      </c>
    </row>
    <row r="2115" spans="1:14" x14ac:dyDescent="0.25">
      <c r="A2115" t="s">
        <v>140</v>
      </c>
      <c r="B2115" t="s">
        <v>63</v>
      </c>
      <c r="C2115" t="s">
        <v>34</v>
      </c>
      <c r="D2115" t="s">
        <v>164</v>
      </c>
      <c r="E2115" t="s">
        <v>81</v>
      </c>
      <c r="F2115" t="s">
        <v>82</v>
      </c>
      <c r="G2115">
        <v>467</v>
      </c>
      <c r="H2115" s="3" t="s">
        <v>144</v>
      </c>
      <c r="I2115">
        <v>1.7430218939020907E-2</v>
      </c>
      <c r="J2115">
        <v>0.3</v>
      </c>
      <c r="K2115">
        <v>0.03</v>
      </c>
      <c r="L2115">
        <f>G2115*I2115*J2115*K2115</f>
        <v>7.3259210200704861E-2</v>
      </c>
      <c r="M2115" t="s">
        <v>68</v>
      </c>
      <c r="N2115">
        <f t="shared" si="47"/>
        <v>7.3259210200704861E-2</v>
      </c>
    </row>
    <row r="2116" spans="1:14" x14ac:dyDescent="0.25">
      <c r="A2116" t="s">
        <v>140</v>
      </c>
      <c r="B2116" t="s">
        <v>63</v>
      </c>
      <c r="C2116" t="s">
        <v>34</v>
      </c>
      <c r="D2116" t="s">
        <v>164</v>
      </c>
      <c r="E2116" t="s">
        <v>81</v>
      </c>
      <c r="F2116" t="s">
        <v>141</v>
      </c>
      <c r="G2116" s="3" t="s">
        <v>144</v>
      </c>
      <c r="H2116" s="4">
        <v>3.64</v>
      </c>
      <c r="I2116">
        <v>1.7430218939020907E-2</v>
      </c>
      <c r="J2116" s="3" t="s">
        <v>144</v>
      </c>
      <c r="K2116" s="3" t="s">
        <v>144</v>
      </c>
      <c r="L2116">
        <f>H2116*I2116</f>
        <v>6.3445996938036098E-2</v>
      </c>
      <c r="M2116" t="s">
        <v>68</v>
      </c>
      <c r="N2116">
        <f t="shared" si="47"/>
        <v>6.3445996938036098E-2</v>
      </c>
    </row>
    <row r="2117" spans="1:14" x14ac:dyDescent="0.25">
      <c r="A2117" t="s">
        <v>140</v>
      </c>
      <c r="B2117" t="s">
        <v>63</v>
      </c>
      <c r="C2117" t="s">
        <v>34</v>
      </c>
      <c r="D2117" t="s">
        <v>164</v>
      </c>
      <c r="E2117" t="s">
        <v>145</v>
      </c>
      <c r="F2117" t="s">
        <v>82</v>
      </c>
      <c r="G2117">
        <v>844.5</v>
      </c>
      <c r="H2117" s="3" t="s">
        <v>144</v>
      </c>
      <c r="I2117">
        <v>2.3041766794128546E-2</v>
      </c>
      <c r="J2117">
        <v>0.3</v>
      </c>
      <c r="K2117">
        <v>0.03</v>
      </c>
      <c r="L2117">
        <f>G2117*I2117*J2117*K2117</f>
        <v>0.175128948518774</v>
      </c>
      <c r="M2117" t="s">
        <v>68</v>
      </c>
      <c r="N2117">
        <f t="shared" si="47"/>
        <v>0.175128948518774</v>
      </c>
    </row>
    <row r="2118" spans="1:14" x14ac:dyDescent="0.25">
      <c r="A2118" t="s">
        <v>140</v>
      </c>
      <c r="B2118" t="s">
        <v>63</v>
      </c>
      <c r="C2118" t="s">
        <v>34</v>
      </c>
      <c r="D2118" t="s">
        <v>164</v>
      </c>
      <c r="E2118" t="s">
        <v>145</v>
      </c>
      <c r="F2118" t="s">
        <v>141</v>
      </c>
      <c r="G2118" s="3" t="s">
        <v>144</v>
      </c>
      <c r="H2118" s="4">
        <v>11.2</v>
      </c>
      <c r="I2118">
        <v>2.3041766794128546E-2</v>
      </c>
      <c r="J2118" s="3" t="s">
        <v>144</v>
      </c>
      <c r="K2118" s="3" t="s">
        <v>144</v>
      </c>
      <c r="L2118">
        <f>H2118*I2118</f>
        <v>0.25806778809423969</v>
      </c>
      <c r="M2118" t="s">
        <v>68</v>
      </c>
      <c r="N2118">
        <f t="shared" si="47"/>
        <v>0.25806778809423969</v>
      </c>
    </row>
    <row r="2119" spans="1:14" x14ac:dyDescent="0.25">
      <c r="A2119" t="s">
        <v>140</v>
      </c>
      <c r="B2119" t="s">
        <v>63</v>
      </c>
      <c r="C2119" t="s">
        <v>34</v>
      </c>
      <c r="D2119" t="s">
        <v>116</v>
      </c>
      <c r="E2119" t="s">
        <v>81</v>
      </c>
      <c r="F2119" t="s">
        <v>82</v>
      </c>
      <c r="G2119">
        <v>5206.8</v>
      </c>
      <c r="H2119" s="3" t="s">
        <v>144</v>
      </c>
      <c r="I2119">
        <v>1.7430218939020907E-2</v>
      </c>
      <c r="J2119">
        <v>0.3</v>
      </c>
      <c r="K2119">
        <v>0.03</v>
      </c>
      <c r="L2119">
        <f>G2119*I2119*J2119*K2119</f>
        <v>0.81680097574524646</v>
      </c>
      <c r="M2119" t="s">
        <v>68</v>
      </c>
      <c r="N2119">
        <f t="shared" si="47"/>
        <v>0.81680097574524646</v>
      </c>
    </row>
    <row r="2120" spans="1:14" x14ac:dyDescent="0.25">
      <c r="A2120" t="s">
        <v>140</v>
      </c>
      <c r="B2120" t="s">
        <v>63</v>
      </c>
      <c r="C2120" t="s">
        <v>34</v>
      </c>
      <c r="D2120" t="s">
        <v>116</v>
      </c>
      <c r="E2120" t="s">
        <v>145</v>
      </c>
      <c r="F2120" t="s">
        <v>82</v>
      </c>
      <c r="G2120">
        <v>1760.3</v>
      </c>
      <c r="H2120" s="3" t="s">
        <v>144</v>
      </c>
      <c r="I2120">
        <v>2.3041766794128546E-2</v>
      </c>
      <c r="J2120">
        <v>0.3</v>
      </c>
      <c r="K2120">
        <v>0.03</v>
      </c>
      <c r="L2120">
        <f>G2120*I2120*J2120*K2120</f>
        <v>0.36504379878934029</v>
      </c>
      <c r="M2120" t="s">
        <v>68</v>
      </c>
      <c r="N2120">
        <f t="shared" si="47"/>
        <v>0.36504379878934029</v>
      </c>
    </row>
    <row r="2121" spans="1:14" x14ac:dyDescent="0.25">
      <c r="A2121" t="s">
        <v>140</v>
      </c>
      <c r="B2121" t="s">
        <v>63</v>
      </c>
      <c r="C2121" t="s">
        <v>34</v>
      </c>
      <c r="D2121" t="s">
        <v>165</v>
      </c>
      <c r="E2121" t="s">
        <v>81</v>
      </c>
      <c r="F2121" t="s">
        <v>141</v>
      </c>
      <c r="G2121" s="3" t="s">
        <v>144</v>
      </c>
      <c r="H2121" s="4">
        <v>3.03</v>
      </c>
      <c r="I2121">
        <v>1.7430218939020907E-2</v>
      </c>
      <c r="J2121" s="3" t="s">
        <v>144</v>
      </c>
      <c r="K2121" s="3" t="s">
        <v>144</v>
      </c>
      <c r="L2121">
        <f>H2121*I2121</f>
        <v>5.2813563385233346E-2</v>
      </c>
      <c r="M2121" t="s">
        <v>68</v>
      </c>
      <c r="N2121">
        <f t="shared" si="47"/>
        <v>5.2813563385233346E-2</v>
      </c>
    </row>
    <row r="2122" spans="1:14" x14ac:dyDescent="0.25">
      <c r="A2122" t="s">
        <v>140</v>
      </c>
      <c r="B2122" t="s">
        <v>63</v>
      </c>
      <c r="C2122" t="s">
        <v>34</v>
      </c>
      <c r="D2122" t="s">
        <v>165</v>
      </c>
      <c r="E2122" t="s">
        <v>145</v>
      </c>
      <c r="F2122" t="s">
        <v>141</v>
      </c>
      <c r="G2122" s="3" t="s">
        <v>144</v>
      </c>
      <c r="H2122" s="4">
        <v>13.81</v>
      </c>
      <c r="I2122">
        <v>2.3041766794128546E-2</v>
      </c>
      <c r="J2122" s="3" t="s">
        <v>144</v>
      </c>
      <c r="K2122" s="3" t="s">
        <v>144</v>
      </c>
      <c r="L2122">
        <f>H2122*I2122</f>
        <v>0.31820679942691521</v>
      </c>
      <c r="M2122" t="s">
        <v>68</v>
      </c>
      <c r="N2122">
        <f t="shared" si="47"/>
        <v>0.31820679942691521</v>
      </c>
    </row>
    <row r="2123" spans="1:14" x14ac:dyDescent="0.25">
      <c r="A2123" t="s">
        <v>140</v>
      </c>
      <c r="B2123" t="s">
        <v>63</v>
      </c>
      <c r="C2123" t="s">
        <v>34</v>
      </c>
      <c r="D2123" t="s">
        <v>113</v>
      </c>
      <c r="E2123" t="s">
        <v>81</v>
      </c>
      <c r="F2123" t="s">
        <v>82</v>
      </c>
      <c r="G2123">
        <v>118</v>
      </c>
      <c r="H2123" s="3" t="s">
        <v>144</v>
      </c>
      <c r="I2123">
        <v>1.7430218939020907E-2</v>
      </c>
      <c r="J2123">
        <v>0.3</v>
      </c>
      <c r="K2123">
        <v>0.03</v>
      </c>
      <c r="L2123">
        <f>G2123*I2123*J2123*K2123</f>
        <v>1.8510892513240198E-2</v>
      </c>
      <c r="M2123" t="s">
        <v>68</v>
      </c>
      <c r="N2123">
        <f t="shared" si="47"/>
        <v>1.8510892513240198E-2</v>
      </c>
    </row>
    <row r="2124" spans="1:14" x14ac:dyDescent="0.25">
      <c r="A2124" t="s">
        <v>140</v>
      </c>
      <c r="B2124" t="s">
        <v>63</v>
      </c>
      <c r="C2124" t="s">
        <v>34</v>
      </c>
      <c r="D2124" t="s">
        <v>113</v>
      </c>
      <c r="E2124" t="s">
        <v>81</v>
      </c>
      <c r="F2124" t="s">
        <v>141</v>
      </c>
      <c r="G2124" s="3" t="s">
        <v>144</v>
      </c>
      <c r="H2124" s="4">
        <v>0.72727272727272718</v>
      </c>
      <c r="I2124">
        <v>1.7430218939020907E-2</v>
      </c>
      <c r="J2124" s="3" t="s">
        <v>144</v>
      </c>
      <c r="K2124" s="3" t="s">
        <v>144</v>
      </c>
      <c r="L2124">
        <f>H2124*I2124</f>
        <v>1.2676522864742476E-2</v>
      </c>
      <c r="M2124" t="s">
        <v>68</v>
      </c>
      <c r="N2124">
        <f t="shared" si="47"/>
        <v>1.2676522864742476E-2</v>
      </c>
    </row>
    <row r="2125" spans="1:14" x14ac:dyDescent="0.25">
      <c r="A2125" t="s">
        <v>140</v>
      </c>
      <c r="B2125" t="s">
        <v>63</v>
      </c>
      <c r="C2125" t="s">
        <v>34</v>
      </c>
      <c r="D2125" t="s">
        <v>113</v>
      </c>
      <c r="E2125" t="s">
        <v>145</v>
      </c>
      <c r="F2125" t="s">
        <v>82</v>
      </c>
      <c r="G2125">
        <v>41</v>
      </c>
      <c r="H2125" s="3" t="s">
        <v>144</v>
      </c>
      <c r="I2125">
        <v>2.3041766794128546E-2</v>
      </c>
      <c r="J2125">
        <v>0.3</v>
      </c>
      <c r="K2125">
        <v>0.03</v>
      </c>
      <c r="L2125">
        <f>G2125*I2125*J2125*K2125</f>
        <v>8.5024119470334322E-3</v>
      </c>
      <c r="M2125" t="s">
        <v>68</v>
      </c>
      <c r="N2125">
        <f t="shared" si="47"/>
        <v>8.5024119470334322E-3</v>
      </c>
    </row>
    <row r="2126" spans="1:14" x14ac:dyDescent="0.25">
      <c r="A2126" t="s">
        <v>140</v>
      </c>
      <c r="B2126" t="s">
        <v>63</v>
      </c>
      <c r="C2126" t="s">
        <v>34</v>
      </c>
      <c r="D2126" t="s">
        <v>93</v>
      </c>
      <c r="E2126" t="s">
        <v>81</v>
      </c>
      <c r="F2126" t="s">
        <v>141</v>
      </c>
      <c r="G2126" s="3" t="s">
        <v>144</v>
      </c>
      <c r="H2126" s="4">
        <v>8.1619814707585405</v>
      </c>
      <c r="I2126">
        <v>1.7430218939020907E-2</v>
      </c>
      <c r="J2126" s="3" t="s">
        <v>144</v>
      </c>
      <c r="K2126" s="3" t="s">
        <v>144</v>
      </c>
      <c r="L2126">
        <f>H2126*I2126</f>
        <v>0.14226512401155322</v>
      </c>
      <c r="M2126" t="s">
        <v>68</v>
      </c>
      <c r="N2126">
        <f t="shared" si="47"/>
        <v>0.14226512401155322</v>
      </c>
    </row>
    <row r="2127" spans="1:14" x14ac:dyDescent="0.25">
      <c r="A2127" t="s">
        <v>140</v>
      </c>
      <c r="B2127" t="s">
        <v>63</v>
      </c>
      <c r="C2127" t="s">
        <v>34</v>
      </c>
      <c r="D2127" t="s">
        <v>93</v>
      </c>
      <c r="E2127" t="s">
        <v>145</v>
      </c>
      <c r="F2127" t="s">
        <v>141</v>
      </c>
      <c r="G2127" s="3" t="s">
        <v>144</v>
      </c>
      <c r="H2127" s="4">
        <v>2.0995946728430805</v>
      </c>
      <c r="I2127">
        <v>2.3041766794128546E-2</v>
      </c>
      <c r="J2127" s="3" t="s">
        <v>144</v>
      </c>
      <c r="K2127" s="3" t="s">
        <v>144</v>
      </c>
      <c r="L2127">
        <f>H2127*I2127</f>
        <v>4.8378370813844884E-2</v>
      </c>
      <c r="M2127" t="s">
        <v>68</v>
      </c>
      <c r="N2127">
        <f t="shared" si="47"/>
        <v>4.8378370813844884E-2</v>
      </c>
    </row>
    <row r="2128" spans="1:14" x14ac:dyDescent="0.25">
      <c r="A2128" t="s">
        <v>140</v>
      </c>
      <c r="B2128" t="s">
        <v>63</v>
      </c>
      <c r="C2128" t="s">
        <v>34</v>
      </c>
      <c r="D2128" t="s">
        <v>94</v>
      </c>
      <c r="E2128" t="s">
        <v>81</v>
      </c>
      <c r="F2128" t="s">
        <v>141</v>
      </c>
      <c r="G2128" s="3" t="s">
        <v>144</v>
      </c>
      <c r="H2128" s="4">
        <v>14.844797366255143</v>
      </c>
      <c r="I2128">
        <v>1.7430218939020907E-2</v>
      </c>
      <c r="J2128" s="3" t="s">
        <v>144</v>
      </c>
      <c r="K2128" s="3" t="s">
        <v>144</v>
      </c>
      <c r="L2128">
        <f>H2128*I2128</f>
        <v>0.25874806819922808</v>
      </c>
      <c r="M2128" t="s">
        <v>68</v>
      </c>
      <c r="N2128">
        <f t="shared" si="47"/>
        <v>0.25874806819922808</v>
      </c>
    </row>
    <row r="2129" spans="1:14" x14ac:dyDescent="0.25">
      <c r="A2129" t="s">
        <v>140</v>
      </c>
      <c r="B2129" t="s">
        <v>63</v>
      </c>
      <c r="C2129" t="s">
        <v>34</v>
      </c>
      <c r="D2129" t="s">
        <v>94</v>
      </c>
      <c r="E2129" t="s">
        <v>145</v>
      </c>
      <c r="F2129" t="s">
        <v>141</v>
      </c>
      <c r="G2129" s="3" t="s">
        <v>144</v>
      </c>
      <c r="H2129" s="4">
        <v>12.942222222222222</v>
      </c>
      <c r="I2129">
        <v>2.3041766794128546E-2</v>
      </c>
      <c r="J2129" s="3" t="s">
        <v>144</v>
      </c>
      <c r="K2129" s="3" t="s">
        <v>144</v>
      </c>
      <c r="L2129">
        <f>H2129*I2129</f>
        <v>0.29821166624223255</v>
      </c>
      <c r="M2129" t="s">
        <v>68</v>
      </c>
      <c r="N2129">
        <f t="shared" si="47"/>
        <v>0.29821166624223255</v>
      </c>
    </row>
    <row r="2130" spans="1:14" x14ac:dyDescent="0.25">
      <c r="A2130" t="s">
        <v>140</v>
      </c>
      <c r="B2130" t="s">
        <v>63</v>
      </c>
      <c r="C2130" t="s">
        <v>34</v>
      </c>
      <c r="D2130" t="s">
        <v>115</v>
      </c>
      <c r="E2130" t="s">
        <v>81</v>
      </c>
      <c r="F2130" t="s">
        <v>82</v>
      </c>
      <c r="G2130">
        <v>97</v>
      </c>
      <c r="H2130" s="3" t="s">
        <v>144</v>
      </c>
      <c r="I2130">
        <v>1.7430218939020907E-2</v>
      </c>
      <c r="J2130">
        <v>0.3</v>
      </c>
      <c r="K2130">
        <v>0.03</v>
      </c>
      <c r="L2130">
        <f>G2130*I2130*J2130*K2130</f>
        <v>1.5216581133765252E-2</v>
      </c>
      <c r="M2130" t="s">
        <v>68</v>
      </c>
      <c r="N2130">
        <f t="shared" si="47"/>
        <v>1.5216581133765252E-2</v>
      </c>
    </row>
    <row r="2131" spans="1:14" x14ac:dyDescent="0.25">
      <c r="A2131" t="s">
        <v>140</v>
      </c>
      <c r="B2131" t="s">
        <v>63</v>
      </c>
      <c r="C2131" t="s">
        <v>34</v>
      </c>
      <c r="D2131" t="s">
        <v>115</v>
      </c>
      <c r="E2131" t="s">
        <v>81</v>
      </c>
      <c r="F2131" t="s">
        <v>141</v>
      </c>
      <c r="G2131" s="3" t="s">
        <v>144</v>
      </c>
      <c r="H2131" s="4">
        <v>9.7799999999999994</v>
      </c>
      <c r="I2131">
        <v>1.7430218939020907E-2</v>
      </c>
      <c r="J2131" s="3" t="s">
        <v>144</v>
      </c>
      <c r="K2131" s="3" t="s">
        <v>144</v>
      </c>
      <c r="L2131">
        <f>H2131*I2131</f>
        <v>0.17046754122362445</v>
      </c>
      <c r="M2131" t="s">
        <v>68</v>
      </c>
      <c r="N2131">
        <f t="shared" si="47"/>
        <v>0.17046754122362445</v>
      </c>
    </row>
    <row r="2132" spans="1:14" x14ac:dyDescent="0.25">
      <c r="A2132" t="s">
        <v>140</v>
      </c>
      <c r="B2132" t="s">
        <v>63</v>
      </c>
      <c r="C2132" t="s">
        <v>34</v>
      </c>
      <c r="D2132" t="s">
        <v>115</v>
      </c>
      <c r="E2132" t="s">
        <v>145</v>
      </c>
      <c r="F2132" t="s">
        <v>82</v>
      </c>
      <c r="G2132">
        <v>286</v>
      </c>
      <c r="H2132" s="3" t="s">
        <v>144</v>
      </c>
      <c r="I2132">
        <v>2.3041766794128546E-2</v>
      </c>
      <c r="J2132">
        <v>0.3</v>
      </c>
      <c r="K2132">
        <v>0.03</v>
      </c>
      <c r="L2132">
        <f>G2132*I2132*J2132*K2132</f>
        <v>5.9309507728086873E-2</v>
      </c>
      <c r="M2132" t="s">
        <v>68</v>
      </c>
      <c r="N2132">
        <f t="shared" si="47"/>
        <v>5.9309507728086873E-2</v>
      </c>
    </row>
    <row r="2133" spans="1:14" x14ac:dyDescent="0.25">
      <c r="A2133" t="s">
        <v>140</v>
      </c>
      <c r="B2133" t="s">
        <v>63</v>
      </c>
      <c r="C2133" t="s">
        <v>34</v>
      </c>
      <c r="D2133" t="s">
        <v>115</v>
      </c>
      <c r="E2133" t="s">
        <v>145</v>
      </c>
      <c r="F2133" t="s">
        <v>141</v>
      </c>
      <c r="G2133" s="3" t="s">
        <v>144</v>
      </c>
      <c r="H2133" s="4">
        <v>17.25</v>
      </c>
      <c r="I2133">
        <v>2.3041766794128546E-2</v>
      </c>
      <c r="J2133" s="3" t="s">
        <v>144</v>
      </c>
      <c r="K2133" s="3" t="s">
        <v>144</v>
      </c>
      <c r="L2133">
        <f>H2133*I2133</f>
        <v>0.39747047719871742</v>
      </c>
      <c r="M2133" t="s">
        <v>68</v>
      </c>
      <c r="N2133">
        <f t="shared" si="47"/>
        <v>0.39747047719871742</v>
      </c>
    </row>
    <row r="2134" spans="1:14" x14ac:dyDescent="0.25">
      <c r="A2134" t="s">
        <v>140</v>
      </c>
      <c r="B2134" t="s">
        <v>63</v>
      </c>
      <c r="C2134" t="s">
        <v>34</v>
      </c>
      <c r="D2134" t="s">
        <v>75</v>
      </c>
      <c r="E2134" t="s">
        <v>81</v>
      </c>
      <c r="F2134" t="s">
        <v>82</v>
      </c>
      <c r="G2134">
        <v>141.5</v>
      </c>
      <c r="H2134" s="3" t="s">
        <v>144</v>
      </c>
      <c r="I2134">
        <v>1.7430218939020907E-2</v>
      </c>
      <c r="J2134">
        <v>0.3</v>
      </c>
      <c r="K2134">
        <v>0.03</v>
      </c>
      <c r="L2134">
        <f>G2134*I2134*J2134*K2134</f>
        <v>2.2197383818843123E-2</v>
      </c>
      <c r="M2134" t="s">
        <v>68</v>
      </c>
      <c r="N2134">
        <f t="shared" si="47"/>
        <v>2.2197383818843123E-2</v>
      </c>
    </row>
    <row r="2135" spans="1:14" x14ac:dyDescent="0.25">
      <c r="A2135" t="s">
        <v>140</v>
      </c>
      <c r="B2135" t="s">
        <v>63</v>
      </c>
      <c r="C2135" t="s">
        <v>34</v>
      </c>
      <c r="D2135" t="s">
        <v>75</v>
      </c>
      <c r="E2135" t="s">
        <v>145</v>
      </c>
      <c r="F2135" t="s">
        <v>82</v>
      </c>
      <c r="G2135">
        <v>154.5</v>
      </c>
      <c r="H2135" s="3" t="s">
        <v>144</v>
      </c>
      <c r="I2135">
        <v>2.3041766794128546E-2</v>
      </c>
      <c r="J2135">
        <v>0.3</v>
      </c>
      <c r="K2135">
        <v>0.03</v>
      </c>
      <c r="L2135">
        <f>G2135*I2135*J2135*K2135</f>
        <v>3.2039576727235744E-2</v>
      </c>
      <c r="M2135" t="s">
        <v>68</v>
      </c>
      <c r="N2135">
        <f t="shared" si="47"/>
        <v>3.2039576727235744E-2</v>
      </c>
    </row>
    <row r="2136" spans="1:14" x14ac:dyDescent="0.25">
      <c r="A2136" t="s">
        <v>140</v>
      </c>
      <c r="B2136" t="s">
        <v>63</v>
      </c>
      <c r="C2136" t="s">
        <v>34</v>
      </c>
      <c r="D2136" t="s">
        <v>78</v>
      </c>
      <c r="E2136" t="s">
        <v>81</v>
      </c>
      <c r="F2136" t="s">
        <v>82</v>
      </c>
      <c r="G2136">
        <v>2286</v>
      </c>
      <c r="H2136" s="3" t="s">
        <v>144</v>
      </c>
      <c r="I2136">
        <v>1.7430218939020907E-2</v>
      </c>
      <c r="J2136">
        <v>0.3</v>
      </c>
      <c r="K2136">
        <v>0.03</v>
      </c>
      <c r="L2136">
        <f>G2136*I2136*J2136*K2136</f>
        <v>0.35860932445141613</v>
      </c>
      <c r="M2136" t="s">
        <v>68</v>
      </c>
      <c r="N2136">
        <f t="shared" si="47"/>
        <v>0.35860932445141613</v>
      </c>
    </row>
    <row r="2137" spans="1:14" x14ac:dyDescent="0.25">
      <c r="A2137" t="s">
        <v>140</v>
      </c>
      <c r="B2137" t="s">
        <v>63</v>
      </c>
      <c r="C2137" t="s">
        <v>34</v>
      </c>
      <c r="D2137" t="s">
        <v>78</v>
      </c>
      <c r="E2137" t="s">
        <v>145</v>
      </c>
      <c r="F2137" t="s">
        <v>82</v>
      </c>
      <c r="G2137">
        <v>2286</v>
      </c>
      <c r="H2137" s="3" t="s">
        <v>144</v>
      </c>
      <c r="I2137">
        <v>2.3041766794128546E-2</v>
      </c>
      <c r="J2137">
        <v>0.3</v>
      </c>
      <c r="K2137">
        <v>0.03</v>
      </c>
      <c r="L2137">
        <f>G2137*I2137*J2137*K2137</f>
        <v>0.47406131002240065</v>
      </c>
      <c r="M2137" t="s">
        <v>68</v>
      </c>
      <c r="N2137">
        <f t="shared" si="47"/>
        <v>0.47406131002240065</v>
      </c>
    </row>
    <row r="2138" spans="1:14" x14ac:dyDescent="0.25">
      <c r="A2138" t="s">
        <v>140</v>
      </c>
      <c r="B2138" t="s">
        <v>63</v>
      </c>
      <c r="C2138" t="s">
        <v>34</v>
      </c>
      <c r="D2138" t="s">
        <v>166</v>
      </c>
      <c r="E2138" t="s">
        <v>81</v>
      </c>
      <c r="F2138" t="s">
        <v>141</v>
      </c>
      <c r="G2138" s="3" t="s">
        <v>144</v>
      </c>
      <c r="H2138" s="4">
        <v>103.50397989107665</v>
      </c>
      <c r="I2138">
        <v>1.7430218939020907E-2</v>
      </c>
      <c r="J2138" s="3" t="s">
        <v>144</v>
      </c>
      <c r="K2138" s="3" t="s">
        <v>144</v>
      </c>
      <c r="L2138">
        <f>H2138*I2138</f>
        <v>1.8040970305614834</v>
      </c>
      <c r="M2138" t="s">
        <v>68</v>
      </c>
      <c r="N2138">
        <f t="shared" si="47"/>
        <v>1.8040970305614834</v>
      </c>
    </row>
    <row r="2139" spans="1:14" x14ac:dyDescent="0.25">
      <c r="A2139" t="s">
        <v>140</v>
      </c>
      <c r="B2139" t="s">
        <v>63</v>
      </c>
      <c r="C2139" t="s">
        <v>34</v>
      </c>
      <c r="D2139" t="s">
        <v>166</v>
      </c>
      <c r="E2139" t="s">
        <v>145</v>
      </c>
      <c r="F2139" t="s">
        <v>141</v>
      </c>
      <c r="G2139" s="3" t="s">
        <v>144</v>
      </c>
      <c r="H2139" s="4">
        <v>56.403854210305823</v>
      </c>
      <c r="I2139">
        <v>2.3041766794128546E-2</v>
      </c>
      <c r="J2139" s="3" t="s">
        <v>144</v>
      </c>
      <c r="K2139" s="3" t="s">
        <v>144</v>
      </c>
      <c r="L2139">
        <f>H2139*I2139</f>
        <v>1.2996444550038924</v>
      </c>
      <c r="M2139" t="s">
        <v>68</v>
      </c>
      <c r="N2139">
        <f t="shared" si="47"/>
        <v>1.2996444550038924</v>
      </c>
    </row>
    <row r="2140" spans="1:14" x14ac:dyDescent="0.25">
      <c r="A2140" t="s">
        <v>140</v>
      </c>
      <c r="B2140" t="s">
        <v>63</v>
      </c>
      <c r="C2140" t="s">
        <v>34</v>
      </c>
      <c r="D2140" t="s">
        <v>167</v>
      </c>
      <c r="E2140" t="s">
        <v>81</v>
      </c>
      <c r="F2140" t="s">
        <v>141</v>
      </c>
      <c r="G2140" s="3" t="s">
        <v>144</v>
      </c>
      <c r="H2140" s="4">
        <v>4.3</v>
      </c>
      <c r="I2140">
        <v>1.7430218939020907E-2</v>
      </c>
      <c r="J2140" s="3" t="s">
        <v>144</v>
      </c>
      <c r="K2140" s="3" t="s">
        <v>144</v>
      </c>
      <c r="L2140">
        <f>H2140*I2140</f>
        <v>7.4949941437789894E-2</v>
      </c>
      <c r="M2140" t="s">
        <v>68</v>
      </c>
      <c r="N2140">
        <f t="shared" si="47"/>
        <v>7.4949941437789894E-2</v>
      </c>
    </row>
    <row r="2141" spans="1:14" x14ac:dyDescent="0.25">
      <c r="A2141" t="s">
        <v>140</v>
      </c>
      <c r="B2141" t="s">
        <v>63</v>
      </c>
      <c r="C2141" t="s">
        <v>34</v>
      </c>
      <c r="D2141" t="s">
        <v>167</v>
      </c>
      <c r="E2141" t="s">
        <v>145</v>
      </c>
      <c r="F2141" t="s">
        <v>141</v>
      </c>
      <c r="G2141" s="3" t="s">
        <v>144</v>
      </c>
      <c r="H2141" s="4">
        <v>0.9</v>
      </c>
      <c r="I2141">
        <v>2.3041766794128546E-2</v>
      </c>
      <c r="J2141" s="3" t="s">
        <v>144</v>
      </c>
      <c r="K2141" s="3" t="s">
        <v>144</v>
      </c>
      <c r="L2141">
        <f>H2141*I2141</f>
        <v>2.0737590114715692E-2</v>
      </c>
      <c r="M2141" t="s">
        <v>68</v>
      </c>
      <c r="N2141">
        <f t="shared" si="47"/>
        <v>2.0737590114715692E-2</v>
      </c>
    </row>
    <row r="2142" spans="1:14" x14ac:dyDescent="0.25">
      <c r="A2142" t="s">
        <v>140</v>
      </c>
      <c r="B2142" t="s">
        <v>63</v>
      </c>
      <c r="C2142" t="s">
        <v>34</v>
      </c>
      <c r="D2142" t="s">
        <v>168</v>
      </c>
      <c r="E2142" t="s">
        <v>81</v>
      </c>
      <c r="F2142" t="s">
        <v>82</v>
      </c>
      <c r="G2142">
        <v>1481</v>
      </c>
      <c r="H2142" s="3" t="s">
        <v>144</v>
      </c>
      <c r="I2142">
        <v>1.7430218939020907E-2</v>
      </c>
      <c r="J2142">
        <v>0.3</v>
      </c>
      <c r="K2142">
        <v>0.03</v>
      </c>
      <c r="L2142">
        <f>G2142*I2142*J2142*K2142</f>
        <v>0.23232738823820964</v>
      </c>
      <c r="M2142" t="s">
        <v>68</v>
      </c>
      <c r="N2142">
        <f t="shared" si="47"/>
        <v>0.23232738823820964</v>
      </c>
    </row>
    <row r="2143" spans="1:14" x14ac:dyDescent="0.25">
      <c r="A2143" t="s">
        <v>140</v>
      </c>
      <c r="B2143" t="s">
        <v>63</v>
      </c>
      <c r="C2143" t="s">
        <v>34</v>
      </c>
      <c r="D2143" t="s">
        <v>168</v>
      </c>
      <c r="E2143" t="s">
        <v>145</v>
      </c>
      <c r="F2143" t="s">
        <v>82</v>
      </c>
      <c r="G2143">
        <v>1216.5</v>
      </c>
      <c r="H2143" s="3" t="s">
        <v>144</v>
      </c>
      <c r="I2143">
        <v>2.3041766794128546E-2</v>
      </c>
      <c r="J2143">
        <v>0.3</v>
      </c>
      <c r="K2143">
        <v>0.03</v>
      </c>
      <c r="L2143">
        <f>G2143*I2143*J2143*K2143</f>
        <v>0.25227278374551637</v>
      </c>
      <c r="M2143" t="s">
        <v>68</v>
      </c>
      <c r="N2143">
        <f t="shared" si="47"/>
        <v>0.25227278374551637</v>
      </c>
    </row>
    <row r="2144" spans="1:14" x14ac:dyDescent="0.25">
      <c r="A2144" t="s">
        <v>140</v>
      </c>
      <c r="B2144" t="s">
        <v>63</v>
      </c>
      <c r="C2144" t="s">
        <v>34</v>
      </c>
      <c r="D2144" t="s">
        <v>96</v>
      </c>
      <c r="E2144" t="s">
        <v>81</v>
      </c>
      <c r="F2144" t="s">
        <v>141</v>
      </c>
      <c r="G2144" s="3" t="s">
        <v>144</v>
      </c>
      <c r="H2144" s="4">
        <v>11.7463443059252</v>
      </c>
      <c r="I2144">
        <v>1.7430218939020907E-2</v>
      </c>
      <c r="J2144" s="3" t="s">
        <v>144</v>
      </c>
      <c r="K2144" s="3" t="s">
        <v>144</v>
      </c>
      <c r="L2144">
        <f>H2144*I2144</f>
        <v>0.20474135298539781</v>
      </c>
      <c r="M2144" t="s">
        <v>68</v>
      </c>
      <c r="N2144">
        <f t="shared" si="47"/>
        <v>0.20474135298539781</v>
      </c>
    </row>
    <row r="2145" spans="1:14" x14ac:dyDescent="0.25">
      <c r="A2145" t="s">
        <v>140</v>
      </c>
      <c r="B2145" t="s">
        <v>63</v>
      </c>
      <c r="C2145" t="s">
        <v>34</v>
      </c>
      <c r="D2145" t="s">
        <v>96</v>
      </c>
      <c r="E2145" t="s">
        <v>145</v>
      </c>
      <c r="F2145" t="s">
        <v>141</v>
      </c>
      <c r="G2145" s="3" t="s">
        <v>144</v>
      </c>
      <c r="H2145" s="4">
        <v>1.3433253957136855</v>
      </c>
      <c r="I2145">
        <v>2.3041766794128546E-2</v>
      </c>
      <c r="J2145" s="3" t="s">
        <v>144</v>
      </c>
      <c r="K2145" s="3" t="s">
        <v>144</v>
      </c>
      <c r="L2145">
        <f>H2145*I2145</f>
        <v>3.0952590496665187E-2</v>
      </c>
      <c r="M2145" t="s">
        <v>68</v>
      </c>
      <c r="N2145">
        <f t="shared" si="47"/>
        <v>3.0952590496665187E-2</v>
      </c>
    </row>
    <row r="2146" spans="1:14" x14ac:dyDescent="0.25">
      <c r="A2146" t="s">
        <v>140</v>
      </c>
      <c r="B2146" t="s">
        <v>63</v>
      </c>
      <c r="C2146" t="s">
        <v>34</v>
      </c>
      <c r="D2146" t="s">
        <v>124</v>
      </c>
      <c r="E2146" t="s">
        <v>81</v>
      </c>
      <c r="F2146" t="s">
        <v>141</v>
      </c>
      <c r="G2146" s="3" t="s">
        <v>144</v>
      </c>
      <c r="H2146" s="4">
        <v>0.13173553719008266</v>
      </c>
      <c r="I2146">
        <v>1.7430218939020907E-2</v>
      </c>
      <c r="J2146" s="3" t="s">
        <v>144</v>
      </c>
      <c r="K2146" s="3" t="s">
        <v>144</v>
      </c>
      <c r="L2146">
        <f>H2146*I2146</f>
        <v>2.2961792552726717E-3</v>
      </c>
      <c r="M2146" t="s">
        <v>68</v>
      </c>
      <c r="N2146">
        <f t="shared" si="47"/>
        <v>2.2961792552726717E-3</v>
      </c>
    </row>
    <row r="2147" spans="1:14" x14ac:dyDescent="0.25">
      <c r="A2147" t="s">
        <v>140</v>
      </c>
      <c r="B2147" t="s">
        <v>63</v>
      </c>
      <c r="C2147" t="s">
        <v>34</v>
      </c>
      <c r="D2147" t="s">
        <v>124</v>
      </c>
      <c r="E2147" t="s">
        <v>145</v>
      </c>
      <c r="F2147" t="s">
        <v>141</v>
      </c>
      <c r="G2147" s="3" t="s">
        <v>144</v>
      </c>
      <c r="H2147" s="4">
        <v>0.11570247933884298</v>
      </c>
      <c r="I2147">
        <v>2.3041766794128546E-2</v>
      </c>
      <c r="J2147" s="3" t="s">
        <v>144</v>
      </c>
      <c r="K2147" s="3" t="s">
        <v>144</v>
      </c>
      <c r="L2147">
        <f>H2147*I2147</f>
        <v>2.6659895464280965E-3</v>
      </c>
      <c r="M2147" t="s">
        <v>68</v>
      </c>
      <c r="N2147">
        <f t="shared" si="47"/>
        <v>2.6659895464280965E-3</v>
      </c>
    </row>
    <row r="2148" spans="1:14" x14ac:dyDescent="0.25">
      <c r="A2148" t="s">
        <v>140</v>
      </c>
      <c r="B2148" t="s">
        <v>63</v>
      </c>
      <c r="C2148" t="s">
        <v>34</v>
      </c>
      <c r="D2148" t="s">
        <v>101</v>
      </c>
      <c r="E2148" t="s">
        <v>81</v>
      </c>
      <c r="F2148" t="s">
        <v>82</v>
      </c>
      <c r="G2148">
        <v>332</v>
      </c>
      <c r="H2148" s="3" t="s">
        <v>144</v>
      </c>
      <c r="I2148">
        <v>1.7430218939020907E-2</v>
      </c>
      <c r="J2148">
        <v>0.3</v>
      </c>
      <c r="K2148">
        <v>0.03</v>
      </c>
      <c r="L2148">
        <f>G2148*I2148*J2148*K2148</f>
        <v>5.2081494189794471E-2</v>
      </c>
      <c r="M2148" t="s">
        <v>68</v>
      </c>
      <c r="N2148">
        <f t="shared" si="47"/>
        <v>5.2081494189794471E-2</v>
      </c>
    </row>
    <row r="2149" spans="1:14" x14ac:dyDescent="0.25">
      <c r="A2149" t="s">
        <v>140</v>
      </c>
      <c r="B2149" t="s">
        <v>63</v>
      </c>
      <c r="C2149" t="s">
        <v>34</v>
      </c>
      <c r="D2149" t="s">
        <v>101</v>
      </c>
      <c r="E2149" t="s">
        <v>81</v>
      </c>
      <c r="F2149" t="s">
        <v>141</v>
      </c>
      <c r="G2149" s="3" t="s">
        <v>144</v>
      </c>
      <c r="H2149" s="4">
        <v>29.259433492822971</v>
      </c>
      <c r="I2149">
        <v>1.7430218939020907E-2</v>
      </c>
      <c r="J2149" s="3" t="s">
        <v>144</v>
      </c>
      <c r="K2149" s="3" t="s">
        <v>144</v>
      </c>
      <c r="L2149">
        <f>H2149*I2149</f>
        <v>0.50999833181162557</v>
      </c>
      <c r="M2149" t="s">
        <v>68</v>
      </c>
      <c r="N2149">
        <f t="shared" si="47"/>
        <v>0.50999833181162557</v>
      </c>
    </row>
    <row r="2150" spans="1:14" x14ac:dyDescent="0.25">
      <c r="A2150" t="s">
        <v>140</v>
      </c>
      <c r="B2150" t="s">
        <v>63</v>
      </c>
      <c r="C2150" t="s">
        <v>34</v>
      </c>
      <c r="D2150" t="s">
        <v>101</v>
      </c>
      <c r="E2150" t="s">
        <v>145</v>
      </c>
      <c r="F2150" t="s">
        <v>82</v>
      </c>
      <c r="G2150">
        <v>226</v>
      </c>
      <c r="H2150" s="3" t="s">
        <v>144</v>
      </c>
      <c r="I2150">
        <v>2.3041766794128546E-2</v>
      </c>
      <c r="J2150">
        <v>0.3</v>
      </c>
      <c r="K2150">
        <v>0.03</v>
      </c>
      <c r="L2150">
        <f>G2150*I2150*J2150*K2150</f>
        <v>4.6866953659257457E-2</v>
      </c>
      <c r="M2150" t="s">
        <v>68</v>
      </c>
      <c r="N2150">
        <f t="shared" si="47"/>
        <v>4.6866953659257457E-2</v>
      </c>
    </row>
    <row r="2151" spans="1:14" x14ac:dyDescent="0.25">
      <c r="A2151" t="s">
        <v>140</v>
      </c>
      <c r="B2151" t="s">
        <v>63</v>
      </c>
      <c r="C2151" t="s">
        <v>34</v>
      </c>
      <c r="D2151" t="s">
        <v>101</v>
      </c>
      <c r="E2151" t="s">
        <v>145</v>
      </c>
      <c r="F2151" t="s">
        <v>141</v>
      </c>
      <c r="G2151" s="3" t="s">
        <v>144</v>
      </c>
      <c r="H2151" s="4">
        <v>10.491961722488039</v>
      </c>
      <c r="I2151">
        <v>2.3041766794128546E-2</v>
      </c>
      <c r="J2151" s="3" t="s">
        <v>144</v>
      </c>
      <c r="K2151" s="3" t="s">
        <v>144</v>
      </c>
      <c r="L2151">
        <f>H2151*I2151</f>
        <v>0.24175333522249265</v>
      </c>
      <c r="M2151" t="s">
        <v>68</v>
      </c>
      <c r="N2151">
        <f t="shared" si="47"/>
        <v>0.24175333522249265</v>
      </c>
    </row>
    <row r="2152" spans="1:14" x14ac:dyDescent="0.25">
      <c r="A2152" t="s">
        <v>140</v>
      </c>
      <c r="B2152" t="s">
        <v>63</v>
      </c>
      <c r="C2152" t="s">
        <v>34</v>
      </c>
      <c r="D2152" t="s">
        <v>114</v>
      </c>
      <c r="E2152" t="s">
        <v>81</v>
      </c>
      <c r="F2152" t="s">
        <v>82</v>
      </c>
      <c r="G2152">
        <v>798.7</v>
      </c>
      <c r="H2152" s="3" t="s">
        <v>144</v>
      </c>
      <c r="I2152">
        <v>1.7430218939020907E-2</v>
      </c>
      <c r="J2152">
        <v>0.3</v>
      </c>
      <c r="K2152">
        <v>0.03</v>
      </c>
      <c r="L2152">
        <f>G2152*I2152*J2152*K2152</f>
        <v>0.12529364279936397</v>
      </c>
      <c r="M2152" t="s">
        <v>67</v>
      </c>
      <c r="N2152">
        <f t="shared" si="47"/>
        <v>0</v>
      </c>
    </row>
    <row r="2153" spans="1:14" x14ac:dyDescent="0.25">
      <c r="A2153" t="s">
        <v>140</v>
      </c>
      <c r="B2153" t="s">
        <v>63</v>
      </c>
      <c r="C2153" t="s">
        <v>34</v>
      </c>
      <c r="D2153" t="s">
        <v>114</v>
      </c>
      <c r="E2153" t="s">
        <v>81</v>
      </c>
      <c r="F2153" t="s">
        <v>141</v>
      </c>
      <c r="G2153" s="3" t="s">
        <v>144</v>
      </c>
      <c r="H2153" s="4">
        <v>16.309999999999999</v>
      </c>
      <c r="I2153">
        <v>1.7430218939020907E-2</v>
      </c>
      <c r="J2153" s="3" t="s">
        <v>144</v>
      </c>
      <c r="K2153" s="3" t="s">
        <v>144</v>
      </c>
      <c r="L2153">
        <f>H2153*I2153</f>
        <v>0.28428687089543098</v>
      </c>
      <c r="M2153" t="s">
        <v>67</v>
      </c>
      <c r="N2153">
        <f t="shared" si="47"/>
        <v>0</v>
      </c>
    </row>
    <row r="2154" spans="1:14" x14ac:dyDescent="0.25">
      <c r="A2154" t="s">
        <v>140</v>
      </c>
      <c r="B2154" t="s">
        <v>63</v>
      </c>
      <c r="C2154" t="s">
        <v>34</v>
      </c>
      <c r="D2154" t="s">
        <v>114</v>
      </c>
      <c r="E2154" t="s">
        <v>145</v>
      </c>
      <c r="F2154" t="s">
        <v>82</v>
      </c>
      <c r="G2154">
        <v>1216.8</v>
      </c>
      <c r="H2154" s="3" t="s">
        <v>144</v>
      </c>
      <c r="I2154">
        <v>2.3041766794128546E-2</v>
      </c>
      <c r="J2154">
        <v>0.3</v>
      </c>
      <c r="K2154">
        <v>0.03</v>
      </c>
      <c r="L2154">
        <f>G2154*I2154*J2154*K2154</f>
        <v>0.2523349965158605</v>
      </c>
      <c r="M2154" t="s">
        <v>67</v>
      </c>
      <c r="N2154">
        <f t="shared" si="47"/>
        <v>0</v>
      </c>
    </row>
    <row r="2155" spans="1:14" x14ac:dyDescent="0.25">
      <c r="A2155" t="s">
        <v>140</v>
      </c>
      <c r="B2155" t="s">
        <v>63</v>
      </c>
      <c r="C2155" t="s">
        <v>34</v>
      </c>
      <c r="D2155" t="s">
        <v>114</v>
      </c>
      <c r="E2155" t="s">
        <v>145</v>
      </c>
      <c r="F2155" t="s">
        <v>141</v>
      </c>
      <c r="G2155" s="3" t="s">
        <v>144</v>
      </c>
      <c r="H2155" s="4">
        <v>21.87</v>
      </c>
      <c r="I2155">
        <v>2.3041766794128546E-2</v>
      </c>
      <c r="J2155" s="3" t="s">
        <v>144</v>
      </c>
      <c r="K2155" s="3" t="s">
        <v>144</v>
      </c>
      <c r="L2155">
        <f>H2155*I2155</f>
        <v>0.50392343978759135</v>
      </c>
      <c r="M2155" t="s">
        <v>67</v>
      </c>
      <c r="N2155">
        <f t="shared" si="47"/>
        <v>0</v>
      </c>
    </row>
    <row r="2156" spans="1:14" x14ac:dyDescent="0.25">
      <c r="A2156" t="s">
        <v>140</v>
      </c>
      <c r="B2156" t="s">
        <v>63</v>
      </c>
      <c r="C2156" t="s">
        <v>34</v>
      </c>
      <c r="D2156" t="s">
        <v>97</v>
      </c>
      <c r="E2156" t="s">
        <v>81</v>
      </c>
      <c r="F2156" t="s">
        <v>141</v>
      </c>
      <c r="G2156" s="3" t="s">
        <v>144</v>
      </c>
      <c r="H2156" s="4">
        <v>0.11592727272727274</v>
      </c>
      <c r="I2156">
        <v>1.7430218939020907E-2</v>
      </c>
      <c r="J2156" s="3" t="s">
        <v>144</v>
      </c>
      <c r="K2156" s="3" t="s">
        <v>144</v>
      </c>
      <c r="L2156">
        <f>H2156*I2156</f>
        <v>2.0206377446399513E-3</v>
      </c>
      <c r="M2156" t="s">
        <v>68</v>
      </c>
      <c r="N2156">
        <f t="shared" si="47"/>
        <v>2.0206377446399513E-3</v>
      </c>
    </row>
    <row r="2157" spans="1:14" x14ac:dyDescent="0.25">
      <c r="A2157" t="s">
        <v>140</v>
      </c>
      <c r="B2157" t="s">
        <v>63</v>
      </c>
      <c r="C2157" t="s">
        <v>34</v>
      </c>
      <c r="D2157" t="s">
        <v>97</v>
      </c>
      <c r="E2157" t="s">
        <v>145</v>
      </c>
      <c r="F2157" t="s">
        <v>141</v>
      </c>
      <c r="G2157" s="3" t="s">
        <v>144</v>
      </c>
      <c r="H2157" s="4">
        <v>6.3636363636363644E-2</v>
      </c>
      <c r="I2157">
        <v>2.3041766794128546E-2</v>
      </c>
      <c r="J2157" s="3" t="s">
        <v>144</v>
      </c>
      <c r="K2157" s="3" t="s">
        <v>144</v>
      </c>
      <c r="L2157">
        <f>H2157*I2157</f>
        <v>1.466294250535453E-3</v>
      </c>
      <c r="M2157" t="s">
        <v>68</v>
      </c>
      <c r="N2157">
        <f t="shared" si="47"/>
        <v>1.466294250535453E-3</v>
      </c>
    </row>
  </sheetData>
  <sheetProtection sheet="1" objects="1" scenarios="1"/>
  <autoFilter ref="A1:N1" xr:uid="{0240507B-AEFC-4DBD-80F1-C7C76D4BCD14}">
    <sortState xmlns:xlrd2="http://schemas.microsoft.com/office/spreadsheetml/2017/richdata2" ref="A2:N2157">
      <sortCondition ref="C1"/>
    </sortState>
  </autoFilter>
  <sortState xmlns:xlrd2="http://schemas.microsoft.com/office/spreadsheetml/2017/richdata2" ref="A2:N194">
    <sortCondition ref="E1:E194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45F04-30B0-421A-8BCB-20DCDC0D313D}">
  <sheetPr filterMode="1"/>
  <dimension ref="A1:R131"/>
  <sheetViews>
    <sheetView topLeftCell="E1" workbookViewId="0">
      <pane ySplit="1" topLeftCell="A41" activePane="bottomLeft" state="frozen"/>
      <selection pane="bottomLeft" activeCell="Q112" sqref="Q112"/>
    </sheetView>
  </sheetViews>
  <sheetFormatPr defaultRowHeight="15" x14ac:dyDescent="0.25"/>
  <cols>
    <col min="3" max="3" width="28.5703125" customWidth="1"/>
    <col min="4" max="4" width="23" bestFit="1" customWidth="1"/>
    <col min="5" max="5" width="9.140625" customWidth="1"/>
    <col min="6" max="6" width="21.5703125" bestFit="1" customWidth="1"/>
    <col min="7" max="7" width="12.140625" bestFit="1" customWidth="1"/>
    <col min="8" max="8" width="20.7109375" customWidth="1"/>
    <col min="9" max="9" width="20.140625" customWidth="1"/>
    <col min="10" max="10" width="23.42578125" bestFit="1" customWidth="1"/>
    <col min="11" max="12" width="21.28515625" customWidth="1"/>
    <col min="13" max="13" width="17.140625" customWidth="1"/>
    <col min="14" max="14" width="14.7109375" customWidth="1"/>
    <col min="15" max="15" width="13.140625" bestFit="1" customWidth="1"/>
    <col min="16" max="16" width="23.42578125" bestFit="1" customWidth="1"/>
    <col min="17" max="17" width="17.5703125" customWidth="1"/>
    <col min="18" max="18" width="15.7109375" customWidth="1"/>
  </cols>
  <sheetData>
    <row r="1" spans="1:18" ht="60" x14ac:dyDescent="0.25">
      <c r="A1" s="1" t="s">
        <v>2</v>
      </c>
      <c r="B1" s="1" t="s">
        <v>47</v>
      </c>
      <c r="C1" s="1" t="s">
        <v>48</v>
      </c>
      <c r="D1" s="1" t="s">
        <v>49</v>
      </c>
      <c r="E1" s="1" t="s">
        <v>50</v>
      </c>
      <c r="F1" s="1" t="s">
        <v>4</v>
      </c>
      <c r="G1" s="2" t="s">
        <v>51</v>
      </c>
      <c r="H1" s="2" t="s">
        <v>52</v>
      </c>
      <c r="I1" s="2" t="s">
        <v>53</v>
      </c>
      <c r="J1" s="2" t="s">
        <v>54</v>
      </c>
      <c r="K1" s="2" t="s">
        <v>55</v>
      </c>
      <c r="L1" s="2" t="s">
        <v>56</v>
      </c>
      <c r="M1" s="2" t="s">
        <v>57</v>
      </c>
      <c r="N1" s="2" t="s">
        <v>58</v>
      </c>
      <c r="O1" s="2" t="s">
        <v>59</v>
      </c>
      <c r="P1" s="2" t="s">
        <v>60</v>
      </c>
      <c r="Q1" s="2" t="s">
        <v>61</v>
      </c>
      <c r="R1" s="2" t="s">
        <v>62</v>
      </c>
    </row>
    <row r="2" spans="1:18" hidden="1" x14ac:dyDescent="0.25">
      <c r="A2" t="s">
        <v>169</v>
      </c>
      <c r="B2" t="s">
        <v>63</v>
      </c>
      <c r="C2" t="s">
        <v>15</v>
      </c>
      <c r="D2" t="s">
        <v>170</v>
      </c>
      <c r="E2" t="s">
        <v>65</v>
      </c>
      <c r="F2" t="s">
        <v>82</v>
      </c>
      <c r="G2">
        <v>0.1</v>
      </c>
      <c r="H2">
        <v>0.7</v>
      </c>
      <c r="I2">
        <v>0.01</v>
      </c>
      <c r="J2">
        <v>0.7</v>
      </c>
      <c r="K2">
        <v>0.03</v>
      </c>
      <c r="L2">
        <f t="shared" ref="L2:M6" si="0">J2/H2</f>
        <v>1</v>
      </c>
      <c r="M2">
        <f t="shared" si="0"/>
        <v>3</v>
      </c>
      <c r="N2" t="s">
        <v>67</v>
      </c>
      <c r="O2">
        <f t="shared" ref="O2:O33" si="1">IF(N2="Y",0,0.1)</f>
        <v>0</v>
      </c>
      <c r="P2">
        <f>((G2*L2)*M2)*(1-O2)</f>
        <v>0.30000000000000004</v>
      </c>
      <c r="Q2" t="s">
        <v>68</v>
      </c>
      <c r="R2">
        <f t="shared" ref="R2:R33" si="2">IF(Q2="Y",0,P2)</f>
        <v>0.30000000000000004</v>
      </c>
    </row>
    <row r="3" spans="1:18" hidden="1" x14ac:dyDescent="0.25">
      <c r="A3" t="s">
        <v>169</v>
      </c>
      <c r="B3" t="s">
        <v>63</v>
      </c>
      <c r="C3" t="s">
        <v>15</v>
      </c>
      <c r="D3" t="s">
        <v>128</v>
      </c>
      <c r="E3" t="s">
        <v>65</v>
      </c>
      <c r="F3" t="s">
        <v>82</v>
      </c>
      <c r="G3">
        <v>0.04</v>
      </c>
      <c r="H3">
        <v>0.7</v>
      </c>
      <c r="I3">
        <v>0.01</v>
      </c>
      <c r="J3">
        <v>0.7</v>
      </c>
      <c r="K3">
        <v>0.03</v>
      </c>
      <c r="L3">
        <f t="shared" si="0"/>
        <v>1</v>
      </c>
      <c r="M3">
        <f t="shared" si="0"/>
        <v>3</v>
      </c>
      <c r="N3" t="s">
        <v>67</v>
      </c>
      <c r="O3">
        <f t="shared" si="1"/>
        <v>0</v>
      </c>
      <c r="P3">
        <f>((G3*L3)*M3)*(1-O3)</f>
        <v>0.12</v>
      </c>
      <c r="Q3" t="s">
        <v>68</v>
      </c>
      <c r="R3">
        <f t="shared" si="2"/>
        <v>0.12</v>
      </c>
    </row>
    <row r="4" spans="1:18" hidden="1" x14ac:dyDescent="0.25">
      <c r="A4" t="s">
        <v>169</v>
      </c>
      <c r="B4" t="s">
        <v>63</v>
      </c>
      <c r="C4" t="s">
        <v>15</v>
      </c>
      <c r="D4" t="s">
        <v>74</v>
      </c>
      <c r="E4" t="s">
        <v>65</v>
      </c>
      <c r="F4" t="s">
        <v>82</v>
      </c>
      <c r="G4">
        <v>0.03</v>
      </c>
      <c r="H4">
        <v>0.7</v>
      </c>
      <c r="I4">
        <v>0.01</v>
      </c>
      <c r="J4">
        <v>0.7</v>
      </c>
      <c r="K4">
        <v>0.03</v>
      </c>
      <c r="L4">
        <f t="shared" si="0"/>
        <v>1</v>
      </c>
      <c r="M4">
        <f t="shared" si="0"/>
        <v>3</v>
      </c>
      <c r="N4" t="s">
        <v>67</v>
      </c>
      <c r="O4">
        <f t="shared" si="1"/>
        <v>0</v>
      </c>
      <c r="P4">
        <f>((G4*L4)*M4)*(1-O4)</f>
        <v>0.09</v>
      </c>
      <c r="Q4" t="s">
        <v>68</v>
      </c>
      <c r="R4">
        <f t="shared" si="2"/>
        <v>0.09</v>
      </c>
    </row>
    <row r="5" spans="1:18" hidden="1" x14ac:dyDescent="0.25">
      <c r="A5" t="s">
        <v>169</v>
      </c>
      <c r="B5" t="s">
        <v>63</v>
      </c>
      <c r="C5" t="s">
        <v>15</v>
      </c>
      <c r="D5" t="s">
        <v>113</v>
      </c>
      <c r="E5" t="s">
        <v>65</v>
      </c>
      <c r="F5" t="s">
        <v>82</v>
      </c>
      <c r="G5">
        <v>0.03</v>
      </c>
      <c r="H5">
        <v>0.7</v>
      </c>
      <c r="I5">
        <v>0.01</v>
      </c>
      <c r="J5">
        <v>0.7</v>
      </c>
      <c r="K5">
        <v>0.03</v>
      </c>
      <c r="L5">
        <f t="shared" si="0"/>
        <v>1</v>
      </c>
      <c r="M5">
        <f t="shared" si="0"/>
        <v>3</v>
      </c>
      <c r="N5" t="s">
        <v>68</v>
      </c>
      <c r="O5">
        <f t="shared" si="1"/>
        <v>0.1</v>
      </c>
      <c r="P5">
        <f>((G5*L5)*M5)*(1-O5)</f>
        <v>8.1000000000000003E-2</v>
      </c>
      <c r="Q5" t="s">
        <v>68</v>
      </c>
      <c r="R5">
        <f t="shared" si="2"/>
        <v>8.1000000000000003E-2</v>
      </c>
    </row>
    <row r="6" spans="1:18" hidden="1" x14ac:dyDescent="0.25">
      <c r="A6" t="s">
        <v>169</v>
      </c>
      <c r="B6" t="s">
        <v>63</v>
      </c>
      <c r="C6" t="s">
        <v>15</v>
      </c>
      <c r="D6" t="s">
        <v>75</v>
      </c>
      <c r="E6" t="s">
        <v>65</v>
      </c>
      <c r="F6" t="s">
        <v>82</v>
      </c>
      <c r="G6">
        <v>4.0000000000000001E-3</v>
      </c>
      <c r="H6">
        <v>0.7</v>
      </c>
      <c r="I6">
        <v>0.01</v>
      </c>
      <c r="J6">
        <v>0.7</v>
      </c>
      <c r="K6">
        <v>0.03</v>
      </c>
      <c r="L6">
        <f t="shared" si="0"/>
        <v>1</v>
      </c>
      <c r="M6">
        <f t="shared" si="0"/>
        <v>3</v>
      </c>
      <c r="N6" t="s">
        <v>68</v>
      </c>
      <c r="O6">
        <f t="shared" si="1"/>
        <v>0.1</v>
      </c>
      <c r="P6">
        <f>((G6*L6)*M6)*(1-O6)</f>
        <v>1.0800000000000001E-2</v>
      </c>
      <c r="Q6" t="s">
        <v>68</v>
      </c>
      <c r="R6">
        <f t="shared" si="2"/>
        <v>1.0800000000000001E-2</v>
      </c>
    </row>
    <row r="7" spans="1:18" hidden="1" x14ac:dyDescent="0.25">
      <c r="A7" t="s">
        <v>169</v>
      </c>
      <c r="B7" t="s">
        <v>63</v>
      </c>
      <c r="C7" t="s">
        <v>36</v>
      </c>
      <c r="D7" t="s">
        <v>170</v>
      </c>
      <c r="E7" t="s">
        <v>65</v>
      </c>
      <c r="F7" t="s">
        <v>82</v>
      </c>
      <c r="G7">
        <v>57.14</v>
      </c>
      <c r="H7" s="6" t="s">
        <v>171</v>
      </c>
      <c r="J7">
        <v>0.7</v>
      </c>
      <c r="K7">
        <v>0.03</v>
      </c>
      <c r="N7" t="s">
        <v>68</v>
      </c>
      <c r="O7">
        <f t="shared" si="1"/>
        <v>0.1</v>
      </c>
      <c r="P7">
        <f t="shared" ref="P7:P30" si="3">G7*J7*K7*(1-O7)</f>
        <v>1.0799459999999999</v>
      </c>
      <c r="Q7" t="s">
        <v>68</v>
      </c>
      <c r="R7">
        <f t="shared" si="2"/>
        <v>1.0799459999999999</v>
      </c>
    </row>
    <row r="8" spans="1:18" hidden="1" x14ac:dyDescent="0.25">
      <c r="A8" t="s">
        <v>169</v>
      </c>
      <c r="B8" t="s">
        <v>63</v>
      </c>
      <c r="C8" t="s">
        <v>36</v>
      </c>
      <c r="D8" t="s">
        <v>147</v>
      </c>
      <c r="E8" t="s">
        <v>65</v>
      </c>
      <c r="F8" t="s">
        <v>82</v>
      </c>
      <c r="G8">
        <v>577.5</v>
      </c>
      <c r="H8" s="6" t="s">
        <v>171</v>
      </c>
      <c r="J8">
        <v>0.7</v>
      </c>
      <c r="K8">
        <v>0.03</v>
      </c>
      <c r="N8" t="s">
        <v>68</v>
      </c>
      <c r="O8">
        <f t="shared" si="1"/>
        <v>0.1</v>
      </c>
      <c r="P8">
        <f t="shared" si="3"/>
        <v>10.91475</v>
      </c>
      <c r="Q8" t="s">
        <v>68</v>
      </c>
      <c r="R8">
        <f t="shared" si="2"/>
        <v>10.91475</v>
      </c>
    </row>
    <row r="9" spans="1:18" hidden="1" x14ac:dyDescent="0.25">
      <c r="A9" t="s">
        <v>169</v>
      </c>
      <c r="B9" t="s">
        <v>63</v>
      </c>
      <c r="C9" t="s">
        <v>36</v>
      </c>
      <c r="D9" t="s">
        <v>149</v>
      </c>
      <c r="E9" t="s">
        <v>65</v>
      </c>
      <c r="F9" t="s">
        <v>82</v>
      </c>
      <c r="G9">
        <v>1125</v>
      </c>
      <c r="H9" s="6" t="s">
        <v>171</v>
      </c>
      <c r="J9">
        <v>0.7</v>
      </c>
      <c r="K9">
        <v>0.03</v>
      </c>
      <c r="N9" t="s">
        <v>68</v>
      </c>
      <c r="O9">
        <f t="shared" si="1"/>
        <v>0.1</v>
      </c>
      <c r="P9">
        <f t="shared" si="3"/>
        <v>21.262499999999999</v>
      </c>
      <c r="Q9" t="s">
        <v>68</v>
      </c>
      <c r="R9">
        <f t="shared" si="2"/>
        <v>21.262499999999999</v>
      </c>
    </row>
    <row r="10" spans="1:18" hidden="1" x14ac:dyDescent="0.25">
      <c r="A10" t="s">
        <v>169</v>
      </c>
      <c r="B10" t="s">
        <v>63</v>
      </c>
      <c r="C10" t="s">
        <v>36</v>
      </c>
      <c r="D10" t="s">
        <v>172</v>
      </c>
      <c r="E10" t="s">
        <v>65</v>
      </c>
      <c r="F10" t="s">
        <v>82</v>
      </c>
      <c r="G10">
        <v>1560.2</v>
      </c>
      <c r="H10" s="6" t="s">
        <v>171</v>
      </c>
      <c r="J10">
        <v>0.7</v>
      </c>
      <c r="K10">
        <v>0.03</v>
      </c>
      <c r="N10" t="s">
        <v>68</v>
      </c>
      <c r="O10">
        <f t="shared" si="1"/>
        <v>0.1</v>
      </c>
      <c r="P10">
        <f t="shared" si="3"/>
        <v>29.487779999999997</v>
      </c>
      <c r="Q10" t="s">
        <v>68</v>
      </c>
      <c r="R10">
        <f t="shared" si="2"/>
        <v>29.487779999999997</v>
      </c>
    </row>
    <row r="11" spans="1:18" hidden="1" x14ac:dyDescent="0.25">
      <c r="A11" t="s">
        <v>169</v>
      </c>
      <c r="B11" t="s">
        <v>63</v>
      </c>
      <c r="C11" t="s">
        <v>36</v>
      </c>
      <c r="D11" t="s">
        <v>84</v>
      </c>
      <c r="E11" t="s">
        <v>65</v>
      </c>
      <c r="F11" t="s">
        <v>82</v>
      </c>
      <c r="G11">
        <v>53</v>
      </c>
      <c r="H11" s="6" t="s">
        <v>171</v>
      </c>
      <c r="J11">
        <v>0.7</v>
      </c>
      <c r="K11">
        <v>0.03</v>
      </c>
      <c r="N11" t="s">
        <v>68</v>
      </c>
      <c r="O11">
        <f t="shared" si="1"/>
        <v>0.1</v>
      </c>
      <c r="P11">
        <f t="shared" si="3"/>
        <v>1.0016999999999998</v>
      </c>
      <c r="Q11" t="s">
        <v>68</v>
      </c>
      <c r="R11">
        <f t="shared" si="2"/>
        <v>1.0016999999999998</v>
      </c>
    </row>
    <row r="12" spans="1:18" hidden="1" x14ac:dyDescent="0.25">
      <c r="A12" t="s">
        <v>169</v>
      </c>
      <c r="B12" t="s">
        <v>63</v>
      </c>
      <c r="C12" t="s">
        <v>36</v>
      </c>
      <c r="D12" t="s">
        <v>136</v>
      </c>
      <c r="E12" t="s">
        <v>65</v>
      </c>
      <c r="F12" t="s">
        <v>82</v>
      </c>
      <c r="G12">
        <v>161</v>
      </c>
      <c r="H12" s="6" t="s">
        <v>171</v>
      </c>
      <c r="J12">
        <v>0.7</v>
      </c>
      <c r="K12">
        <v>0.03</v>
      </c>
      <c r="N12" t="s">
        <v>68</v>
      </c>
      <c r="O12">
        <f t="shared" si="1"/>
        <v>0.1</v>
      </c>
      <c r="P12">
        <f t="shared" si="3"/>
        <v>3.0428999999999995</v>
      </c>
      <c r="Q12" t="s">
        <v>68</v>
      </c>
      <c r="R12">
        <f t="shared" si="2"/>
        <v>3.0428999999999995</v>
      </c>
    </row>
    <row r="13" spans="1:18" hidden="1" x14ac:dyDescent="0.25">
      <c r="A13" t="s">
        <v>169</v>
      </c>
      <c r="B13" t="s">
        <v>63</v>
      </c>
      <c r="C13" t="s">
        <v>36</v>
      </c>
      <c r="D13" t="s">
        <v>104</v>
      </c>
      <c r="E13" t="s">
        <v>65</v>
      </c>
      <c r="F13" t="s">
        <v>82</v>
      </c>
      <c r="G13">
        <v>149</v>
      </c>
      <c r="H13" s="6" t="s">
        <v>171</v>
      </c>
      <c r="J13">
        <v>0.7</v>
      </c>
      <c r="K13">
        <v>0.03</v>
      </c>
      <c r="N13" t="s">
        <v>68</v>
      </c>
      <c r="O13">
        <f t="shared" si="1"/>
        <v>0.1</v>
      </c>
      <c r="P13">
        <f t="shared" si="3"/>
        <v>2.8161</v>
      </c>
      <c r="Q13" t="s">
        <v>68</v>
      </c>
      <c r="R13">
        <f t="shared" si="2"/>
        <v>2.8161</v>
      </c>
    </row>
    <row r="14" spans="1:18" hidden="1" x14ac:dyDescent="0.25">
      <c r="A14" t="s">
        <v>169</v>
      </c>
      <c r="B14" t="s">
        <v>63</v>
      </c>
      <c r="C14" t="s">
        <v>36</v>
      </c>
      <c r="D14" t="s">
        <v>105</v>
      </c>
      <c r="E14" t="s">
        <v>65</v>
      </c>
      <c r="F14" t="s">
        <v>82</v>
      </c>
      <c r="G14">
        <v>412</v>
      </c>
      <c r="H14" s="6" t="s">
        <v>171</v>
      </c>
      <c r="J14">
        <v>0.7</v>
      </c>
      <c r="K14">
        <v>0.03</v>
      </c>
      <c r="N14" t="s">
        <v>68</v>
      </c>
      <c r="O14">
        <f t="shared" si="1"/>
        <v>0.1</v>
      </c>
      <c r="P14">
        <f t="shared" si="3"/>
        <v>7.7867999999999995</v>
      </c>
      <c r="Q14" t="s">
        <v>68</v>
      </c>
      <c r="R14">
        <f t="shared" si="2"/>
        <v>7.7867999999999995</v>
      </c>
    </row>
    <row r="15" spans="1:18" hidden="1" x14ac:dyDescent="0.25">
      <c r="A15" t="s">
        <v>169</v>
      </c>
      <c r="B15" t="s">
        <v>63</v>
      </c>
      <c r="C15" t="s">
        <v>36</v>
      </c>
      <c r="D15" t="s">
        <v>106</v>
      </c>
      <c r="E15" t="s">
        <v>65</v>
      </c>
      <c r="F15" t="s">
        <v>82</v>
      </c>
      <c r="G15">
        <v>192</v>
      </c>
      <c r="H15" s="6" t="s">
        <v>171</v>
      </c>
      <c r="J15">
        <v>0.7</v>
      </c>
      <c r="K15">
        <v>0.03</v>
      </c>
      <c r="N15" t="s">
        <v>68</v>
      </c>
      <c r="O15">
        <f t="shared" si="1"/>
        <v>0.1</v>
      </c>
      <c r="P15">
        <f t="shared" si="3"/>
        <v>3.6287999999999991</v>
      </c>
      <c r="Q15" t="s">
        <v>68</v>
      </c>
      <c r="R15">
        <f t="shared" si="2"/>
        <v>3.6287999999999991</v>
      </c>
    </row>
    <row r="16" spans="1:18" hidden="1" x14ac:dyDescent="0.25">
      <c r="A16" t="s">
        <v>169</v>
      </c>
      <c r="B16" t="s">
        <v>63</v>
      </c>
      <c r="C16" t="s">
        <v>36</v>
      </c>
      <c r="D16" t="s">
        <v>117</v>
      </c>
      <c r="E16" t="s">
        <v>65</v>
      </c>
      <c r="F16" t="s">
        <v>82</v>
      </c>
      <c r="G16">
        <v>141.4</v>
      </c>
      <c r="H16" s="6" t="s">
        <v>171</v>
      </c>
      <c r="J16">
        <v>0.7</v>
      </c>
      <c r="K16">
        <v>0.03</v>
      </c>
      <c r="N16" t="s">
        <v>68</v>
      </c>
      <c r="O16">
        <f t="shared" si="1"/>
        <v>0.1</v>
      </c>
      <c r="P16">
        <f t="shared" si="3"/>
        <v>2.6724600000000001</v>
      </c>
      <c r="Q16" t="s">
        <v>68</v>
      </c>
      <c r="R16">
        <f t="shared" si="2"/>
        <v>2.6724600000000001</v>
      </c>
    </row>
    <row r="17" spans="1:18" hidden="1" x14ac:dyDescent="0.25">
      <c r="A17" t="s">
        <v>169</v>
      </c>
      <c r="B17" t="s">
        <v>63</v>
      </c>
      <c r="C17" t="s">
        <v>36</v>
      </c>
      <c r="D17" t="s">
        <v>74</v>
      </c>
      <c r="E17" t="s">
        <v>65</v>
      </c>
      <c r="F17" t="s">
        <v>82</v>
      </c>
      <c r="G17">
        <v>4.24</v>
      </c>
      <c r="H17" s="6" t="s">
        <v>171</v>
      </c>
      <c r="J17">
        <v>0.7</v>
      </c>
      <c r="K17">
        <v>0.03</v>
      </c>
      <c r="N17" t="s">
        <v>68</v>
      </c>
      <c r="O17">
        <f t="shared" si="1"/>
        <v>0.1</v>
      </c>
      <c r="P17">
        <f t="shared" si="3"/>
        <v>8.0135999999999999E-2</v>
      </c>
      <c r="Q17" t="s">
        <v>68</v>
      </c>
      <c r="R17">
        <f t="shared" si="2"/>
        <v>8.0135999999999999E-2</v>
      </c>
    </row>
    <row r="18" spans="1:18" hidden="1" x14ac:dyDescent="0.25">
      <c r="A18" t="s">
        <v>169</v>
      </c>
      <c r="B18" t="s">
        <v>63</v>
      </c>
      <c r="C18" t="s">
        <v>36</v>
      </c>
      <c r="D18" t="s">
        <v>154</v>
      </c>
      <c r="E18" t="s">
        <v>65</v>
      </c>
      <c r="F18" t="s">
        <v>82</v>
      </c>
      <c r="G18">
        <v>883.1</v>
      </c>
      <c r="H18" s="6" t="s">
        <v>171</v>
      </c>
      <c r="J18">
        <v>0.7</v>
      </c>
      <c r="K18">
        <v>0.03</v>
      </c>
      <c r="N18" t="s">
        <v>68</v>
      </c>
      <c r="O18">
        <f t="shared" si="1"/>
        <v>0.1</v>
      </c>
      <c r="P18">
        <f t="shared" si="3"/>
        <v>16.69059</v>
      </c>
      <c r="Q18" t="s">
        <v>68</v>
      </c>
      <c r="R18">
        <f t="shared" si="2"/>
        <v>16.69059</v>
      </c>
    </row>
    <row r="19" spans="1:18" hidden="1" x14ac:dyDescent="0.25">
      <c r="A19" t="s">
        <v>169</v>
      </c>
      <c r="B19" t="s">
        <v>63</v>
      </c>
      <c r="C19" t="s">
        <v>36</v>
      </c>
      <c r="D19" t="s">
        <v>155</v>
      </c>
      <c r="E19" t="s">
        <v>65</v>
      </c>
      <c r="F19" t="s">
        <v>82</v>
      </c>
      <c r="G19">
        <v>671</v>
      </c>
      <c r="H19" s="6" t="s">
        <v>171</v>
      </c>
      <c r="J19">
        <v>0.7</v>
      </c>
      <c r="K19">
        <v>0.03</v>
      </c>
      <c r="N19" t="s">
        <v>68</v>
      </c>
      <c r="O19">
        <f t="shared" si="1"/>
        <v>0.1</v>
      </c>
      <c r="P19">
        <f t="shared" si="3"/>
        <v>12.681899999999999</v>
      </c>
      <c r="Q19" t="s">
        <v>68</v>
      </c>
      <c r="R19">
        <f t="shared" si="2"/>
        <v>12.681899999999999</v>
      </c>
    </row>
    <row r="20" spans="1:18" hidden="1" x14ac:dyDescent="0.25">
      <c r="A20" t="s">
        <v>169</v>
      </c>
      <c r="B20" t="s">
        <v>63</v>
      </c>
      <c r="C20" t="s">
        <v>36</v>
      </c>
      <c r="D20" t="s">
        <v>156</v>
      </c>
      <c r="E20" t="s">
        <v>65</v>
      </c>
      <c r="F20" t="s">
        <v>82</v>
      </c>
      <c r="G20">
        <v>844</v>
      </c>
      <c r="H20" s="6" t="s">
        <v>171</v>
      </c>
      <c r="J20">
        <v>0.7</v>
      </c>
      <c r="K20">
        <v>0.03</v>
      </c>
      <c r="N20" t="s">
        <v>68</v>
      </c>
      <c r="O20">
        <f t="shared" si="1"/>
        <v>0.1</v>
      </c>
      <c r="P20">
        <f t="shared" si="3"/>
        <v>15.951599999999997</v>
      </c>
      <c r="Q20" t="s">
        <v>68</v>
      </c>
      <c r="R20">
        <f t="shared" si="2"/>
        <v>15.951599999999997</v>
      </c>
    </row>
    <row r="21" spans="1:18" hidden="1" x14ac:dyDescent="0.25">
      <c r="A21" t="s">
        <v>169</v>
      </c>
      <c r="B21" t="s">
        <v>63</v>
      </c>
      <c r="C21" t="s">
        <v>36</v>
      </c>
      <c r="D21" t="s">
        <v>157</v>
      </c>
      <c r="E21" t="s">
        <v>65</v>
      </c>
      <c r="F21" t="s">
        <v>82</v>
      </c>
      <c r="G21">
        <v>457</v>
      </c>
      <c r="H21" s="6" t="s">
        <v>171</v>
      </c>
      <c r="J21">
        <v>0.7</v>
      </c>
      <c r="K21">
        <v>0.03</v>
      </c>
      <c r="N21" t="s">
        <v>68</v>
      </c>
      <c r="O21">
        <f t="shared" si="1"/>
        <v>0.1</v>
      </c>
      <c r="P21">
        <f t="shared" si="3"/>
        <v>8.6372999999999998</v>
      </c>
      <c r="Q21" t="s">
        <v>68</v>
      </c>
      <c r="R21">
        <f t="shared" si="2"/>
        <v>8.6372999999999998</v>
      </c>
    </row>
    <row r="22" spans="1:18" hidden="1" x14ac:dyDescent="0.25">
      <c r="A22" t="s">
        <v>169</v>
      </c>
      <c r="B22" t="s">
        <v>63</v>
      </c>
      <c r="C22" t="s">
        <v>36</v>
      </c>
      <c r="D22" t="s">
        <v>108</v>
      </c>
      <c r="E22" t="s">
        <v>65</v>
      </c>
      <c r="F22" t="s">
        <v>82</v>
      </c>
      <c r="G22">
        <v>1229</v>
      </c>
      <c r="H22" s="6" t="s">
        <v>171</v>
      </c>
      <c r="J22">
        <v>0.7</v>
      </c>
      <c r="K22">
        <v>0.03</v>
      </c>
      <c r="N22" t="s">
        <v>68</v>
      </c>
      <c r="O22">
        <f t="shared" si="1"/>
        <v>0.1</v>
      </c>
      <c r="P22">
        <f t="shared" si="3"/>
        <v>23.228099999999998</v>
      </c>
      <c r="Q22" t="s">
        <v>68</v>
      </c>
      <c r="R22">
        <f t="shared" si="2"/>
        <v>23.228099999999998</v>
      </c>
    </row>
    <row r="23" spans="1:18" hidden="1" x14ac:dyDescent="0.25">
      <c r="A23" t="s">
        <v>169</v>
      </c>
      <c r="B23" t="s">
        <v>63</v>
      </c>
      <c r="C23" t="s">
        <v>36</v>
      </c>
      <c r="D23" t="s">
        <v>109</v>
      </c>
      <c r="E23" t="s">
        <v>65</v>
      </c>
      <c r="F23" t="s">
        <v>82</v>
      </c>
      <c r="G23">
        <v>271</v>
      </c>
      <c r="H23" s="6" t="s">
        <v>171</v>
      </c>
      <c r="J23">
        <v>0.7</v>
      </c>
      <c r="K23">
        <v>0.03</v>
      </c>
      <c r="N23" t="s">
        <v>68</v>
      </c>
      <c r="O23">
        <f t="shared" si="1"/>
        <v>0.1</v>
      </c>
      <c r="P23">
        <f t="shared" si="3"/>
        <v>5.1219000000000001</v>
      </c>
      <c r="Q23" t="s">
        <v>68</v>
      </c>
      <c r="R23">
        <f t="shared" si="2"/>
        <v>5.1219000000000001</v>
      </c>
    </row>
    <row r="24" spans="1:18" hidden="1" x14ac:dyDescent="0.25">
      <c r="A24" t="s">
        <v>169</v>
      </c>
      <c r="B24" t="s">
        <v>63</v>
      </c>
      <c r="C24" t="s">
        <v>36</v>
      </c>
      <c r="D24" t="s">
        <v>164</v>
      </c>
      <c r="E24" t="s">
        <v>65</v>
      </c>
      <c r="F24" t="s">
        <v>82</v>
      </c>
      <c r="G24">
        <v>48</v>
      </c>
      <c r="H24" s="6" t="s">
        <v>171</v>
      </c>
      <c r="J24">
        <v>0.7</v>
      </c>
      <c r="K24">
        <v>0.03</v>
      </c>
      <c r="N24" t="s">
        <v>68</v>
      </c>
      <c r="O24">
        <f t="shared" si="1"/>
        <v>0.1</v>
      </c>
      <c r="P24">
        <f t="shared" si="3"/>
        <v>0.90719999999999978</v>
      </c>
      <c r="Q24" t="s">
        <v>68</v>
      </c>
      <c r="R24">
        <f t="shared" si="2"/>
        <v>0.90719999999999978</v>
      </c>
    </row>
    <row r="25" spans="1:18" hidden="1" x14ac:dyDescent="0.25">
      <c r="A25" t="s">
        <v>169</v>
      </c>
      <c r="B25" t="s">
        <v>63</v>
      </c>
      <c r="C25" t="s">
        <v>36</v>
      </c>
      <c r="D25" t="s">
        <v>116</v>
      </c>
      <c r="E25" t="s">
        <v>65</v>
      </c>
      <c r="F25" t="s">
        <v>82</v>
      </c>
      <c r="G25">
        <v>498.8</v>
      </c>
      <c r="H25" s="6" t="s">
        <v>171</v>
      </c>
      <c r="J25">
        <v>0.7</v>
      </c>
      <c r="K25">
        <v>0.03</v>
      </c>
      <c r="N25" t="s">
        <v>68</v>
      </c>
      <c r="O25">
        <f t="shared" si="1"/>
        <v>0.1</v>
      </c>
      <c r="P25">
        <f t="shared" si="3"/>
        <v>9.4273199999999981</v>
      </c>
      <c r="Q25" t="s">
        <v>68</v>
      </c>
      <c r="R25">
        <f t="shared" si="2"/>
        <v>9.4273199999999981</v>
      </c>
    </row>
    <row r="26" spans="1:18" hidden="1" x14ac:dyDescent="0.25">
      <c r="A26" t="s">
        <v>169</v>
      </c>
      <c r="B26" t="s">
        <v>63</v>
      </c>
      <c r="C26" t="s">
        <v>36</v>
      </c>
      <c r="D26" t="s">
        <v>93</v>
      </c>
      <c r="E26" t="s">
        <v>65</v>
      </c>
      <c r="F26" t="s">
        <v>82</v>
      </c>
      <c r="G26">
        <v>92</v>
      </c>
      <c r="H26" s="6" t="s">
        <v>171</v>
      </c>
      <c r="J26">
        <v>0.7</v>
      </c>
      <c r="K26">
        <v>0.03</v>
      </c>
      <c r="N26" t="s">
        <v>68</v>
      </c>
      <c r="O26">
        <f t="shared" si="1"/>
        <v>0.1</v>
      </c>
      <c r="P26">
        <f t="shared" si="3"/>
        <v>1.7387999999999997</v>
      </c>
      <c r="Q26" t="s">
        <v>68</v>
      </c>
      <c r="R26">
        <f t="shared" si="2"/>
        <v>1.7387999999999997</v>
      </c>
    </row>
    <row r="27" spans="1:18" hidden="1" x14ac:dyDescent="0.25">
      <c r="A27" t="s">
        <v>169</v>
      </c>
      <c r="B27" t="s">
        <v>63</v>
      </c>
      <c r="C27" t="s">
        <v>36</v>
      </c>
      <c r="D27" t="s">
        <v>167</v>
      </c>
      <c r="E27" t="s">
        <v>65</v>
      </c>
      <c r="F27" t="s">
        <v>82</v>
      </c>
      <c r="G27">
        <v>337</v>
      </c>
      <c r="H27" s="6" t="s">
        <v>171</v>
      </c>
      <c r="J27">
        <v>0.7</v>
      </c>
      <c r="K27">
        <v>0.03</v>
      </c>
      <c r="N27" t="s">
        <v>68</v>
      </c>
      <c r="O27">
        <f t="shared" si="1"/>
        <v>0.1</v>
      </c>
      <c r="P27">
        <f t="shared" si="3"/>
        <v>6.3692999999999991</v>
      </c>
      <c r="Q27" t="s">
        <v>68</v>
      </c>
      <c r="R27">
        <f t="shared" si="2"/>
        <v>6.3692999999999991</v>
      </c>
    </row>
    <row r="28" spans="1:18" hidden="1" x14ac:dyDescent="0.25">
      <c r="A28" t="s">
        <v>169</v>
      </c>
      <c r="B28" t="s">
        <v>63</v>
      </c>
      <c r="C28" t="s">
        <v>36</v>
      </c>
      <c r="D28" t="s">
        <v>95</v>
      </c>
      <c r="E28" t="s">
        <v>65</v>
      </c>
      <c r="F28" t="s">
        <v>82</v>
      </c>
      <c r="G28">
        <v>47</v>
      </c>
      <c r="H28" s="6" t="s">
        <v>171</v>
      </c>
      <c r="J28">
        <v>0.7</v>
      </c>
      <c r="K28">
        <v>0.03</v>
      </c>
      <c r="N28" t="s">
        <v>68</v>
      </c>
      <c r="O28">
        <f t="shared" si="1"/>
        <v>0.1</v>
      </c>
      <c r="P28">
        <f t="shared" si="3"/>
        <v>0.88829999999999987</v>
      </c>
      <c r="Q28" t="s">
        <v>68</v>
      </c>
      <c r="R28">
        <f t="shared" si="2"/>
        <v>0.88829999999999987</v>
      </c>
    </row>
    <row r="29" spans="1:18" hidden="1" x14ac:dyDescent="0.25">
      <c r="A29" t="s">
        <v>169</v>
      </c>
      <c r="B29" t="s">
        <v>63</v>
      </c>
      <c r="C29" t="s">
        <v>36</v>
      </c>
      <c r="D29" t="s">
        <v>96</v>
      </c>
      <c r="E29" t="s">
        <v>65</v>
      </c>
      <c r="F29" t="s">
        <v>82</v>
      </c>
      <c r="G29">
        <v>0.5</v>
      </c>
      <c r="H29" s="6" t="s">
        <v>171</v>
      </c>
      <c r="J29">
        <v>0.7</v>
      </c>
      <c r="K29">
        <v>0.03</v>
      </c>
      <c r="N29" t="s">
        <v>68</v>
      </c>
      <c r="O29">
        <f t="shared" si="1"/>
        <v>0.1</v>
      </c>
      <c r="P29">
        <f t="shared" si="3"/>
        <v>9.4500000000000001E-3</v>
      </c>
      <c r="Q29" t="s">
        <v>68</v>
      </c>
      <c r="R29">
        <f t="shared" si="2"/>
        <v>9.4500000000000001E-3</v>
      </c>
    </row>
    <row r="30" spans="1:18" hidden="1" x14ac:dyDescent="0.25">
      <c r="A30" t="s">
        <v>169</v>
      </c>
      <c r="B30" t="s">
        <v>63</v>
      </c>
      <c r="C30" t="s">
        <v>36</v>
      </c>
      <c r="D30" t="s">
        <v>101</v>
      </c>
      <c r="E30" t="s">
        <v>65</v>
      </c>
      <c r="F30" t="s">
        <v>82</v>
      </c>
      <c r="G30">
        <v>211</v>
      </c>
      <c r="H30" s="6" t="s">
        <v>171</v>
      </c>
      <c r="J30">
        <v>0.7</v>
      </c>
      <c r="K30">
        <v>0.03</v>
      </c>
      <c r="N30" t="s">
        <v>68</v>
      </c>
      <c r="O30">
        <f t="shared" si="1"/>
        <v>0.1</v>
      </c>
      <c r="P30">
        <f t="shared" si="3"/>
        <v>3.9878999999999993</v>
      </c>
      <c r="Q30" t="s">
        <v>68</v>
      </c>
      <c r="R30">
        <f t="shared" si="2"/>
        <v>3.9878999999999993</v>
      </c>
    </row>
    <row r="31" spans="1:18" hidden="1" x14ac:dyDescent="0.25">
      <c r="A31" t="s">
        <v>169</v>
      </c>
      <c r="B31" t="s">
        <v>63</v>
      </c>
      <c r="C31" t="s">
        <v>18</v>
      </c>
      <c r="D31" t="s">
        <v>170</v>
      </c>
      <c r="E31" t="s">
        <v>65</v>
      </c>
      <c r="F31" t="s">
        <v>82</v>
      </c>
      <c r="G31">
        <v>29.4</v>
      </c>
      <c r="H31">
        <v>0.7</v>
      </c>
      <c r="I31">
        <v>0.01</v>
      </c>
      <c r="J31">
        <v>0.7</v>
      </c>
      <c r="K31">
        <v>0.03</v>
      </c>
      <c r="L31">
        <f t="shared" ref="L31:L61" si="4">J31/H31</f>
        <v>1</v>
      </c>
      <c r="M31">
        <f t="shared" ref="M31:M61" si="5">K31/I31</f>
        <v>3</v>
      </c>
      <c r="N31" t="s">
        <v>67</v>
      </c>
      <c r="O31">
        <f t="shared" si="1"/>
        <v>0</v>
      </c>
      <c r="P31">
        <f t="shared" ref="P31:P61" si="6">((G31*L31)*M31)*(1-O31)</f>
        <v>88.199999999999989</v>
      </c>
      <c r="Q31" t="s">
        <v>67</v>
      </c>
      <c r="R31">
        <f t="shared" si="2"/>
        <v>0</v>
      </c>
    </row>
    <row r="32" spans="1:18" hidden="1" x14ac:dyDescent="0.25">
      <c r="A32" t="s">
        <v>169</v>
      </c>
      <c r="B32" t="s">
        <v>63</v>
      </c>
      <c r="C32" t="s">
        <v>18</v>
      </c>
      <c r="D32" t="s">
        <v>128</v>
      </c>
      <c r="E32" t="s">
        <v>65</v>
      </c>
      <c r="F32" t="s">
        <v>82</v>
      </c>
      <c r="G32">
        <v>1.07</v>
      </c>
      <c r="H32">
        <v>0.7</v>
      </c>
      <c r="I32">
        <v>0.01</v>
      </c>
      <c r="J32">
        <v>0.7</v>
      </c>
      <c r="K32">
        <v>0.03</v>
      </c>
      <c r="L32">
        <f t="shared" si="4"/>
        <v>1</v>
      </c>
      <c r="M32">
        <f t="shared" si="5"/>
        <v>3</v>
      </c>
      <c r="N32" t="s">
        <v>67</v>
      </c>
      <c r="O32">
        <f t="shared" si="1"/>
        <v>0</v>
      </c>
      <c r="P32">
        <f t="shared" si="6"/>
        <v>3.21</v>
      </c>
      <c r="Q32" t="s">
        <v>68</v>
      </c>
      <c r="R32">
        <f t="shared" si="2"/>
        <v>3.21</v>
      </c>
    </row>
    <row r="33" spans="1:18" hidden="1" x14ac:dyDescent="0.25">
      <c r="A33" t="s">
        <v>169</v>
      </c>
      <c r="B33" t="s">
        <v>63</v>
      </c>
      <c r="C33" t="s">
        <v>18</v>
      </c>
      <c r="D33" t="s">
        <v>147</v>
      </c>
      <c r="E33" t="s">
        <v>65</v>
      </c>
      <c r="F33" t="s">
        <v>82</v>
      </c>
      <c r="G33">
        <v>0.78424499999999997</v>
      </c>
      <c r="H33">
        <v>0.7</v>
      </c>
      <c r="I33">
        <v>0.01</v>
      </c>
      <c r="J33">
        <v>0.7</v>
      </c>
      <c r="K33">
        <v>0.03</v>
      </c>
      <c r="L33">
        <f t="shared" si="4"/>
        <v>1</v>
      </c>
      <c r="M33">
        <f t="shared" si="5"/>
        <v>3</v>
      </c>
      <c r="N33" t="s">
        <v>68</v>
      </c>
      <c r="O33">
        <f t="shared" si="1"/>
        <v>0.1</v>
      </c>
      <c r="P33">
        <f t="shared" si="6"/>
        <v>2.1174615000000001</v>
      </c>
      <c r="Q33" t="s">
        <v>68</v>
      </c>
      <c r="R33">
        <f t="shared" si="2"/>
        <v>2.1174615000000001</v>
      </c>
    </row>
    <row r="34" spans="1:18" hidden="1" x14ac:dyDescent="0.25">
      <c r="A34" t="s">
        <v>169</v>
      </c>
      <c r="B34" t="s">
        <v>63</v>
      </c>
      <c r="C34" t="s">
        <v>18</v>
      </c>
      <c r="D34" t="s">
        <v>149</v>
      </c>
      <c r="E34" t="s">
        <v>65</v>
      </c>
      <c r="F34" t="s">
        <v>82</v>
      </c>
      <c r="G34">
        <v>1.5277499999999997</v>
      </c>
      <c r="H34">
        <v>0.7</v>
      </c>
      <c r="I34">
        <v>0.01</v>
      </c>
      <c r="J34">
        <v>0.7</v>
      </c>
      <c r="K34">
        <v>0.03</v>
      </c>
      <c r="L34">
        <f t="shared" si="4"/>
        <v>1</v>
      </c>
      <c r="M34">
        <f t="shared" si="5"/>
        <v>3</v>
      </c>
      <c r="N34" t="s">
        <v>68</v>
      </c>
      <c r="O34">
        <f t="shared" ref="O34:O65" si="7">IF(N34="Y",0,0.1)</f>
        <v>0.1</v>
      </c>
      <c r="P34">
        <f t="shared" si="6"/>
        <v>4.1249250000000002</v>
      </c>
      <c r="Q34" t="s">
        <v>68</v>
      </c>
      <c r="R34">
        <f t="shared" ref="R34:R65" si="8">IF(Q34="Y",0,P34)</f>
        <v>4.1249250000000002</v>
      </c>
    </row>
    <row r="35" spans="1:18" hidden="1" x14ac:dyDescent="0.25">
      <c r="A35" t="s">
        <v>169</v>
      </c>
      <c r="B35" t="s">
        <v>63</v>
      </c>
      <c r="C35" t="s">
        <v>18</v>
      </c>
      <c r="D35" t="s">
        <v>74</v>
      </c>
      <c r="E35" t="s">
        <v>65</v>
      </c>
      <c r="F35" t="s">
        <v>82</v>
      </c>
      <c r="G35">
        <v>0.48</v>
      </c>
      <c r="H35">
        <v>0.7</v>
      </c>
      <c r="I35">
        <v>0.01</v>
      </c>
      <c r="J35">
        <v>0.7</v>
      </c>
      <c r="K35">
        <v>0.03</v>
      </c>
      <c r="L35">
        <f t="shared" si="4"/>
        <v>1</v>
      </c>
      <c r="M35">
        <f t="shared" si="5"/>
        <v>3</v>
      </c>
      <c r="N35" t="s">
        <v>67</v>
      </c>
      <c r="O35">
        <f t="shared" si="7"/>
        <v>0</v>
      </c>
      <c r="P35">
        <f t="shared" si="6"/>
        <v>1.44</v>
      </c>
      <c r="Q35" t="s">
        <v>67</v>
      </c>
      <c r="R35">
        <f t="shared" si="8"/>
        <v>0</v>
      </c>
    </row>
    <row r="36" spans="1:18" hidden="1" x14ac:dyDescent="0.25">
      <c r="A36" t="s">
        <v>169</v>
      </c>
      <c r="B36" t="s">
        <v>63</v>
      </c>
      <c r="C36" t="s">
        <v>18</v>
      </c>
      <c r="D36" t="s">
        <v>64</v>
      </c>
      <c r="E36" t="s">
        <v>65</v>
      </c>
      <c r="F36" t="s">
        <v>82</v>
      </c>
      <c r="G36">
        <v>14.595561287999999</v>
      </c>
      <c r="H36">
        <v>0.7</v>
      </c>
      <c r="I36">
        <v>0.01</v>
      </c>
      <c r="J36">
        <v>0.7</v>
      </c>
      <c r="K36">
        <v>0.03</v>
      </c>
      <c r="L36">
        <f t="shared" si="4"/>
        <v>1</v>
      </c>
      <c r="M36">
        <f t="shared" si="5"/>
        <v>3</v>
      </c>
      <c r="N36" t="s">
        <v>67</v>
      </c>
      <c r="O36">
        <f t="shared" si="7"/>
        <v>0</v>
      </c>
      <c r="P36">
        <f t="shared" si="6"/>
        <v>43.786683863999997</v>
      </c>
      <c r="Q36" t="s">
        <v>68</v>
      </c>
      <c r="R36">
        <f t="shared" si="8"/>
        <v>43.786683863999997</v>
      </c>
    </row>
    <row r="37" spans="1:18" hidden="1" x14ac:dyDescent="0.25">
      <c r="A37" t="s">
        <v>169</v>
      </c>
      <c r="B37" t="s">
        <v>63</v>
      </c>
      <c r="C37" t="s">
        <v>18</v>
      </c>
      <c r="D37" t="s">
        <v>69</v>
      </c>
      <c r="E37" t="s">
        <v>65</v>
      </c>
      <c r="F37" t="s">
        <v>82</v>
      </c>
      <c r="G37">
        <v>12.130414442999999</v>
      </c>
      <c r="H37">
        <v>0.7</v>
      </c>
      <c r="I37">
        <v>0.01</v>
      </c>
      <c r="J37">
        <v>0.7</v>
      </c>
      <c r="K37">
        <v>0.03</v>
      </c>
      <c r="L37">
        <f t="shared" si="4"/>
        <v>1</v>
      </c>
      <c r="M37">
        <f t="shared" si="5"/>
        <v>3</v>
      </c>
      <c r="N37" t="s">
        <v>67</v>
      </c>
      <c r="O37">
        <f t="shared" si="7"/>
        <v>0</v>
      </c>
      <c r="P37">
        <f t="shared" si="6"/>
        <v>36.391243328999998</v>
      </c>
      <c r="Q37" t="s">
        <v>68</v>
      </c>
      <c r="R37">
        <f t="shared" si="8"/>
        <v>36.391243328999998</v>
      </c>
    </row>
    <row r="38" spans="1:18" hidden="1" x14ac:dyDescent="0.25">
      <c r="A38" t="s">
        <v>169</v>
      </c>
      <c r="B38" t="s">
        <v>63</v>
      </c>
      <c r="C38" t="s">
        <v>18</v>
      </c>
      <c r="D38" t="s">
        <v>113</v>
      </c>
      <c r="E38" t="s">
        <v>65</v>
      </c>
      <c r="F38" t="s">
        <v>82</v>
      </c>
      <c r="G38">
        <v>0.11</v>
      </c>
      <c r="H38">
        <v>0.7</v>
      </c>
      <c r="I38">
        <v>0.01</v>
      </c>
      <c r="J38">
        <v>0.7</v>
      </c>
      <c r="K38">
        <v>0.03</v>
      </c>
      <c r="L38">
        <f t="shared" si="4"/>
        <v>1</v>
      </c>
      <c r="M38">
        <f t="shared" si="5"/>
        <v>3</v>
      </c>
      <c r="N38" t="s">
        <v>68</v>
      </c>
      <c r="O38">
        <f t="shared" si="7"/>
        <v>0.1</v>
      </c>
      <c r="P38">
        <f t="shared" si="6"/>
        <v>0.29700000000000004</v>
      </c>
      <c r="Q38" t="s">
        <v>68</v>
      </c>
      <c r="R38">
        <f t="shared" si="8"/>
        <v>0.29700000000000004</v>
      </c>
    </row>
    <row r="39" spans="1:18" hidden="1" x14ac:dyDescent="0.25">
      <c r="A39" t="s">
        <v>169</v>
      </c>
      <c r="B39" t="s">
        <v>63</v>
      </c>
      <c r="C39" t="s">
        <v>18</v>
      </c>
      <c r="D39" t="s">
        <v>75</v>
      </c>
      <c r="E39" t="s">
        <v>65</v>
      </c>
      <c r="F39" t="s">
        <v>82</v>
      </c>
      <c r="G39">
        <v>8.5999999999999993E-2</v>
      </c>
      <c r="H39">
        <v>0.7</v>
      </c>
      <c r="I39">
        <v>0.01</v>
      </c>
      <c r="J39">
        <v>0.7</v>
      </c>
      <c r="K39">
        <v>0.03</v>
      </c>
      <c r="L39">
        <f t="shared" si="4"/>
        <v>1</v>
      </c>
      <c r="M39">
        <f t="shared" si="5"/>
        <v>3</v>
      </c>
      <c r="N39" t="s">
        <v>68</v>
      </c>
      <c r="O39">
        <f t="shared" si="7"/>
        <v>0.1</v>
      </c>
      <c r="P39">
        <f t="shared" si="6"/>
        <v>0.23220000000000002</v>
      </c>
      <c r="Q39" t="s">
        <v>67</v>
      </c>
      <c r="R39">
        <f t="shared" si="8"/>
        <v>0</v>
      </c>
    </row>
    <row r="40" spans="1:18" hidden="1" x14ac:dyDescent="0.25">
      <c r="A40" t="s">
        <v>169</v>
      </c>
      <c r="B40" t="s">
        <v>63</v>
      </c>
      <c r="C40" t="s">
        <v>18</v>
      </c>
      <c r="D40" t="s">
        <v>78</v>
      </c>
      <c r="E40" t="s">
        <v>65</v>
      </c>
      <c r="F40" t="s">
        <v>82</v>
      </c>
      <c r="G40">
        <v>18.013089527999998</v>
      </c>
      <c r="H40">
        <v>0.7</v>
      </c>
      <c r="I40">
        <v>0.01</v>
      </c>
      <c r="J40">
        <v>0.7</v>
      </c>
      <c r="K40">
        <v>0.03</v>
      </c>
      <c r="L40">
        <f t="shared" si="4"/>
        <v>1</v>
      </c>
      <c r="M40">
        <f t="shared" si="5"/>
        <v>3</v>
      </c>
      <c r="N40" t="s">
        <v>67</v>
      </c>
      <c r="O40">
        <f t="shared" si="7"/>
        <v>0</v>
      </c>
      <c r="P40">
        <f t="shared" si="6"/>
        <v>54.039268583999998</v>
      </c>
      <c r="Q40" t="s">
        <v>68</v>
      </c>
      <c r="R40">
        <f t="shared" si="8"/>
        <v>54.039268583999998</v>
      </c>
    </row>
    <row r="41" spans="1:18" x14ac:dyDescent="0.25">
      <c r="A41" t="s">
        <v>169</v>
      </c>
      <c r="B41" t="s">
        <v>63</v>
      </c>
      <c r="C41" t="s">
        <v>39</v>
      </c>
      <c r="D41" t="s">
        <v>170</v>
      </c>
      <c r="E41" t="s">
        <v>65</v>
      </c>
      <c r="F41" t="s">
        <v>82</v>
      </c>
      <c r="G41">
        <v>0.2</v>
      </c>
      <c r="H41">
        <v>0.7</v>
      </c>
      <c r="I41">
        <v>0.01</v>
      </c>
      <c r="J41">
        <v>0.7</v>
      </c>
      <c r="K41">
        <v>0.03</v>
      </c>
      <c r="L41">
        <f t="shared" si="4"/>
        <v>1</v>
      </c>
      <c r="M41">
        <f t="shared" si="5"/>
        <v>3</v>
      </c>
      <c r="N41" t="s">
        <v>67</v>
      </c>
      <c r="O41">
        <f t="shared" si="7"/>
        <v>0</v>
      </c>
      <c r="P41">
        <f t="shared" si="6"/>
        <v>0.60000000000000009</v>
      </c>
      <c r="Q41" t="s">
        <v>67</v>
      </c>
      <c r="R41">
        <f t="shared" si="8"/>
        <v>0</v>
      </c>
    </row>
    <row r="42" spans="1:18" x14ac:dyDescent="0.25">
      <c r="A42" t="s">
        <v>169</v>
      </c>
      <c r="B42" t="s">
        <v>63</v>
      </c>
      <c r="C42" t="s">
        <v>39</v>
      </c>
      <c r="D42" t="s">
        <v>128</v>
      </c>
      <c r="E42" t="s">
        <v>65</v>
      </c>
      <c r="F42" t="s">
        <v>82</v>
      </c>
      <c r="G42">
        <v>0.08</v>
      </c>
      <c r="H42">
        <v>0.7</v>
      </c>
      <c r="I42">
        <v>0.01</v>
      </c>
      <c r="J42">
        <v>0.7</v>
      </c>
      <c r="K42">
        <v>0.03</v>
      </c>
      <c r="L42">
        <f t="shared" si="4"/>
        <v>1</v>
      </c>
      <c r="M42">
        <f t="shared" si="5"/>
        <v>3</v>
      </c>
      <c r="N42" t="s">
        <v>67</v>
      </c>
      <c r="O42">
        <f t="shared" si="7"/>
        <v>0</v>
      </c>
      <c r="P42">
        <f t="shared" si="6"/>
        <v>0.24</v>
      </c>
      <c r="Q42" t="s">
        <v>68</v>
      </c>
      <c r="R42">
        <f t="shared" si="8"/>
        <v>0.24</v>
      </c>
    </row>
    <row r="43" spans="1:18" x14ac:dyDescent="0.25">
      <c r="A43" t="s">
        <v>169</v>
      </c>
      <c r="B43" t="s">
        <v>63</v>
      </c>
      <c r="C43" t="s">
        <v>39</v>
      </c>
      <c r="D43" t="s">
        <v>74</v>
      </c>
      <c r="E43" t="s">
        <v>65</v>
      </c>
      <c r="F43" t="s">
        <v>82</v>
      </c>
      <c r="G43">
        <v>0.04</v>
      </c>
      <c r="H43">
        <v>0.7</v>
      </c>
      <c r="I43">
        <v>0.01</v>
      </c>
      <c r="J43">
        <v>0.7</v>
      </c>
      <c r="K43">
        <v>0.03</v>
      </c>
      <c r="L43">
        <f t="shared" si="4"/>
        <v>1</v>
      </c>
      <c r="M43">
        <f t="shared" si="5"/>
        <v>3</v>
      </c>
      <c r="N43" t="s">
        <v>67</v>
      </c>
      <c r="O43">
        <f t="shared" si="7"/>
        <v>0</v>
      </c>
      <c r="P43">
        <f t="shared" si="6"/>
        <v>0.12</v>
      </c>
      <c r="Q43" t="s">
        <v>68</v>
      </c>
      <c r="R43">
        <f t="shared" si="8"/>
        <v>0.12</v>
      </c>
    </row>
    <row r="44" spans="1:18" x14ac:dyDescent="0.25">
      <c r="A44" t="s">
        <v>169</v>
      </c>
      <c r="B44" t="s">
        <v>63</v>
      </c>
      <c r="C44" t="s">
        <v>39</v>
      </c>
      <c r="D44" t="s">
        <v>113</v>
      </c>
      <c r="E44" t="s">
        <v>65</v>
      </c>
      <c r="F44" t="s">
        <v>82</v>
      </c>
      <c r="G44">
        <v>0.04</v>
      </c>
      <c r="H44">
        <v>0.7</v>
      </c>
      <c r="I44">
        <v>0.01</v>
      </c>
      <c r="J44">
        <v>0.7</v>
      </c>
      <c r="K44">
        <v>0.03</v>
      </c>
      <c r="L44">
        <f t="shared" si="4"/>
        <v>1</v>
      </c>
      <c r="M44">
        <f t="shared" si="5"/>
        <v>3</v>
      </c>
      <c r="N44" t="s">
        <v>68</v>
      </c>
      <c r="O44">
        <f t="shared" si="7"/>
        <v>0.1</v>
      </c>
      <c r="P44">
        <f t="shared" si="6"/>
        <v>0.108</v>
      </c>
      <c r="Q44" t="s">
        <v>68</v>
      </c>
      <c r="R44">
        <f t="shared" si="8"/>
        <v>0.108</v>
      </c>
    </row>
    <row r="45" spans="1:18" x14ac:dyDescent="0.25">
      <c r="A45" t="s">
        <v>169</v>
      </c>
      <c r="B45" t="s">
        <v>63</v>
      </c>
      <c r="C45" t="s">
        <v>39</v>
      </c>
      <c r="D45" t="s">
        <v>75</v>
      </c>
      <c r="E45" t="s">
        <v>65</v>
      </c>
      <c r="F45" t="s">
        <v>82</v>
      </c>
      <c r="G45">
        <v>8.0000000000000002E-3</v>
      </c>
      <c r="H45">
        <v>0.7</v>
      </c>
      <c r="I45">
        <v>0.01</v>
      </c>
      <c r="J45">
        <v>0.7</v>
      </c>
      <c r="K45">
        <v>0.03</v>
      </c>
      <c r="L45">
        <f t="shared" si="4"/>
        <v>1</v>
      </c>
      <c r="M45">
        <f t="shared" si="5"/>
        <v>3</v>
      </c>
      <c r="N45" t="s">
        <v>68</v>
      </c>
      <c r="O45">
        <f t="shared" si="7"/>
        <v>0.1</v>
      </c>
      <c r="P45">
        <f t="shared" si="6"/>
        <v>2.1600000000000001E-2</v>
      </c>
      <c r="Q45" t="s">
        <v>68</v>
      </c>
      <c r="R45">
        <f t="shared" si="8"/>
        <v>2.1600000000000001E-2</v>
      </c>
    </row>
    <row r="46" spans="1:18" hidden="1" x14ac:dyDescent="0.25">
      <c r="A46" t="s">
        <v>169</v>
      </c>
      <c r="B46" t="s">
        <v>63</v>
      </c>
      <c r="C46" t="s">
        <v>40</v>
      </c>
      <c r="D46" t="s">
        <v>170</v>
      </c>
      <c r="E46" t="s">
        <v>65</v>
      </c>
      <c r="F46" t="s">
        <v>82</v>
      </c>
      <c r="G46">
        <v>0.1</v>
      </c>
      <c r="H46">
        <v>0.7</v>
      </c>
      <c r="I46">
        <v>0.01</v>
      </c>
      <c r="J46">
        <v>0.7</v>
      </c>
      <c r="K46">
        <v>0.03</v>
      </c>
      <c r="L46">
        <f t="shared" si="4"/>
        <v>1</v>
      </c>
      <c r="M46">
        <f t="shared" si="5"/>
        <v>3</v>
      </c>
      <c r="N46" t="s">
        <v>67</v>
      </c>
      <c r="O46">
        <f t="shared" si="7"/>
        <v>0</v>
      </c>
      <c r="P46">
        <f t="shared" si="6"/>
        <v>0.30000000000000004</v>
      </c>
      <c r="Q46" t="s">
        <v>68</v>
      </c>
      <c r="R46">
        <f t="shared" si="8"/>
        <v>0.30000000000000004</v>
      </c>
    </row>
    <row r="47" spans="1:18" hidden="1" x14ac:dyDescent="0.25">
      <c r="A47" t="s">
        <v>169</v>
      </c>
      <c r="B47" t="s">
        <v>63</v>
      </c>
      <c r="C47" t="s">
        <v>40</v>
      </c>
      <c r="D47" t="s">
        <v>74</v>
      </c>
      <c r="E47" t="s">
        <v>65</v>
      </c>
      <c r="F47" t="s">
        <v>82</v>
      </c>
      <c r="G47">
        <v>0.02</v>
      </c>
      <c r="H47">
        <v>0.7</v>
      </c>
      <c r="I47">
        <v>0.01</v>
      </c>
      <c r="J47">
        <v>0.7</v>
      </c>
      <c r="K47">
        <v>0.03</v>
      </c>
      <c r="L47">
        <f t="shared" si="4"/>
        <v>1</v>
      </c>
      <c r="M47">
        <f t="shared" si="5"/>
        <v>3</v>
      </c>
      <c r="N47" t="s">
        <v>67</v>
      </c>
      <c r="O47">
        <f t="shared" si="7"/>
        <v>0</v>
      </c>
      <c r="P47">
        <f t="shared" si="6"/>
        <v>0.06</v>
      </c>
      <c r="Q47" t="s">
        <v>68</v>
      </c>
      <c r="R47">
        <f t="shared" si="8"/>
        <v>0.06</v>
      </c>
    </row>
    <row r="48" spans="1:18" hidden="1" x14ac:dyDescent="0.25">
      <c r="A48" t="s">
        <v>169</v>
      </c>
      <c r="B48" t="s">
        <v>63</v>
      </c>
      <c r="C48" t="s">
        <v>40</v>
      </c>
      <c r="D48" t="s">
        <v>113</v>
      </c>
      <c r="E48" t="s">
        <v>65</v>
      </c>
      <c r="F48" t="s">
        <v>82</v>
      </c>
      <c r="G48">
        <v>0.1</v>
      </c>
      <c r="H48">
        <v>0.7</v>
      </c>
      <c r="I48">
        <v>0.01</v>
      </c>
      <c r="J48">
        <v>0.7</v>
      </c>
      <c r="K48">
        <v>0.03</v>
      </c>
      <c r="L48">
        <f t="shared" si="4"/>
        <v>1</v>
      </c>
      <c r="M48">
        <f t="shared" si="5"/>
        <v>3</v>
      </c>
      <c r="N48" t="s">
        <v>68</v>
      </c>
      <c r="O48">
        <f t="shared" si="7"/>
        <v>0.1</v>
      </c>
      <c r="P48">
        <f t="shared" si="6"/>
        <v>0.27000000000000007</v>
      </c>
      <c r="Q48" t="s">
        <v>68</v>
      </c>
      <c r="R48">
        <f t="shared" si="8"/>
        <v>0.27000000000000007</v>
      </c>
    </row>
    <row r="49" spans="1:18" hidden="1" x14ac:dyDescent="0.25">
      <c r="A49" t="s">
        <v>169</v>
      </c>
      <c r="B49" t="s">
        <v>63</v>
      </c>
      <c r="C49" t="s">
        <v>40</v>
      </c>
      <c r="D49" t="s">
        <v>75</v>
      </c>
      <c r="E49" t="s">
        <v>65</v>
      </c>
      <c r="F49" t="s">
        <v>82</v>
      </c>
      <c r="G49">
        <v>4.0000000000000001E-3</v>
      </c>
      <c r="H49">
        <v>0.7</v>
      </c>
      <c r="I49">
        <v>0.01</v>
      </c>
      <c r="J49">
        <v>0.7</v>
      </c>
      <c r="K49">
        <v>0.03</v>
      </c>
      <c r="L49">
        <f t="shared" si="4"/>
        <v>1</v>
      </c>
      <c r="M49">
        <f t="shared" si="5"/>
        <v>3</v>
      </c>
      <c r="N49" t="s">
        <v>68</v>
      </c>
      <c r="O49">
        <f t="shared" si="7"/>
        <v>0.1</v>
      </c>
      <c r="P49">
        <f t="shared" si="6"/>
        <v>1.0800000000000001E-2</v>
      </c>
      <c r="Q49" t="s">
        <v>68</v>
      </c>
      <c r="R49">
        <f t="shared" si="8"/>
        <v>1.0800000000000001E-2</v>
      </c>
    </row>
    <row r="50" spans="1:18" hidden="1" x14ac:dyDescent="0.25">
      <c r="A50" t="s">
        <v>169</v>
      </c>
      <c r="B50" t="s">
        <v>63</v>
      </c>
      <c r="C50" t="s">
        <v>42</v>
      </c>
      <c r="D50" t="s">
        <v>170</v>
      </c>
      <c r="E50" t="s">
        <v>65</v>
      </c>
      <c r="F50" t="s">
        <v>82</v>
      </c>
      <c r="G50">
        <v>0.1</v>
      </c>
      <c r="H50">
        <v>0.7</v>
      </c>
      <c r="I50">
        <v>0.01</v>
      </c>
      <c r="J50">
        <v>0.7</v>
      </c>
      <c r="K50">
        <v>0.03</v>
      </c>
      <c r="L50">
        <f t="shared" si="4"/>
        <v>1</v>
      </c>
      <c r="M50">
        <f t="shared" si="5"/>
        <v>3</v>
      </c>
      <c r="N50" t="s">
        <v>67</v>
      </c>
      <c r="O50">
        <f t="shared" si="7"/>
        <v>0</v>
      </c>
      <c r="P50">
        <f t="shared" si="6"/>
        <v>0.30000000000000004</v>
      </c>
      <c r="Q50" t="s">
        <v>68</v>
      </c>
      <c r="R50">
        <f t="shared" si="8"/>
        <v>0.30000000000000004</v>
      </c>
    </row>
    <row r="51" spans="1:18" hidden="1" x14ac:dyDescent="0.25">
      <c r="A51" t="s">
        <v>169</v>
      </c>
      <c r="B51" t="s">
        <v>63</v>
      </c>
      <c r="C51" t="s">
        <v>42</v>
      </c>
      <c r="D51" t="s">
        <v>128</v>
      </c>
      <c r="E51" t="s">
        <v>65</v>
      </c>
      <c r="F51" t="s">
        <v>82</v>
      </c>
      <c r="G51">
        <v>7.0000000000000007E-2</v>
      </c>
      <c r="H51">
        <v>0.7</v>
      </c>
      <c r="I51">
        <v>0.01</v>
      </c>
      <c r="J51">
        <v>0.7</v>
      </c>
      <c r="K51">
        <v>0.03</v>
      </c>
      <c r="L51">
        <f t="shared" si="4"/>
        <v>1</v>
      </c>
      <c r="M51">
        <f t="shared" si="5"/>
        <v>3</v>
      </c>
      <c r="N51" t="s">
        <v>67</v>
      </c>
      <c r="O51">
        <f t="shared" si="7"/>
        <v>0</v>
      </c>
      <c r="P51">
        <f t="shared" si="6"/>
        <v>0.21000000000000002</v>
      </c>
      <c r="Q51" t="s">
        <v>68</v>
      </c>
      <c r="R51">
        <f t="shared" si="8"/>
        <v>0.21000000000000002</v>
      </c>
    </row>
    <row r="52" spans="1:18" hidden="1" x14ac:dyDescent="0.25">
      <c r="A52" t="s">
        <v>169</v>
      </c>
      <c r="B52" t="s">
        <v>63</v>
      </c>
      <c r="C52" t="s">
        <v>42</v>
      </c>
      <c r="D52" t="s">
        <v>74</v>
      </c>
      <c r="E52" t="s">
        <v>65</v>
      </c>
      <c r="F52" t="s">
        <v>82</v>
      </c>
      <c r="G52">
        <v>0.04</v>
      </c>
      <c r="H52">
        <v>0.7</v>
      </c>
      <c r="I52">
        <v>0.01</v>
      </c>
      <c r="J52">
        <v>0.7</v>
      </c>
      <c r="K52">
        <v>0.03</v>
      </c>
      <c r="L52">
        <f t="shared" si="4"/>
        <v>1</v>
      </c>
      <c r="M52">
        <f t="shared" si="5"/>
        <v>3</v>
      </c>
      <c r="N52" t="s">
        <v>67</v>
      </c>
      <c r="O52">
        <f t="shared" si="7"/>
        <v>0</v>
      </c>
      <c r="P52">
        <f t="shared" si="6"/>
        <v>0.12</v>
      </c>
      <c r="Q52" t="s">
        <v>68</v>
      </c>
      <c r="R52">
        <f t="shared" si="8"/>
        <v>0.12</v>
      </c>
    </row>
    <row r="53" spans="1:18" hidden="1" x14ac:dyDescent="0.25">
      <c r="A53" t="s">
        <v>169</v>
      </c>
      <c r="B53" t="s">
        <v>63</v>
      </c>
      <c r="C53" t="s">
        <v>42</v>
      </c>
      <c r="D53" t="s">
        <v>113</v>
      </c>
      <c r="E53" t="s">
        <v>65</v>
      </c>
      <c r="F53" t="s">
        <v>82</v>
      </c>
      <c r="G53">
        <v>0.04</v>
      </c>
      <c r="H53">
        <v>0.7</v>
      </c>
      <c r="I53">
        <v>0.01</v>
      </c>
      <c r="J53">
        <v>0.7</v>
      </c>
      <c r="K53">
        <v>0.03</v>
      </c>
      <c r="L53">
        <f t="shared" si="4"/>
        <v>1</v>
      </c>
      <c r="M53">
        <f t="shared" si="5"/>
        <v>3</v>
      </c>
      <c r="N53" t="s">
        <v>68</v>
      </c>
      <c r="O53">
        <f t="shared" si="7"/>
        <v>0.1</v>
      </c>
      <c r="P53">
        <f t="shared" si="6"/>
        <v>0.108</v>
      </c>
      <c r="Q53" t="s">
        <v>68</v>
      </c>
      <c r="R53">
        <f t="shared" si="8"/>
        <v>0.108</v>
      </c>
    </row>
    <row r="54" spans="1:18" hidden="1" x14ac:dyDescent="0.25">
      <c r="A54" t="s">
        <v>169</v>
      </c>
      <c r="B54" t="s">
        <v>63</v>
      </c>
      <c r="C54" t="s">
        <v>42</v>
      </c>
      <c r="D54" t="s">
        <v>75</v>
      </c>
      <c r="E54" t="s">
        <v>65</v>
      </c>
      <c r="F54" t="s">
        <v>82</v>
      </c>
      <c r="G54">
        <v>6.0000000000000001E-3</v>
      </c>
      <c r="H54">
        <v>0.7</v>
      </c>
      <c r="I54">
        <v>0.01</v>
      </c>
      <c r="J54">
        <v>0.7</v>
      </c>
      <c r="K54">
        <v>0.03</v>
      </c>
      <c r="L54">
        <f t="shared" si="4"/>
        <v>1</v>
      </c>
      <c r="M54">
        <f t="shared" si="5"/>
        <v>3</v>
      </c>
      <c r="N54" t="s">
        <v>68</v>
      </c>
      <c r="O54">
        <f t="shared" si="7"/>
        <v>0.1</v>
      </c>
      <c r="P54">
        <f t="shared" si="6"/>
        <v>1.6200000000000003E-2</v>
      </c>
      <c r="Q54" t="s">
        <v>68</v>
      </c>
      <c r="R54">
        <f t="shared" si="8"/>
        <v>1.6200000000000003E-2</v>
      </c>
    </row>
    <row r="55" spans="1:18" hidden="1" x14ac:dyDescent="0.25">
      <c r="A55" t="s">
        <v>169</v>
      </c>
      <c r="B55" t="s">
        <v>63</v>
      </c>
      <c r="C55" t="s">
        <v>43</v>
      </c>
      <c r="D55" t="s">
        <v>74</v>
      </c>
      <c r="E55" t="s">
        <v>65</v>
      </c>
      <c r="F55" t="s">
        <v>82</v>
      </c>
      <c r="G55">
        <v>0.05</v>
      </c>
      <c r="H55">
        <v>0.7</v>
      </c>
      <c r="I55">
        <v>0.01</v>
      </c>
      <c r="J55">
        <v>0.7</v>
      </c>
      <c r="K55">
        <v>0.03</v>
      </c>
      <c r="L55">
        <f t="shared" si="4"/>
        <v>1</v>
      </c>
      <c r="M55">
        <f t="shared" si="5"/>
        <v>3</v>
      </c>
      <c r="N55" t="s">
        <v>67</v>
      </c>
      <c r="O55">
        <f t="shared" si="7"/>
        <v>0</v>
      </c>
      <c r="P55">
        <f t="shared" si="6"/>
        <v>0.15000000000000002</v>
      </c>
      <c r="Q55" t="s">
        <v>68</v>
      </c>
      <c r="R55">
        <f t="shared" si="8"/>
        <v>0.15000000000000002</v>
      </c>
    </row>
    <row r="56" spans="1:18" hidden="1" x14ac:dyDescent="0.25">
      <c r="A56" t="s">
        <v>169</v>
      </c>
      <c r="B56" t="s">
        <v>63</v>
      </c>
      <c r="C56" t="s">
        <v>43</v>
      </c>
      <c r="D56" t="s">
        <v>113</v>
      </c>
      <c r="E56" t="s">
        <v>65</v>
      </c>
      <c r="F56" t="s">
        <v>82</v>
      </c>
      <c r="G56">
        <v>0.11</v>
      </c>
      <c r="H56">
        <v>0.7</v>
      </c>
      <c r="I56">
        <v>0.01</v>
      </c>
      <c r="J56">
        <v>0.7</v>
      </c>
      <c r="K56">
        <v>0.03</v>
      </c>
      <c r="L56">
        <f t="shared" si="4"/>
        <v>1</v>
      </c>
      <c r="M56">
        <f t="shared" si="5"/>
        <v>3</v>
      </c>
      <c r="N56" t="s">
        <v>68</v>
      </c>
      <c r="O56">
        <f t="shared" si="7"/>
        <v>0.1</v>
      </c>
      <c r="P56">
        <f t="shared" si="6"/>
        <v>0.29700000000000004</v>
      </c>
      <c r="Q56" t="s">
        <v>68</v>
      </c>
      <c r="R56">
        <f t="shared" si="8"/>
        <v>0.29700000000000004</v>
      </c>
    </row>
    <row r="57" spans="1:18" hidden="1" x14ac:dyDescent="0.25">
      <c r="A57" t="s">
        <v>169</v>
      </c>
      <c r="B57" t="s">
        <v>63</v>
      </c>
      <c r="C57" t="s">
        <v>44</v>
      </c>
      <c r="D57" t="s">
        <v>170</v>
      </c>
      <c r="E57" t="s">
        <v>65</v>
      </c>
      <c r="F57" t="s">
        <v>82</v>
      </c>
      <c r="G57">
        <v>0.1</v>
      </c>
      <c r="H57">
        <v>0.7</v>
      </c>
      <c r="I57">
        <v>0.01</v>
      </c>
      <c r="J57">
        <v>0.7</v>
      </c>
      <c r="K57">
        <v>0.03</v>
      </c>
      <c r="L57">
        <f t="shared" si="4"/>
        <v>1</v>
      </c>
      <c r="M57">
        <f t="shared" si="5"/>
        <v>3</v>
      </c>
      <c r="N57" t="s">
        <v>67</v>
      </c>
      <c r="O57">
        <f t="shared" si="7"/>
        <v>0</v>
      </c>
      <c r="P57">
        <f t="shared" si="6"/>
        <v>0.30000000000000004</v>
      </c>
      <c r="Q57" t="s">
        <v>68</v>
      </c>
      <c r="R57">
        <f t="shared" si="8"/>
        <v>0.30000000000000004</v>
      </c>
    </row>
    <row r="58" spans="1:18" hidden="1" x14ac:dyDescent="0.25">
      <c r="A58" t="s">
        <v>169</v>
      </c>
      <c r="B58" t="s">
        <v>63</v>
      </c>
      <c r="C58" t="s">
        <v>44</v>
      </c>
      <c r="D58" t="s">
        <v>74</v>
      </c>
      <c r="E58" t="s">
        <v>65</v>
      </c>
      <c r="F58" t="s">
        <v>82</v>
      </c>
      <c r="G58">
        <v>0.03</v>
      </c>
      <c r="H58">
        <v>0.7</v>
      </c>
      <c r="I58">
        <v>0.01</v>
      </c>
      <c r="J58">
        <v>0.7</v>
      </c>
      <c r="K58">
        <v>0.03</v>
      </c>
      <c r="L58">
        <f t="shared" si="4"/>
        <v>1</v>
      </c>
      <c r="M58">
        <f t="shared" si="5"/>
        <v>3</v>
      </c>
      <c r="N58" t="s">
        <v>67</v>
      </c>
      <c r="O58">
        <f t="shared" si="7"/>
        <v>0</v>
      </c>
      <c r="P58">
        <f t="shared" si="6"/>
        <v>0.09</v>
      </c>
      <c r="Q58" t="s">
        <v>68</v>
      </c>
      <c r="R58">
        <f t="shared" si="8"/>
        <v>0.09</v>
      </c>
    </row>
    <row r="59" spans="1:18" hidden="1" x14ac:dyDescent="0.25">
      <c r="A59" t="s">
        <v>169</v>
      </c>
      <c r="B59" t="s">
        <v>63</v>
      </c>
      <c r="C59" t="s">
        <v>44</v>
      </c>
      <c r="D59" t="s">
        <v>113</v>
      </c>
      <c r="E59" t="s">
        <v>65</v>
      </c>
      <c r="F59" t="s">
        <v>82</v>
      </c>
      <c r="G59">
        <v>0.53</v>
      </c>
      <c r="H59">
        <v>0.7</v>
      </c>
      <c r="I59">
        <v>0.01</v>
      </c>
      <c r="J59">
        <v>0.7</v>
      </c>
      <c r="K59">
        <v>0.03</v>
      </c>
      <c r="L59">
        <f t="shared" si="4"/>
        <v>1</v>
      </c>
      <c r="M59">
        <f t="shared" si="5"/>
        <v>3</v>
      </c>
      <c r="N59" t="s">
        <v>68</v>
      </c>
      <c r="O59">
        <f t="shared" si="7"/>
        <v>0.1</v>
      </c>
      <c r="P59">
        <f t="shared" si="6"/>
        <v>1.431</v>
      </c>
      <c r="Q59" t="s">
        <v>68</v>
      </c>
      <c r="R59">
        <f t="shared" si="8"/>
        <v>1.431</v>
      </c>
    </row>
    <row r="60" spans="1:18" hidden="1" x14ac:dyDescent="0.25">
      <c r="A60" t="s">
        <v>169</v>
      </c>
      <c r="B60" t="s">
        <v>63</v>
      </c>
      <c r="C60" t="s">
        <v>44</v>
      </c>
      <c r="D60" t="s">
        <v>75</v>
      </c>
      <c r="E60" t="s">
        <v>65</v>
      </c>
      <c r="F60" t="s">
        <v>82</v>
      </c>
      <c r="G60">
        <v>5.0000000000000001E-3</v>
      </c>
      <c r="H60">
        <v>0.7</v>
      </c>
      <c r="I60">
        <v>0.01</v>
      </c>
      <c r="J60">
        <v>0.7</v>
      </c>
      <c r="K60">
        <v>0.03</v>
      </c>
      <c r="L60">
        <f t="shared" si="4"/>
        <v>1</v>
      </c>
      <c r="M60">
        <f t="shared" si="5"/>
        <v>3</v>
      </c>
      <c r="N60" t="s">
        <v>68</v>
      </c>
      <c r="O60">
        <f t="shared" si="7"/>
        <v>0.1</v>
      </c>
      <c r="P60">
        <f t="shared" si="6"/>
        <v>1.35E-2</v>
      </c>
      <c r="Q60" t="s">
        <v>68</v>
      </c>
      <c r="R60">
        <f t="shared" si="8"/>
        <v>1.35E-2</v>
      </c>
    </row>
    <row r="61" spans="1:18" hidden="1" x14ac:dyDescent="0.25">
      <c r="A61" t="s">
        <v>169</v>
      </c>
      <c r="B61" t="s">
        <v>63</v>
      </c>
      <c r="C61" t="s">
        <v>44</v>
      </c>
      <c r="D61" t="s">
        <v>114</v>
      </c>
      <c r="E61" t="s">
        <v>65</v>
      </c>
      <c r="F61" t="s">
        <v>82</v>
      </c>
      <c r="G61">
        <v>2.85</v>
      </c>
      <c r="H61">
        <v>0.7</v>
      </c>
      <c r="I61">
        <v>0.01</v>
      </c>
      <c r="J61">
        <v>0.7</v>
      </c>
      <c r="K61">
        <v>0.03</v>
      </c>
      <c r="L61">
        <f t="shared" si="4"/>
        <v>1</v>
      </c>
      <c r="M61">
        <f t="shared" si="5"/>
        <v>3</v>
      </c>
      <c r="N61" t="s">
        <v>67</v>
      </c>
      <c r="O61">
        <f t="shared" si="7"/>
        <v>0</v>
      </c>
      <c r="P61">
        <f t="shared" si="6"/>
        <v>8.5500000000000007</v>
      </c>
      <c r="Q61" t="s">
        <v>68</v>
      </c>
      <c r="R61">
        <f t="shared" si="8"/>
        <v>8.5500000000000007</v>
      </c>
    </row>
    <row r="62" spans="1:18" hidden="1" x14ac:dyDescent="0.25">
      <c r="A62" t="s">
        <v>169</v>
      </c>
      <c r="B62" t="s">
        <v>63</v>
      </c>
      <c r="C62" t="s">
        <v>15</v>
      </c>
      <c r="D62" t="s">
        <v>73</v>
      </c>
      <c r="E62" t="s">
        <v>65</v>
      </c>
      <c r="F62" t="s">
        <v>141</v>
      </c>
      <c r="G62">
        <v>0.21818181818181817</v>
      </c>
      <c r="N62" t="s">
        <v>67</v>
      </c>
      <c r="O62">
        <f t="shared" si="7"/>
        <v>0</v>
      </c>
      <c r="P62">
        <f t="shared" ref="P62:P93" si="9">G62*(1-O62)</f>
        <v>0.21818181818181817</v>
      </c>
      <c r="Q62" t="s">
        <v>68</v>
      </c>
      <c r="R62">
        <f t="shared" si="8"/>
        <v>0.21818181818181817</v>
      </c>
    </row>
    <row r="63" spans="1:18" hidden="1" x14ac:dyDescent="0.25">
      <c r="A63" t="s">
        <v>169</v>
      </c>
      <c r="B63" t="s">
        <v>63</v>
      </c>
      <c r="C63" t="s">
        <v>15</v>
      </c>
      <c r="D63" t="s">
        <v>128</v>
      </c>
      <c r="E63" t="s">
        <v>65</v>
      </c>
      <c r="F63" t="s">
        <v>141</v>
      </c>
      <c r="G63">
        <v>0.41</v>
      </c>
      <c r="N63" t="s">
        <v>67</v>
      </c>
      <c r="O63">
        <f t="shared" si="7"/>
        <v>0</v>
      </c>
      <c r="P63">
        <f t="shared" si="9"/>
        <v>0.41</v>
      </c>
      <c r="Q63" t="s">
        <v>68</v>
      </c>
      <c r="R63">
        <f t="shared" si="8"/>
        <v>0.41</v>
      </c>
    </row>
    <row r="64" spans="1:18" hidden="1" x14ac:dyDescent="0.25">
      <c r="A64" t="s">
        <v>169</v>
      </c>
      <c r="B64" t="s">
        <v>63</v>
      </c>
      <c r="C64" t="s">
        <v>15</v>
      </c>
      <c r="D64" t="s">
        <v>74</v>
      </c>
      <c r="E64" t="s">
        <v>65</v>
      </c>
      <c r="F64" t="s">
        <v>141</v>
      </c>
      <c r="G64">
        <v>0.3</v>
      </c>
      <c r="N64" t="s">
        <v>67</v>
      </c>
      <c r="O64">
        <f t="shared" si="7"/>
        <v>0</v>
      </c>
      <c r="P64">
        <f t="shared" si="9"/>
        <v>0.3</v>
      </c>
      <c r="Q64" t="s">
        <v>68</v>
      </c>
      <c r="R64">
        <f t="shared" si="8"/>
        <v>0.3</v>
      </c>
    </row>
    <row r="65" spans="1:18" hidden="1" x14ac:dyDescent="0.25">
      <c r="A65" t="s">
        <v>169</v>
      </c>
      <c r="B65" t="s">
        <v>63</v>
      </c>
      <c r="C65" t="s">
        <v>15</v>
      </c>
      <c r="D65" t="s">
        <v>113</v>
      </c>
      <c r="E65" t="s">
        <v>65</v>
      </c>
      <c r="F65" t="s">
        <v>141</v>
      </c>
      <c r="G65">
        <v>2.9985454545454548E-2</v>
      </c>
      <c r="N65" t="s">
        <v>68</v>
      </c>
      <c r="O65">
        <f t="shared" si="7"/>
        <v>0.1</v>
      </c>
      <c r="P65">
        <f t="shared" si="9"/>
        <v>2.6986909090909093E-2</v>
      </c>
      <c r="Q65" t="s">
        <v>68</v>
      </c>
      <c r="R65">
        <f t="shared" si="8"/>
        <v>2.6986909090909093E-2</v>
      </c>
    </row>
    <row r="66" spans="1:18" hidden="1" x14ac:dyDescent="0.25">
      <c r="A66" t="s">
        <v>169</v>
      </c>
      <c r="B66" t="s">
        <v>63</v>
      </c>
      <c r="C66" t="s">
        <v>15</v>
      </c>
      <c r="D66" t="s">
        <v>75</v>
      </c>
      <c r="E66" t="s">
        <v>65</v>
      </c>
      <c r="F66" t="s">
        <v>141</v>
      </c>
      <c r="G66">
        <v>0.01</v>
      </c>
      <c r="N66" t="s">
        <v>68</v>
      </c>
      <c r="O66">
        <f t="shared" ref="O66:O97" si="10">IF(N66="Y",0,0.1)</f>
        <v>0.1</v>
      </c>
      <c r="P66">
        <f t="shared" si="9"/>
        <v>9.0000000000000011E-3</v>
      </c>
      <c r="Q66" t="s">
        <v>68</v>
      </c>
      <c r="R66">
        <f t="shared" ref="R66:R97" si="11">IF(Q66="Y",0,P66)</f>
        <v>9.0000000000000011E-3</v>
      </c>
    </row>
    <row r="67" spans="1:18" hidden="1" x14ac:dyDescent="0.25">
      <c r="A67" t="s">
        <v>169</v>
      </c>
      <c r="B67" t="s">
        <v>63</v>
      </c>
      <c r="C67" t="s">
        <v>36</v>
      </c>
      <c r="D67" t="s">
        <v>73</v>
      </c>
      <c r="E67" t="s">
        <v>65</v>
      </c>
      <c r="F67" t="s">
        <v>141</v>
      </c>
      <c r="G67">
        <v>1.4545454545454544</v>
      </c>
      <c r="N67" t="s">
        <v>67</v>
      </c>
      <c r="O67">
        <f t="shared" si="10"/>
        <v>0</v>
      </c>
      <c r="P67">
        <f t="shared" si="9"/>
        <v>1.4545454545454544</v>
      </c>
      <c r="Q67" t="s">
        <v>68</v>
      </c>
      <c r="R67">
        <f t="shared" si="11"/>
        <v>1.4545454545454544</v>
      </c>
    </row>
    <row r="68" spans="1:18" hidden="1" x14ac:dyDescent="0.25">
      <c r="A68" t="s">
        <v>169</v>
      </c>
      <c r="B68" t="s">
        <v>63</v>
      </c>
      <c r="C68" t="s">
        <v>36</v>
      </c>
      <c r="D68" t="s">
        <v>111</v>
      </c>
      <c r="E68" t="s">
        <v>65</v>
      </c>
      <c r="F68" t="s">
        <v>141</v>
      </c>
      <c r="G68">
        <v>0.3</v>
      </c>
      <c r="N68" t="s">
        <v>68</v>
      </c>
      <c r="O68">
        <f t="shared" si="10"/>
        <v>0.1</v>
      </c>
      <c r="P68">
        <f t="shared" si="9"/>
        <v>0.27</v>
      </c>
      <c r="Q68" t="s">
        <v>68</v>
      </c>
      <c r="R68">
        <f t="shared" si="11"/>
        <v>0.27</v>
      </c>
    </row>
    <row r="69" spans="1:18" hidden="1" x14ac:dyDescent="0.25">
      <c r="A69" t="s">
        <v>169</v>
      </c>
      <c r="B69" t="s">
        <v>63</v>
      </c>
      <c r="C69" t="s">
        <v>36</v>
      </c>
      <c r="D69" t="s">
        <v>148</v>
      </c>
      <c r="E69" t="s">
        <v>65</v>
      </c>
      <c r="F69" t="s">
        <v>141</v>
      </c>
      <c r="G69">
        <v>29.527272727272727</v>
      </c>
      <c r="N69" t="s">
        <v>68</v>
      </c>
      <c r="O69">
        <f t="shared" si="10"/>
        <v>0.1</v>
      </c>
      <c r="P69">
        <f t="shared" si="9"/>
        <v>26.574545454545454</v>
      </c>
      <c r="Q69" t="s">
        <v>68</v>
      </c>
      <c r="R69">
        <f t="shared" si="11"/>
        <v>26.574545454545454</v>
      </c>
    </row>
    <row r="70" spans="1:18" hidden="1" x14ac:dyDescent="0.25">
      <c r="A70" t="s">
        <v>169</v>
      </c>
      <c r="B70" t="s">
        <v>63</v>
      </c>
      <c r="C70" t="s">
        <v>36</v>
      </c>
      <c r="D70" t="s">
        <v>173</v>
      </c>
      <c r="E70" t="s">
        <v>65</v>
      </c>
      <c r="F70" t="s">
        <v>141</v>
      </c>
      <c r="G70">
        <v>5.3818181818181818</v>
      </c>
      <c r="N70" t="s">
        <v>68</v>
      </c>
      <c r="O70">
        <f t="shared" si="10"/>
        <v>0.1</v>
      </c>
      <c r="P70">
        <f t="shared" si="9"/>
        <v>4.8436363636363637</v>
      </c>
      <c r="Q70" t="s">
        <v>68</v>
      </c>
      <c r="R70">
        <f t="shared" si="11"/>
        <v>4.8436363636363637</v>
      </c>
    </row>
    <row r="71" spans="1:18" hidden="1" x14ac:dyDescent="0.25">
      <c r="A71" t="s">
        <v>169</v>
      </c>
      <c r="B71" t="s">
        <v>63</v>
      </c>
      <c r="C71" t="s">
        <v>36</v>
      </c>
      <c r="D71" t="s">
        <v>172</v>
      </c>
      <c r="E71" t="s">
        <v>65</v>
      </c>
      <c r="F71" t="s">
        <v>141</v>
      </c>
      <c r="G71">
        <v>8.2100000000000009</v>
      </c>
      <c r="N71" t="s">
        <v>68</v>
      </c>
      <c r="O71">
        <f t="shared" si="10"/>
        <v>0.1</v>
      </c>
      <c r="P71">
        <f t="shared" si="9"/>
        <v>7.3890000000000011</v>
      </c>
      <c r="Q71" t="s">
        <v>68</v>
      </c>
      <c r="R71">
        <f t="shared" si="11"/>
        <v>7.3890000000000011</v>
      </c>
    </row>
    <row r="72" spans="1:18" hidden="1" x14ac:dyDescent="0.25">
      <c r="A72" t="s">
        <v>169</v>
      </c>
      <c r="B72" t="s">
        <v>63</v>
      </c>
      <c r="C72" t="s">
        <v>36</v>
      </c>
      <c r="D72" t="s">
        <v>84</v>
      </c>
      <c r="E72" t="s">
        <v>65</v>
      </c>
      <c r="F72" t="s">
        <v>141</v>
      </c>
      <c r="G72">
        <v>16.218181818181819</v>
      </c>
      <c r="N72" t="s">
        <v>68</v>
      </c>
      <c r="O72">
        <f t="shared" si="10"/>
        <v>0.1</v>
      </c>
      <c r="P72">
        <f t="shared" si="9"/>
        <v>14.596363636363638</v>
      </c>
      <c r="Q72" t="s">
        <v>68</v>
      </c>
      <c r="R72">
        <f t="shared" si="11"/>
        <v>14.596363636363638</v>
      </c>
    </row>
    <row r="73" spans="1:18" hidden="1" x14ac:dyDescent="0.25">
      <c r="A73" t="s">
        <v>169</v>
      </c>
      <c r="B73" t="s">
        <v>63</v>
      </c>
      <c r="C73" t="s">
        <v>36</v>
      </c>
      <c r="D73" t="s">
        <v>85</v>
      </c>
      <c r="E73" t="s">
        <v>65</v>
      </c>
      <c r="F73" t="s">
        <v>141</v>
      </c>
      <c r="G73">
        <v>2.4727272727272727</v>
      </c>
      <c r="N73" t="s">
        <v>68</v>
      </c>
      <c r="O73">
        <f t="shared" si="10"/>
        <v>0.1</v>
      </c>
      <c r="P73">
        <f t="shared" si="9"/>
        <v>2.2254545454545456</v>
      </c>
      <c r="Q73" t="s">
        <v>68</v>
      </c>
      <c r="R73">
        <f t="shared" si="11"/>
        <v>2.2254545454545456</v>
      </c>
    </row>
    <row r="74" spans="1:18" hidden="1" x14ac:dyDescent="0.25">
      <c r="A74" t="s">
        <v>169</v>
      </c>
      <c r="B74" t="s">
        <v>63</v>
      </c>
      <c r="C74" t="s">
        <v>36</v>
      </c>
      <c r="D74" t="s">
        <v>104</v>
      </c>
      <c r="E74" t="s">
        <v>65</v>
      </c>
      <c r="F74" t="s">
        <v>141</v>
      </c>
      <c r="G74">
        <v>9.0181818181818194</v>
      </c>
      <c r="N74" t="s">
        <v>68</v>
      </c>
      <c r="O74">
        <f t="shared" si="10"/>
        <v>0.1</v>
      </c>
      <c r="P74">
        <f t="shared" si="9"/>
        <v>8.1163636363636371</v>
      </c>
      <c r="Q74" t="s">
        <v>68</v>
      </c>
      <c r="R74">
        <f t="shared" si="11"/>
        <v>8.1163636363636371</v>
      </c>
    </row>
    <row r="75" spans="1:18" hidden="1" x14ac:dyDescent="0.25">
      <c r="A75" t="s">
        <v>169</v>
      </c>
      <c r="B75" t="s">
        <v>63</v>
      </c>
      <c r="C75" t="s">
        <v>36</v>
      </c>
      <c r="D75" t="s">
        <v>105</v>
      </c>
      <c r="E75" t="s">
        <v>65</v>
      </c>
      <c r="F75" t="s">
        <v>141</v>
      </c>
      <c r="G75">
        <v>3.4909090909090907</v>
      </c>
      <c r="N75" t="s">
        <v>68</v>
      </c>
      <c r="O75">
        <f t="shared" si="10"/>
        <v>0.1</v>
      </c>
      <c r="P75">
        <f t="shared" si="9"/>
        <v>3.1418181818181816</v>
      </c>
      <c r="Q75" t="s">
        <v>68</v>
      </c>
      <c r="R75">
        <f t="shared" si="11"/>
        <v>3.1418181818181816</v>
      </c>
    </row>
    <row r="76" spans="1:18" hidden="1" x14ac:dyDescent="0.25">
      <c r="A76" t="s">
        <v>169</v>
      </c>
      <c r="B76" t="s">
        <v>63</v>
      </c>
      <c r="C76" t="s">
        <v>36</v>
      </c>
      <c r="D76" t="s">
        <v>106</v>
      </c>
      <c r="E76" t="s">
        <v>65</v>
      </c>
      <c r="F76" t="s">
        <v>141</v>
      </c>
      <c r="G76">
        <v>9.0909090909090917</v>
      </c>
      <c r="N76" t="s">
        <v>68</v>
      </c>
      <c r="O76">
        <f t="shared" si="10"/>
        <v>0.1</v>
      </c>
      <c r="P76">
        <f t="shared" si="9"/>
        <v>8.1818181818181834</v>
      </c>
      <c r="Q76" t="s">
        <v>68</v>
      </c>
      <c r="R76">
        <f t="shared" si="11"/>
        <v>8.1818181818181834</v>
      </c>
    </row>
    <row r="77" spans="1:18" hidden="1" x14ac:dyDescent="0.25">
      <c r="A77" t="s">
        <v>169</v>
      </c>
      <c r="B77" t="s">
        <v>63</v>
      </c>
      <c r="C77" t="s">
        <v>36</v>
      </c>
      <c r="D77" t="s">
        <v>117</v>
      </c>
      <c r="E77" t="s">
        <v>65</v>
      </c>
      <c r="F77" t="s">
        <v>141</v>
      </c>
      <c r="G77">
        <v>1.36</v>
      </c>
      <c r="N77" t="s">
        <v>68</v>
      </c>
      <c r="O77">
        <f t="shared" si="10"/>
        <v>0.1</v>
      </c>
      <c r="P77">
        <f t="shared" si="9"/>
        <v>1.2240000000000002</v>
      </c>
      <c r="Q77" t="s">
        <v>68</v>
      </c>
      <c r="R77">
        <f t="shared" si="11"/>
        <v>1.2240000000000002</v>
      </c>
    </row>
    <row r="78" spans="1:18" hidden="1" x14ac:dyDescent="0.25">
      <c r="A78" t="s">
        <v>169</v>
      </c>
      <c r="B78" t="s">
        <v>63</v>
      </c>
      <c r="C78" t="s">
        <v>36</v>
      </c>
      <c r="D78" t="s">
        <v>74</v>
      </c>
      <c r="E78" t="s">
        <v>65</v>
      </c>
      <c r="F78" t="s">
        <v>141</v>
      </c>
      <c r="G78">
        <v>0.3</v>
      </c>
      <c r="N78" t="s">
        <v>67</v>
      </c>
      <c r="O78">
        <f t="shared" si="10"/>
        <v>0</v>
      </c>
      <c r="P78">
        <f t="shared" si="9"/>
        <v>0.3</v>
      </c>
      <c r="Q78" t="s">
        <v>68</v>
      </c>
      <c r="R78">
        <f t="shared" si="11"/>
        <v>0.3</v>
      </c>
    </row>
    <row r="79" spans="1:18" hidden="1" x14ac:dyDescent="0.25">
      <c r="A79" t="s">
        <v>169</v>
      </c>
      <c r="B79" t="s">
        <v>63</v>
      </c>
      <c r="C79" t="s">
        <v>36</v>
      </c>
      <c r="D79" t="s">
        <v>110</v>
      </c>
      <c r="E79" t="s">
        <v>65</v>
      </c>
      <c r="F79" t="s">
        <v>141</v>
      </c>
      <c r="G79">
        <v>10.4</v>
      </c>
      <c r="N79" t="s">
        <v>68</v>
      </c>
      <c r="O79">
        <f t="shared" si="10"/>
        <v>0.1</v>
      </c>
      <c r="P79">
        <f t="shared" si="9"/>
        <v>9.3600000000000012</v>
      </c>
      <c r="Q79" t="s">
        <v>68</v>
      </c>
      <c r="R79">
        <f t="shared" si="11"/>
        <v>9.3600000000000012</v>
      </c>
    </row>
    <row r="80" spans="1:18" hidden="1" x14ac:dyDescent="0.25">
      <c r="A80" t="s">
        <v>169</v>
      </c>
      <c r="B80" t="s">
        <v>63</v>
      </c>
      <c r="C80" t="s">
        <v>36</v>
      </c>
      <c r="D80" t="s">
        <v>174</v>
      </c>
      <c r="E80" t="s">
        <v>65</v>
      </c>
      <c r="F80" t="s">
        <v>141</v>
      </c>
      <c r="G80">
        <v>1.8981818181818182</v>
      </c>
      <c r="N80" t="s">
        <v>68</v>
      </c>
      <c r="O80">
        <f t="shared" si="10"/>
        <v>0.1</v>
      </c>
      <c r="P80">
        <f t="shared" si="9"/>
        <v>1.7083636363636363</v>
      </c>
      <c r="Q80" t="s">
        <v>68</v>
      </c>
      <c r="R80">
        <f t="shared" si="11"/>
        <v>1.7083636363636363</v>
      </c>
    </row>
    <row r="81" spans="1:18" hidden="1" x14ac:dyDescent="0.25">
      <c r="A81" t="s">
        <v>169</v>
      </c>
      <c r="B81" t="s">
        <v>63</v>
      </c>
      <c r="C81" t="s">
        <v>36</v>
      </c>
      <c r="D81" t="s">
        <v>107</v>
      </c>
      <c r="E81" t="s">
        <v>65</v>
      </c>
      <c r="F81" t="s">
        <v>141</v>
      </c>
      <c r="G81">
        <v>4.3636363636363633</v>
      </c>
      <c r="N81" t="s">
        <v>68</v>
      </c>
      <c r="O81">
        <f t="shared" si="10"/>
        <v>0.1</v>
      </c>
      <c r="P81">
        <f t="shared" si="9"/>
        <v>3.9272727272727272</v>
      </c>
      <c r="Q81" t="s">
        <v>68</v>
      </c>
      <c r="R81">
        <f t="shared" si="11"/>
        <v>3.9272727272727272</v>
      </c>
    </row>
    <row r="82" spans="1:18" hidden="1" x14ac:dyDescent="0.25">
      <c r="A82" t="s">
        <v>169</v>
      </c>
      <c r="B82" t="s">
        <v>63</v>
      </c>
      <c r="C82" t="s">
        <v>36</v>
      </c>
      <c r="D82" t="s">
        <v>100</v>
      </c>
      <c r="E82" t="s">
        <v>65</v>
      </c>
      <c r="F82" t="s">
        <v>141</v>
      </c>
      <c r="G82">
        <v>5.0909090909090908</v>
      </c>
      <c r="N82" t="s">
        <v>68</v>
      </c>
      <c r="O82">
        <f t="shared" si="10"/>
        <v>0.1</v>
      </c>
      <c r="P82">
        <f t="shared" si="9"/>
        <v>4.581818181818182</v>
      </c>
      <c r="Q82" t="s">
        <v>68</v>
      </c>
      <c r="R82">
        <f t="shared" si="11"/>
        <v>4.581818181818182</v>
      </c>
    </row>
    <row r="83" spans="1:18" hidden="1" x14ac:dyDescent="0.25">
      <c r="A83" t="s">
        <v>169</v>
      </c>
      <c r="B83" t="s">
        <v>63</v>
      </c>
      <c r="C83" t="s">
        <v>36</v>
      </c>
      <c r="D83" t="s">
        <v>89</v>
      </c>
      <c r="E83" t="s">
        <v>65</v>
      </c>
      <c r="F83" t="s">
        <v>141</v>
      </c>
      <c r="G83">
        <v>1.3818181818181818</v>
      </c>
      <c r="N83" t="s">
        <v>68</v>
      </c>
      <c r="O83">
        <f t="shared" si="10"/>
        <v>0.1</v>
      </c>
      <c r="P83">
        <f t="shared" si="9"/>
        <v>1.2436363636363637</v>
      </c>
      <c r="Q83" t="s">
        <v>68</v>
      </c>
      <c r="R83">
        <f t="shared" si="11"/>
        <v>1.2436363636363637</v>
      </c>
    </row>
    <row r="84" spans="1:18" hidden="1" x14ac:dyDescent="0.25">
      <c r="A84" t="s">
        <v>169</v>
      </c>
      <c r="B84" t="s">
        <v>63</v>
      </c>
      <c r="C84" t="s">
        <v>36</v>
      </c>
      <c r="D84" t="s">
        <v>160</v>
      </c>
      <c r="E84" t="s">
        <v>65</v>
      </c>
      <c r="F84" t="s">
        <v>141</v>
      </c>
      <c r="G84">
        <v>1.5272727272727273</v>
      </c>
      <c r="N84" t="s">
        <v>68</v>
      </c>
      <c r="O84">
        <f t="shared" si="10"/>
        <v>0.1</v>
      </c>
      <c r="P84">
        <f t="shared" si="9"/>
        <v>1.3745454545454547</v>
      </c>
      <c r="Q84" t="s">
        <v>68</v>
      </c>
      <c r="R84">
        <f t="shared" si="11"/>
        <v>1.3745454545454547</v>
      </c>
    </row>
    <row r="85" spans="1:18" hidden="1" x14ac:dyDescent="0.25">
      <c r="A85" t="s">
        <v>169</v>
      </c>
      <c r="B85" t="s">
        <v>63</v>
      </c>
      <c r="C85" t="s">
        <v>36</v>
      </c>
      <c r="D85" t="s">
        <v>175</v>
      </c>
      <c r="E85" t="s">
        <v>65</v>
      </c>
      <c r="F85" t="s">
        <v>141</v>
      </c>
      <c r="G85">
        <v>0.2</v>
      </c>
      <c r="N85" t="s">
        <v>68</v>
      </c>
      <c r="O85">
        <f t="shared" si="10"/>
        <v>0.1</v>
      </c>
      <c r="P85">
        <f t="shared" si="9"/>
        <v>0.18000000000000002</v>
      </c>
      <c r="Q85" t="s">
        <v>68</v>
      </c>
      <c r="R85">
        <f t="shared" si="11"/>
        <v>0.18000000000000002</v>
      </c>
    </row>
    <row r="86" spans="1:18" hidden="1" x14ac:dyDescent="0.25">
      <c r="A86" t="s">
        <v>169</v>
      </c>
      <c r="B86" t="s">
        <v>63</v>
      </c>
      <c r="C86" t="s">
        <v>36</v>
      </c>
      <c r="D86" t="s">
        <v>108</v>
      </c>
      <c r="E86" t="s">
        <v>65</v>
      </c>
      <c r="F86" t="s">
        <v>141</v>
      </c>
      <c r="G86">
        <v>10.327272727272726</v>
      </c>
      <c r="N86" t="s">
        <v>68</v>
      </c>
      <c r="O86">
        <f t="shared" si="10"/>
        <v>0.1</v>
      </c>
      <c r="P86">
        <f t="shared" si="9"/>
        <v>9.2945454545454531</v>
      </c>
      <c r="Q86" t="s">
        <v>68</v>
      </c>
      <c r="R86">
        <f t="shared" si="11"/>
        <v>9.2945454545454531</v>
      </c>
    </row>
    <row r="87" spans="1:18" hidden="1" x14ac:dyDescent="0.25">
      <c r="A87" t="s">
        <v>169</v>
      </c>
      <c r="B87" t="s">
        <v>63</v>
      </c>
      <c r="C87" t="s">
        <v>36</v>
      </c>
      <c r="D87" t="s">
        <v>109</v>
      </c>
      <c r="E87" t="s">
        <v>65</v>
      </c>
      <c r="F87" t="s">
        <v>141</v>
      </c>
      <c r="G87">
        <v>5.963636363636363</v>
      </c>
      <c r="N87" t="s">
        <v>68</v>
      </c>
      <c r="O87">
        <f t="shared" si="10"/>
        <v>0.1</v>
      </c>
      <c r="P87">
        <f t="shared" si="9"/>
        <v>5.3672727272727272</v>
      </c>
      <c r="Q87" t="s">
        <v>68</v>
      </c>
      <c r="R87">
        <f t="shared" si="11"/>
        <v>5.3672727272727272</v>
      </c>
    </row>
    <row r="88" spans="1:18" hidden="1" x14ac:dyDescent="0.25">
      <c r="A88" t="s">
        <v>169</v>
      </c>
      <c r="B88" t="s">
        <v>63</v>
      </c>
      <c r="C88" t="s">
        <v>36</v>
      </c>
      <c r="D88" t="s">
        <v>164</v>
      </c>
      <c r="E88" t="s">
        <v>65</v>
      </c>
      <c r="F88" t="s">
        <v>141</v>
      </c>
      <c r="G88">
        <v>0.4</v>
      </c>
      <c r="N88" t="s">
        <v>68</v>
      </c>
      <c r="O88">
        <f t="shared" si="10"/>
        <v>0.1</v>
      </c>
      <c r="P88">
        <f t="shared" si="9"/>
        <v>0.36000000000000004</v>
      </c>
      <c r="Q88" t="s">
        <v>68</v>
      </c>
      <c r="R88">
        <f t="shared" si="11"/>
        <v>0.36000000000000004</v>
      </c>
    </row>
    <row r="89" spans="1:18" hidden="1" x14ac:dyDescent="0.25">
      <c r="A89" t="s">
        <v>169</v>
      </c>
      <c r="B89" t="s">
        <v>63</v>
      </c>
      <c r="C89" t="s">
        <v>36</v>
      </c>
      <c r="D89" t="s">
        <v>116</v>
      </c>
      <c r="E89" t="s">
        <v>65</v>
      </c>
      <c r="F89" t="s">
        <v>141</v>
      </c>
      <c r="G89">
        <v>1</v>
      </c>
      <c r="N89" t="s">
        <v>68</v>
      </c>
      <c r="O89">
        <f t="shared" si="10"/>
        <v>0.1</v>
      </c>
      <c r="P89">
        <f t="shared" si="9"/>
        <v>0.9</v>
      </c>
      <c r="Q89" t="s">
        <v>68</v>
      </c>
      <c r="R89">
        <f t="shared" si="11"/>
        <v>0.9</v>
      </c>
    </row>
    <row r="90" spans="1:18" hidden="1" x14ac:dyDescent="0.25">
      <c r="A90" t="s">
        <v>169</v>
      </c>
      <c r="B90" t="s">
        <v>63</v>
      </c>
      <c r="C90" t="s">
        <v>36</v>
      </c>
      <c r="D90" t="s">
        <v>93</v>
      </c>
      <c r="E90" t="s">
        <v>65</v>
      </c>
      <c r="F90" t="s">
        <v>141</v>
      </c>
      <c r="G90">
        <v>24.509090909090911</v>
      </c>
      <c r="N90" t="s">
        <v>68</v>
      </c>
      <c r="O90">
        <f t="shared" si="10"/>
        <v>0.1</v>
      </c>
      <c r="P90">
        <f t="shared" si="9"/>
        <v>22.058181818181822</v>
      </c>
      <c r="Q90" t="s">
        <v>68</v>
      </c>
      <c r="R90">
        <f t="shared" si="11"/>
        <v>22.058181818181822</v>
      </c>
    </row>
    <row r="91" spans="1:18" hidden="1" x14ac:dyDescent="0.25">
      <c r="A91" t="s">
        <v>169</v>
      </c>
      <c r="B91" t="s">
        <v>63</v>
      </c>
      <c r="C91" t="s">
        <v>36</v>
      </c>
      <c r="D91" t="s">
        <v>95</v>
      </c>
      <c r="E91" t="s">
        <v>65</v>
      </c>
      <c r="F91" t="s">
        <v>141</v>
      </c>
      <c r="G91">
        <v>14.1</v>
      </c>
      <c r="N91" t="s">
        <v>68</v>
      </c>
      <c r="O91">
        <f t="shared" si="10"/>
        <v>0.1</v>
      </c>
      <c r="P91">
        <f t="shared" si="9"/>
        <v>12.69</v>
      </c>
      <c r="Q91" t="s">
        <v>68</v>
      </c>
      <c r="R91">
        <f t="shared" si="11"/>
        <v>12.69</v>
      </c>
    </row>
    <row r="92" spans="1:18" hidden="1" x14ac:dyDescent="0.25">
      <c r="A92" t="s">
        <v>169</v>
      </c>
      <c r="B92" t="s">
        <v>63</v>
      </c>
      <c r="C92" t="s">
        <v>36</v>
      </c>
      <c r="D92" t="s">
        <v>96</v>
      </c>
      <c r="E92" t="s">
        <v>65</v>
      </c>
      <c r="F92" t="s">
        <v>141</v>
      </c>
      <c r="G92">
        <v>1.7454545454545454</v>
      </c>
      <c r="N92" t="s">
        <v>68</v>
      </c>
      <c r="O92">
        <f t="shared" si="10"/>
        <v>0.1</v>
      </c>
      <c r="P92">
        <f t="shared" si="9"/>
        <v>1.5709090909090908</v>
      </c>
      <c r="Q92" t="s">
        <v>68</v>
      </c>
      <c r="R92">
        <f t="shared" si="11"/>
        <v>1.5709090909090908</v>
      </c>
    </row>
    <row r="93" spans="1:18" hidden="1" x14ac:dyDescent="0.25">
      <c r="A93" t="s">
        <v>169</v>
      </c>
      <c r="B93" t="s">
        <v>63</v>
      </c>
      <c r="C93" t="s">
        <v>36</v>
      </c>
      <c r="D93" t="s">
        <v>101</v>
      </c>
      <c r="E93" t="s">
        <v>65</v>
      </c>
      <c r="F93" t="s">
        <v>141</v>
      </c>
      <c r="G93">
        <v>19.490909090909092</v>
      </c>
      <c r="N93" t="s">
        <v>68</v>
      </c>
      <c r="O93">
        <f t="shared" si="10"/>
        <v>0.1</v>
      </c>
      <c r="P93">
        <f t="shared" si="9"/>
        <v>17.541818181818183</v>
      </c>
      <c r="Q93" t="s">
        <v>68</v>
      </c>
      <c r="R93">
        <f t="shared" si="11"/>
        <v>17.541818181818183</v>
      </c>
    </row>
    <row r="94" spans="1:18" hidden="1" x14ac:dyDescent="0.25">
      <c r="A94" t="s">
        <v>169</v>
      </c>
      <c r="B94" t="s">
        <v>63</v>
      </c>
      <c r="C94" t="s">
        <v>36</v>
      </c>
      <c r="D94" t="s">
        <v>97</v>
      </c>
      <c r="E94" t="s">
        <v>65</v>
      </c>
      <c r="F94" t="s">
        <v>141</v>
      </c>
      <c r="G94">
        <v>0.14545454545454545</v>
      </c>
      <c r="N94" t="s">
        <v>68</v>
      </c>
      <c r="O94">
        <f t="shared" si="10"/>
        <v>0.1</v>
      </c>
      <c r="P94">
        <f t="shared" ref="P94:P125" si="12">G94*(1-O94)</f>
        <v>0.13090909090909092</v>
      </c>
      <c r="Q94" t="s">
        <v>68</v>
      </c>
      <c r="R94">
        <f t="shared" si="11"/>
        <v>0.13090909090909092</v>
      </c>
    </row>
    <row r="95" spans="1:18" hidden="1" x14ac:dyDescent="0.25">
      <c r="A95" t="s">
        <v>169</v>
      </c>
      <c r="B95" t="s">
        <v>63</v>
      </c>
      <c r="C95" t="s">
        <v>18</v>
      </c>
      <c r="D95" t="s">
        <v>131</v>
      </c>
      <c r="E95" t="s">
        <v>65</v>
      </c>
      <c r="F95" t="s">
        <v>141</v>
      </c>
      <c r="G95">
        <v>1.2</v>
      </c>
      <c r="N95" t="s">
        <v>68</v>
      </c>
      <c r="O95">
        <f t="shared" si="10"/>
        <v>0.1</v>
      </c>
      <c r="P95">
        <f t="shared" si="12"/>
        <v>1.08</v>
      </c>
      <c r="Q95" t="s">
        <v>68</v>
      </c>
      <c r="R95">
        <f t="shared" si="11"/>
        <v>1.08</v>
      </c>
    </row>
    <row r="96" spans="1:18" hidden="1" x14ac:dyDescent="0.25">
      <c r="A96" t="s">
        <v>169</v>
      </c>
      <c r="B96" t="s">
        <v>63</v>
      </c>
      <c r="C96" t="s">
        <v>18</v>
      </c>
      <c r="D96" t="s">
        <v>73</v>
      </c>
      <c r="E96" t="s">
        <v>65</v>
      </c>
      <c r="F96" t="s">
        <v>141</v>
      </c>
      <c r="G96">
        <v>106.76363636363638</v>
      </c>
      <c r="N96" t="s">
        <v>67</v>
      </c>
      <c r="O96">
        <f t="shared" si="10"/>
        <v>0</v>
      </c>
      <c r="P96">
        <f t="shared" si="12"/>
        <v>106.76363636363638</v>
      </c>
      <c r="Q96" t="s">
        <v>68</v>
      </c>
      <c r="R96">
        <f t="shared" si="11"/>
        <v>106.76363636363638</v>
      </c>
    </row>
    <row r="97" spans="1:18" hidden="1" x14ac:dyDescent="0.25">
      <c r="A97" t="s">
        <v>169</v>
      </c>
      <c r="B97" t="s">
        <v>63</v>
      </c>
      <c r="C97" t="s">
        <v>18</v>
      </c>
      <c r="D97" t="s">
        <v>176</v>
      </c>
      <c r="E97" t="s">
        <v>65</v>
      </c>
      <c r="F97" t="s">
        <v>141</v>
      </c>
      <c r="G97">
        <v>2.4727272727272727</v>
      </c>
      <c r="N97" t="s">
        <v>68</v>
      </c>
      <c r="O97">
        <f t="shared" si="10"/>
        <v>0.1</v>
      </c>
      <c r="P97">
        <f t="shared" si="12"/>
        <v>2.2254545454545456</v>
      </c>
      <c r="Q97" t="s">
        <v>68</v>
      </c>
      <c r="R97">
        <f t="shared" si="11"/>
        <v>2.2254545454545456</v>
      </c>
    </row>
    <row r="98" spans="1:18" hidden="1" x14ac:dyDescent="0.25">
      <c r="A98" t="s">
        <v>169</v>
      </c>
      <c r="B98" t="s">
        <v>63</v>
      </c>
      <c r="C98" t="s">
        <v>18</v>
      </c>
      <c r="D98" t="s">
        <v>128</v>
      </c>
      <c r="E98" t="s">
        <v>65</v>
      </c>
      <c r="F98" t="s">
        <v>141</v>
      </c>
      <c r="G98">
        <v>12.11</v>
      </c>
      <c r="N98" t="s">
        <v>67</v>
      </c>
      <c r="O98">
        <f t="shared" ref="O98:O129" si="13">IF(N98="Y",0,0.1)</f>
        <v>0</v>
      </c>
      <c r="P98">
        <f t="shared" si="12"/>
        <v>12.11</v>
      </c>
      <c r="Q98" t="s">
        <v>68</v>
      </c>
      <c r="R98">
        <f t="shared" ref="R98:R129" si="14">IF(Q98="Y",0,P98)</f>
        <v>12.11</v>
      </c>
    </row>
    <row r="99" spans="1:18" hidden="1" x14ac:dyDescent="0.25">
      <c r="A99" t="s">
        <v>169</v>
      </c>
      <c r="B99" t="s">
        <v>63</v>
      </c>
      <c r="C99" t="s">
        <v>18</v>
      </c>
      <c r="D99" t="s">
        <v>177</v>
      </c>
      <c r="E99" t="s">
        <v>65</v>
      </c>
      <c r="F99" t="s">
        <v>141</v>
      </c>
      <c r="G99">
        <v>5.745454545454546</v>
      </c>
      <c r="N99" t="s">
        <v>68</v>
      </c>
      <c r="O99">
        <f t="shared" si="13"/>
        <v>0.1</v>
      </c>
      <c r="P99">
        <f t="shared" si="12"/>
        <v>5.1709090909090918</v>
      </c>
      <c r="Q99" t="s">
        <v>68</v>
      </c>
      <c r="R99">
        <f t="shared" si="14"/>
        <v>5.1709090909090918</v>
      </c>
    </row>
    <row r="100" spans="1:18" hidden="1" x14ac:dyDescent="0.25">
      <c r="A100" t="s">
        <v>169</v>
      </c>
      <c r="B100" t="s">
        <v>63</v>
      </c>
      <c r="C100" t="s">
        <v>18</v>
      </c>
      <c r="D100" t="s">
        <v>178</v>
      </c>
      <c r="E100" t="s">
        <v>65</v>
      </c>
      <c r="F100" t="s">
        <v>141</v>
      </c>
      <c r="G100">
        <v>1.0181818181818181</v>
      </c>
      <c r="N100" t="s">
        <v>68</v>
      </c>
      <c r="O100">
        <f t="shared" si="13"/>
        <v>0.1</v>
      </c>
      <c r="P100">
        <f t="shared" si="12"/>
        <v>0.91636363636363627</v>
      </c>
      <c r="Q100" t="s">
        <v>68</v>
      </c>
      <c r="R100">
        <f t="shared" si="14"/>
        <v>0.91636363636363627</v>
      </c>
    </row>
    <row r="101" spans="1:18" hidden="1" x14ac:dyDescent="0.25">
      <c r="A101" t="s">
        <v>169</v>
      </c>
      <c r="B101" t="s">
        <v>63</v>
      </c>
      <c r="C101" t="s">
        <v>18</v>
      </c>
      <c r="D101" t="s">
        <v>74</v>
      </c>
      <c r="E101" t="s">
        <v>65</v>
      </c>
      <c r="F101" t="s">
        <v>141</v>
      </c>
      <c r="G101">
        <v>5.0999999999999996</v>
      </c>
      <c r="N101" t="s">
        <v>67</v>
      </c>
      <c r="O101">
        <f t="shared" si="13"/>
        <v>0</v>
      </c>
      <c r="P101">
        <f t="shared" si="12"/>
        <v>5.0999999999999996</v>
      </c>
      <c r="Q101" t="s">
        <v>68</v>
      </c>
      <c r="R101">
        <f t="shared" si="14"/>
        <v>5.0999999999999996</v>
      </c>
    </row>
    <row r="102" spans="1:18" hidden="1" x14ac:dyDescent="0.25">
      <c r="A102" t="s">
        <v>169</v>
      </c>
      <c r="B102" t="s">
        <v>63</v>
      </c>
      <c r="C102" t="s">
        <v>18</v>
      </c>
      <c r="D102" t="s">
        <v>71</v>
      </c>
      <c r="E102" t="s">
        <v>65</v>
      </c>
      <c r="F102" t="s">
        <v>141</v>
      </c>
      <c r="G102">
        <v>2.8218181818181818</v>
      </c>
      <c r="N102" t="s">
        <v>68</v>
      </c>
      <c r="O102">
        <f t="shared" si="13"/>
        <v>0.1</v>
      </c>
      <c r="P102">
        <f t="shared" si="12"/>
        <v>2.5396363636363635</v>
      </c>
      <c r="Q102" t="s">
        <v>68</v>
      </c>
      <c r="R102">
        <f t="shared" si="14"/>
        <v>2.5396363636363635</v>
      </c>
    </row>
    <row r="103" spans="1:18" hidden="1" x14ac:dyDescent="0.25">
      <c r="A103" t="s">
        <v>169</v>
      </c>
      <c r="B103" t="s">
        <v>63</v>
      </c>
      <c r="C103" t="s">
        <v>18</v>
      </c>
      <c r="D103" t="s">
        <v>64</v>
      </c>
      <c r="E103" t="s">
        <v>65</v>
      </c>
      <c r="F103" t="s">
        <v>141</v>
      </c>
      <c r="G103">
        <v>68.363636363636374</v>
      </c>
      <c r="N103" t="s">
        <v>67</v>
      </c>
      <c r="O103">
        <f t="shared" si="13"/>
        <v>0</v>
      </c>
      <c r="P103">
        <f t="shared" si="12"/>
        <v>68.363636363636374</v>
      </c>
      <c r="Q103" t="s">
        <v>68</v>
      </c>
      <c r="R103">
        <f t="shared" si="14"/>
        <v>68.363636363636374</v>
      </c>
    </row>
    <row r="104" spans="1:18" hidden="1" x14ac:dyDescent="0.25">
      <c r="A104" t="s">
        <v>169</v>
      </c>
      <c r="B104" t="s">
        <v>63</v>
      </c>
      <c r="C104" t="s">
        <v>18</v>
      </c>
      <c r="D104" t="s">
        <v>70</v>
      </c>
      <c r="E104" t="s">
        <v>65</v>
      </c>
      <c r="F104" t="s">
        <v>141</v>
      </c>
      <c r="G104">
        <v>1.4109090909090909</v>
      </c>
      <c r="N104" t="s">
        <v>68</v>
      </c>
      <c r="O104">
        <f t="shared" si="13"/>
        <v>0.1</v>
      </c>
      <c r="P104">
        <f t="shared" si="12"/>
        <v>1.2698181818181817</v>
      </c>
      <c r="Q104" t="s">
        <v>68</v>
      </c>
      <c r="R104">
        <f t="shared" si="14"/>
        <v>1.2698181818181817</v>
      </c>
    </row>
    <row r="105" spans="1:18" hidden="1" x14ac:dyDescent="0.25">
      <c r="A105" t="s">
        <v>169</v>
      </c>
      <c r="B105" t="s">
        <v>63</v>
      </c>
      <c r="C105" t="s">
        <v>18</v>
      </c>
      <c r="D105" t="s">
        <v>135</v>
      </c>
      <c r="E105" t="s">
        <v>65</v>
      </c>
      <c r="F105" t="s">
        <v>141</v>
      </c>
      <c r="G105">
        <v>5.82</v>
      </c>
      <c r="N105" t="s">
        <v>68</v>
      </c>
      <c r="O105">
        <f t="shared" si="13"/>
        <v>0.1</v>
      </c>
      <c r="P105">
        <f t="shared" si="12"/>
        <v>5.2380000000000004</v>
      </c>
      <c r="Q105" t="s">
        <v>68</v>
      </c>
      <c r="R105">
        <f t="shared" si="14"/>
        <v>5.2380000000000004</v>
      </c>
    </row>
    <row r="106" spans="1:18" hidden="1" x14ac:dyDescent="0.25">
      <c r="A106" t="s">
        <v>169</v>
      </c>
      <c r="B106" t="s">
        <v>63</v>
      </c>
      <c r="C106" t="s">
        <v>18</v>
      </c>
      <c r="D106" t="s">
        <v>69</v>
      </c>
      <c r="E106" t="s">
        <v>65</v>
      </c>
      <c r="F106" t="s">
        <v>141</v>
      </c>
      <c r="G106">
        <v>64.727272727272734</v>
      </c>
      <c r="N106" t="s">
        <v>68</v>
      </c>
      <c r="O106">
        <f t="shared" si="13"/>
        <v>0.1</v>
      </c>
      <c r="P106">
        <f t="shared" si="12"/>
        <v>58.254545454545465</v>
      </c>
      <c r="Q106" t="s">
        <v>68</v>
      </c>
      <c r="R106">
        <f t="shared" si="14"/>
        <v>58.254545454545465</v>
      </c>
    </row>
    <row r="107" spans="1:18" hidden="1" x14ac:dyDescent="0.25">
      <c r="A107" t="s">
        <v>169</v>
      </c>
      <c r="B107" t="s">
        <v>63</v>
      </c>
      <c r="C107" t="s">
        <v>18</v>
      </c>
      <c r="D107" t="s">
        <v>113</v>
      </c>
      <c r="E107" t="s">
        <v>65</v>
      </c>
      <c r="F107" t="s">
        <v>141</v>
      </c>
      <c r="G107">
        <v>0.13193599999999997</v>
      </c>
      <c r="N107" t="s">
        <v>68</v>
      </c>
      <c r="O107">
        <f t="shared" si="13"/>
        <v>0.1</v>
      </c>
      <c r="P107">
        <f t="shared" si="12"/>
        <v>0.11874239999999997</v>
      </c>
      <c r="Q107" t="s">
        <v>68</v>
      </c>
      <c r="R107">
        <f t="shared" si="14"/>
        <v>0.11874239999999997</v>
      </c>
    </row>
    <row r="108" spans="1:18" hidden="1" x14ac:dyDescent="0.25">
      <c r="A108" t="s">
        <v>169</v>
      </c>
      <c r="B108" t="s">
        <v>63</v>
      </c>
      <c r="C108" t="s">
        <v>18</v>
      </c>
      <c r="D108" t="s">
        <v>75</v>
      </c>
      <c r="E108" t="s">
        <v>65</v>
      </c>
      <c r="F108" t="s">
        <v>141</v>
      </c>
      <c r="G108">
        <v>0.15</v>
      </c>
      <c r="N108" t="s">
        <v>68</v>
      </c>
      <c r="O108">
        <f t="shared" si="13"/>
        <v>0.1</v>
      </c>
      <c r="P108">
        <f t="shared" si="12"/>
        <v>0.13500000000000001</v>
      </c>
      <c r="Q108" t="s">
        <v>68</v>
      </c>
      <c r="R108">
        <f t="shared" si="14"/>
        <v>0.13500000000000001</v>
      </c>
    </row>
    <row r="109" spans="1:18" hidden="1" x14ac:dyDescent="0.25">
      <c r="A109" t="s">
        <v>169</v>
      </c>
      <c r="B109" t="s">
        <v>63</v>
      </c>
      <c r="C109" t="s">
        <v>18</v>
      </c>
      <c r="D109" t="s">
        <v>78</v>
      </c>
      <c r="E109" t="s">
        <v>65</v>
      </c>
      <c r="F109" t="s">
        <v>141</v>
      </c>
      <c r="G109">
        <v>181.24293857142862</v>
      </c>
      <c r="N109" t="s">
        <v>67</v>
      </c>
      <c r="O109">
        <f t="shared" si="13"/>
        <v>0</v>
      </c>
      <c r="P109">
        <f t="shared" si="12"/>
        <v>181.24293857142862</v>
      </c>
      <c r="Q109" t="s">
        <v>68</v>
      </c>
      <c r="R109">
        <f t="shared" si="14"/>
        <v>181.24293857142862</v>
      </c>
    </row>
    <row r="110" spans="1:18" hidden="1" x14ac:dyDescent="0.25">
      <c r="A110" t="s">
        <v>169</v>
      </c>
      <c r="B110" t="s">
        <v>63</v>
      </c>
      <c r="C110" t="s">
        <v>18</v>
      </c>
      <c r="D110" t="s">
        <v>114</v>
      </c>
      <c r="E110" t="s">
        <v>65</v>
      </c>
      <c r="F110" t="s">
        <v>141</v>
      </c>
      <c r="G110">
        <v>0.02</v>
      </c>
      <c r="N110" t="s">
        <v>67</v>
      </c>
      <c r="O110">
        <f t="shared" si="13"/>
        <v>0</v>
      </c>
      <c r="P110">
        <f t="shared" si="12"/>
        <v>0.02</v>
      </c>
      <c r="Q110" t="s">
        <v>68</v>
      </c>
      <c r="R110">
        <f t="shared" si="14"/>
        <v>0.02</v>
      </c>
    </row>
    <row r="111" spans="1:18" x14ac:dyDescent="0.25">
      <c r="A111" t="s">
        <v>169</v>
      </c>
      <c r="B111" t="s">
        <v>63</v>
      </c>
      <c r="C111" t="s">
        <v>39</v>
      </c>
      <c r="D111" t="s">
        <v>73</v>
      </c>
      <c r="E111" t="s">
        <v>65</v>
      </c>
      <c r="F111" t="s">
        <v>141</v>
      </c>
      <c r="G111">
        <v>0.58181818181818179</v>
      </c>
      <c r="N111" t="s">
        <v>67</v>
      </c>
      <c r="O111">
        <f t="shared" si="13"/>
        <v>0</v>
      </c>
      <c r="P111">
        <f t="shared" si="12"/>
        <v>0.58181818181818179</v>
      </c>
      <c r="Q111" t="s">
        <v>67</v>
      </c>
      <c r="R111">
        <f t="shared" si="14"/>
        <v>0</v>
      </c>
    </row>
    <row r="112" spans="1:18" x14ac:dyDescent="0.25">
      <c r="A112" t="s">
        <v>169</v>
      </c>
      <c r="B112" t="s">
        <v>63</v>
      </c>
      <c r="C112" t="s">
        <v>39</v>
      </c>
      <c r="D112" t="s">
        <v>128</v>
      </c>
      <c r="E112" t="s">
        <v>65</v>
      </c>
      <c r="F112" t="s">
        <v>141</v>
      </c>
      <c r="G112">
        <v>0.86</v>
      </c>
      <c r="N112" t="s">
        <v>67</v>
      </c>
      <c r="O112">
        <f t="shared" si="13"/>
        <v>0</v>
      </c>
      <c r="P112">
        <f t="shared" si="12"/>
        <v>0.86</v>
      </c>
      <c r="Q112" t="s">
        <v>68</v>
      </c>
      <c r="R112">
        <f t="shared" si="14"/>
        <v>0.86</v>
      </c>
    </row>
    <row r="113" spans="1:18" x14ac:dyDescent="0.25">
      <c r="A113" t="s">
        <v>169</v>
      </c>
      <c r="B113" t="s">
        <v>63</v>
      </c>
      <c r="C113" t="s">
        <v>39</v>
      </c>
      <c r="D113" t="s">
        <v>74</v>
      </c>
      <c r="E113" t="s">
        <v>65</v>
      </c>
      <c r="F113" t="s">
        <v>141</v>
      </c>
      <c r="G113">
        <v>0.5</v>
      </c>
      <c r="N113" t="s">
        <v>67</v>
      </c>
      <c r="O113">
        <f t="shared" si="13"/>
        <v>0</v>
      </c>
      <c r="P113">
        <f t="shared" si="12"/>
        <v>0.5</v>
      </c>
      <c r="Q113" t="s">
        <v>68</v>
      </c>
      <c r="R113">
        <f t="shared" si="14"/>
        <v>0.5</v>
      </c>
    </row>
    <row r="114" spans="1:18" x14ac:dyDescent="0.25">
      <c r="A114" t="s">
        <v>169</v>
      </c>
      <c r="B114" t="s">
        <v>63</v>
      </c>
      <c r="C114" t="s">
        <v>39</v>
      </c>
      <c r="D114" t="s">
        <v>113</v>
      </c>
      <c r="E114" t="s">
        <v>65</v>
      </c>
      <c r="F114" t="s">
        <v>141</v>
      </c>
      <c r="G114">
        <v>4.7976727272727275E-2</v>
      </c>
      <c r="N114" t="s">
        <v>68</v>
      </c>
      <c r="O114">
        <f t="shared" si="13"/>
        <v>0.1</v>
      </c>
      <c r="P114">
        <f t="shared" si="12"/>
        <v>4.3179054545454551E-2</v>
      </c>
      <c r="Q114" t="s">
        <v>68</v>
      </c>
      <c r="R114">
        <f t="shared" si="14"/>
        <v>4.3179054545454551E-2</v>
      </c>
    </row>
    <row r="115" spans="1:18" x14ac:dyDescent="0.25">
      <c r="A115" t="s">
        <v>169</v>
      </c>
      <c r="B115" t="s">
        <v>63</v>
      </c>
      <c r="C115" t="s">
        <v>39</v>
      </c>
      <c r="D115" t="s">
        <v>75</v>
      </c>
      <c r="E115" t="s">
        <v>65</v>
      </c>
      <c r="F115" t="s">
        <v>141</v>
      </c>
      <c r="G115">
        <v>0.01</v>
      </c>
      <c r="N115" t="s">
        <v>68</v>
      </c>
      <c r="O115">
        <f t="shared" si="13"/>
        <v>0.1</v>
      </c>
      <c r="P115">
        <f t="shared" si="12"/>
        <v>9.0000000000000011E-3</v>
      </c>
      <c r="Q115" t="s">
        <v>68</v>
      </c>
      <c r="R115">
        <f t="shared" si="14"/>
        <v>9.0000000000000011E-3</v>
      </c>
    </row>
    <row r="116" spans="1:18" hidden="1" x14ac:dyDescent="0.25">
      <c r="A116" t="s">
        <v>169</v>
      </c>
      <c r="B116" t="s">
        <v>63</v>
      </c>
      <c r="C116" t="s">
        <v>40</v>
      </c>
      <c r="D116" t="s">
        <v>74</v>
      </c>
      <c r="E116" t="s">
        <v>65</v>
      </c>
      <c r="F116" t="s">
        <v>141</v>
      </c>
      <c r="G116">
        <v>0.2</v>
      </c>
      <c r="N116" t="s">
        <v>67</v>
      </c>
      <c r="O116">
        <f t="shared" si="13"/>
        <v>0</v>
      </c>
      <c r="P116">
        <f t="shared" si="12"/>
        <v>0.2</v>
      </c>
      <c r="Q116" t="s">
        <v>68</v>
      </c>
      <c r="R116">
        <f t="shared" si="14"/>
        <v>0.2</v>
      </c>
    </row>
    <row r="117" spans="1:18" hidden="1" x14ac:dyDescent="0.25">
      <c r="A117" t="s">
        <v>169</v>
      </c>
      <c r="B117" t="s">
        <v>63</v>
      </c>
      <c r="C117" t="s">
        <v>40</v>
      </c>
      <c r="D117" t="s">
        <v>113</v>
      </c>
      <c r="E117" t="s">
        <v>65</v>
      </c>
      <c r="F117" t="s">
        <v>141</v>
      </c>
      <c r="G117">
        <v>0.11994181818181819</v>
      </c>
      <c r="N117" t="s">
        <v>68</v>
      </c>
      <c r="O117">
        <f t="shared" si="13"/>
        <v>0.1</v>
      </c>
      <c r="P117">
        <f t="shared" si="12"/>
        <v>0.10794763636363637</v>
      </c>
      <c r="Q117" t="s">
        <v>68</v>
      </c>
      <c r="R117">
        <f t="shared" si="14"/>
        <v>0.10794763636363637</v>
      </c>
    </row>
    <row r="118" spans="1:18" hidden="1" x14ac:dyDescent="0.25">
      <c r="A118" t="s">
        <v>169</v>
      </c>
      <c r="B118" t="s">
        <v>63</v>
      </c>
      <c r="C118" t="s">
        <v>40</v>
      </c>
      <c r="D118" t="s">
        <v>75</v>
      </c>
      <c r="E118" t="s">
        <v>65</v>
      </c>
      <c r="F118" t="s">
        <v>141</v>
      </c>
      <c r="G118">
        <v>0.01</v>
      </c>
      <c r="N118" t="s">
        <v>68</v>
      </c>
      <c r="O118">
        <f t="shared" si="13"/>
        <v>0.1</v>
      </c>
      <c r="P118">
        <f t="shared" si="12"/>
        <v>9.0000000000000011E-3</v>
      </c>
      <c r="Q118" t="s">
        <v>68</v>
      </c>
      <c r="R118">
        <f t="shared" si="14"/>
        <v>9.0000000000000011E-3</v>
      </c>
    </row>
    <row r="119" spans="1:18" hidden="1" x14ac:dyDescent="0.25">
      <c r="A119" t="s">
        <v>169</v>
      </c>
      <c r="B119" t="s">
        <v>63</v>
      </c>
      <c r="C119" t="s">
        <v>40</v>
      </c>
      <c r="D119" t="s">
        <v>114</v>
      </c>
      <c r="E119" t="s">
        <v>65</v>
      </c>
      <c r="F119" t="s">
        <v>141</v>
      </c>
      <c r="G119">
        <v>0.02</v>
      </c>
      <c r="N119" t="s">
        <v>67</v>
      </c>
      <c r="O119">
        <f t="shared" si="13"/>
        <v>0</v>
      </c>
      <c r="P119">
        <f t="shared" si="12"/>
        <v>0.02</v>
      </c>
      <c r="Q119" t="s">
        <v>68</v>
      </c>
      <c r="R119">
        <f t="shared" si="14"/>
        <v>0.02</v>
      </c>
    </row>
    <row r="120" spans="1:18" hidden="1" x14ac:dyDescent="0.25">
      <c r="A120" t="s">
        <v>169</v>
      </c>
      <c r="B120" t="s">
        <v>63</v>
      </c>
      <c r="C120" t="s">
        <v>42</v>
      </c>
      <c r="D120" t="s">
        <v>73</v>
      </c>
      <c r="E120" t="s">
        <v>65</v>
      </c>
      <c r="F120" t="s">
        <v>141</v>
      </c>
      <c r="G120">
        <v>0.43636363636363634</v>
      </c>
      <c r="N120" t="s">
        <v>67</v>
      </c>
      <c r="O120">
        <f t="shared" si="13"/>
        <v>0</v>
      </c>
      <c r="P120">
        <f t="shared" si="12"/>
        <v>0.43636363636363634</v>
      </c>
      <c r="Q120" t="s">
        <v>68</v>
      </c>
      <c r="R120">
        <f t="shared" si="14"/>
        <v>0.43636363636363634</v>
      </c>
    </row>
    <row r="121" spans="1:18" hidden="1" x14ac:dyDescent="0.25">
      <c r="A121" t="s">
        <v>169</v>
      </c>
      <c r="B121" t="s">
        <v>63</v>
      </c>
      <c r="C121" t="s">
        <v>42</v>
      </c>
      <c r="D121" t="s">
        <v>128</v>
      </c>
      <c r="E121" t="s">
        <v>65</v>
      </c>
      <c r="F121" t="s">
        <v>141</v>
      </c>
      <c r="G121">
        <v>0.8</v>
      </c>
      <c r="N121" t="s">
        <v>67</v>
      </c>
      <c r="O121">
        <f t="shared" si="13"/>
        <v>0</v>
      </c>
      <c r="P121">
        <f t="shared" si="12"/>
        <v>0.8</v>
      </c>
      <c r="Q121" t="s">
        <v>68</v>
      </c>
      <c r="R121">
        <f t="shared" si="14"/>
        <v>0.8</v>
      </c>
    </row>
    <row r="122" spans="1:18" hidden="1" x14ac:dyDescent="0.25">
      <c r="A122" t="s">
        <v>169</v>
      </c>
      <c r="B122" t="s">
        <v>63</v>
      </c>
      <c r="C122" t="s">
        <v>42</v>
      </c>
      <c r="D122" t="s">
        <v>74</v>
      </c>
      <c r="E122" t="s">
        <v>65</v>
      </c>
      <c r="F122" t="s">
        <v>141</v>
      </c>
      <c r="G122">
        <v>0.5</v>
      </c>
      <c r="N122" t="s">
        <v>67</v>
      </c>
      <c r="O122">
        <f t="shared" si="13"/>
        <v>0</v>
      </c>
      <c r="P122">
        <f t="shared" si="12"/>
        <v>0.5</v>
      </c>
      <c r="Q122" t="s">
        <v>68</v>
      </c>
      <c r="R122">
        <f t="shared" si="14"/>
        <v>0.5</v>
      </c>
    </row>
    <row r="123" spans="1:18" hidden="1" x14ac:dyDescent="0.25">
      <c r="A123" t="s">
        <v>169</v>
      </c>
      <c r="B123" t="s">
        <v>63</v>
      </c>
      <c r="C123" t="s">
        <v>42</v>
      </c>
      <c r="D123" t="s">
        <v>113</v>
      </c>
      <c r="E123" t="s">
        <v>65</v>
      </c>
      <c r="F123" t="s">
        <v>141</v>
      </c>
      <c r="G123">
        <v>4.1979636363636372E-2</v>
      </c>
      <c r="N123" t="s">
        <v>68</v>
      </c>
      <c r="O123">
        <f t="shared" si="13"/>
        <v>0.1</v>
      </c>
      <c r="P123">
        <f t="shared" si="12"/>
        <v>3.7781672727272737E-2</v>
      </c>
      <c r="Q123" t="s">
        <v>68</v>
      </c>
      <c r="R123">
        <f t="shared" si="14"/>
        <v>3.7781672727272737E-2</v>
      </c>
    </row>
    <row r="124" spans="1:18" hidden="1" x14ac:dyDescent="0.25">
      <c r="A124" t="s">
        <v>169</v>
      </c>
      <c r="B124" t="s">
        <v>63</v>
      </c>
      <c r="C124" t="s">
        <v>42</v>
      </c>
      <c r="D124" t="s">
        <v>75</v>
      </c>
      <c r="E124" t="s">
        <v>65</v>
      </c>
      <c r="F124" t="s">
        <v>141</v>
      </c>
      <c r="G124">
        <v>0.01</v>
      </c>
      <c r="N124" t="s">
        <v>68</v>
      </c>
      <c r="O124">
        <f t="shared" si="13"/>
        <v>0.1</v>
      </c>
      <c r="P124">
        <f t="shared" si="12"/>
        <v>9.0000000000000011E-3</v>
      </c>
      <c r="Q124" t="s">
        <v>68</v>
      </c>
      <c r="R124">
        <f t="shared" si="14"/>
        <v>9.0000000000000011E-3</v>
      </c>
    </row>
    <row r="125" spans="1:18" hidden="1" x14ac:dyDescent="0.25">
      <c r="A125" t="s">
        <v>169</v>
      </c>
      <c r="B125" t="s">
        <v>63</v>
      </c>
      <c r="C125" t="s">
        <v>43</v>
      </c>
      <c r="D125" t="s">
        <v>74</v>
      </c>
      <c r="E125" t="s">
        <v>65</v>
      </c>
      <c r="F125" t="s">
        <v>141</v>
      </c>
      <c r="G125">
        <v>0.6</v>
      </c>
      <c r="N125" t="s">
        <v>67</v>
      </c>
      <c r="O125">
        <f t="shared" si="13"/>
        <v>0</v>
      </c>
      <c r="P125">
        <f t="shared" si="12"/>
        <v>0.6</v>
      </c>
      <c r="Q125" t="s">
        <v>68</v>
      </c>
      <c r="R125">
        <f t="shared" si="14"/>
        <v>0.6</v>
      </c>
    </row>
    <row r="126" spans="1:18" hidden="1" x14ac:dyDescent="0.25">
      <c r="A126" t="s">
        <v>169</v>
      </c>
      <c r="B126" t="s">
        <v>63</v>
      </c>
      <c r="C126" t="s">
        <v>43</v>
      </c>
      <c r="D126" t="s">
        <v>113</v>
      </c>
      <c r="E126" t="s">
        <v>65</v>
      </c>
      <c r="F126" t="s">
        <v>141</v>
      </c>
      <c r="G126">
        <v>0.12593890909090907</v>
      </c>
      <c r="N126" t="s">
        <v>68</v>
      </c>
      <c r="O126">
        <f t="shared" si="13"/>
        <v>0.1</v>
      </c>
      <c r="P126">
        <f t="shared" ref="P126:P131" si="15">G126*(1-O126)</f>
        <v>0.11334501818181816</v>
      </c>
      <c r="Q126" t="s">
        <v>68</v>
      </c>
      <c r="R126">
        <f t="shared" si="14"/>
        <v>0.11334501818181816</v>
      </c>
    </row>
    <row r="127" spans="1:18" hidden="1" x14ac:dyDescent="0.25">
      <c r="A127" t="s">
        <v>169</v>
      </c>
      <c r="B127" t="s">
        <v>63</v>
      </c>
      <c r="C127" t="s">
        <v>44</v>
      </c>
      <c r="D127" t="s">
        <v>73</v>
      </c>
      <c r="E127" t="s">
        <v>65</v>
      </c>
      <c r="F127" t="s">
        <v>141</v>
      </c>
      <c r="G127">
        <v>0.36363636363636359</v>
      </c>
      <c r="N127" t="s">
        <v>67</v>
      </c>
      <c r="O127">
        <f t="shared" si="13"/>
        <v>0</v>
      </c>
      <c r="P127">
        <f t="shared" si="15"/>
        <v>0.36363636363636359</v>
      </c>
      <c r="Q127" t="s">
        <v>68</v>
      </c>
      <c r="R127">
        <f t="shared" si="14"/>
        <v>0.36363636363636359</v>
      </c>
    </row>
    <row r="128" spans="1:18" hidden="1" x14ac:dyDescent="0.25">
      <c r="A128" t="s">
        <v>169</v>
      </c>
      <c r="B128" t="s">
        <v>63</v>
      </c>
      <c r="C128" t="s">
        <v>44</v>
      </c>
      <c r="D128" t="s">
        <v>74</v>
      </c>
      <c r="E128" t="s">
        <v>65</v>
      </c>
      <c r="F128" t="s">
        <v>141</v>
      </c>
      <c r="G128">
        <v>0.3</v>
      </c>
      <c r="N128" t="s">
        <v>67</v>
      </c>
      <c r="O128">
        <f t="shared" si="13"/>
        <v>0</v>
      </c>
      <c r="P128">
        <f t="shared" si="15"/>
        <v>0.3</v>
      </c>
      <c r="Q128" t="s">
        <v>68</v>
      </c>
      <c r="R128">
        <f t="shared" si="14"/>
        <v>0.3</v>
      </c>
    </row>
    <row r="129" spans="1:18" hidden="1" x14ac:dyDescent="0.25">
      <c r="A129" t="s">
        <v>169</v>
      </c>
      <c r="B129" t="s">
        <v>63</v>
      </c>
      <c r="C129" t="s">
        <v>44</v>
      </c>
      <c r="D129" t="s">
        <v>113</v>
      </c>
      <c r="E129" t="s">
        <v>65</v>
      </c>
      <c r="F129" t="s">
        <v>141</v>
      </c>
      <c r="G129">
        <v>0.62969454545454551</v>
      </c>
      <c r="N129" t="s">
        <v>68</v>
      </c>
      <c r="O129">
        <f t="shared" si="13"/>
        <v>0.1</v>
      </c>
      <c r="P129">
        <f t="shared" si="15"/>
        <v>0.56672509090909096</v>
      </c>
      <c r="Q129" t="s">
        <v>68</v>
      </c>
      <c r="R129">
        <f t="shared" si="14"/>
        <v>0.56672509090909096</v>
      </c>
    </row>
    <row r="130" spans="1:18" hidden="1" x14ac:dyDescent="0.25">
      <c r="A130" t="s">
        <v>169</v>
      </c>
      <c r="B130" t="s">
        <v>63</v>
      </c>
      <c r="C130" t="s">
        <v>44</v>
      </c>
      <c r="D130" t="s">
        <v>75</v>
      </c>
      <c r="E130" t="s">
        <v>65</v>
      </c>
      <c r="F130" t="s">
        <v>141</v>
      </c>
      <c r="G130">
        <v>0.01</v>
      </c>
      <c r="N130" t="s">
        <v>68</v>
      </c>
      <c r="O130">
        <f t="shared" ref="O130:O131" si="16">IF(N130="Y",0,0.1)</f>
        <v>0.1</v>
      </c>
      <c r="P130">
        <f t="shared" si="15"/>
        <v>9.0000000000000011E-3</v>
      </c>
      <c r="Q130" t="s">
        <v>68</v>
      </c>
      <c r="R130">
        <f t="shared" ref="R130:R131" si="17">IF(Q130="Y",0,P130)</f>
        <v>9.0000000000000011E-3</v>
      </c>
    </row>
    <row r="131" spans="1:18" hidden="1" x14ac:dyDescent="0.25">
      <c r="A131" t="s">
        <v>169</v>
      </c>
      <c r="B131" t="s">
        <v>63</v>
      </c>
      <c r="C131" t="s">
        <v>44</v>
      </c>
      <c r="D131" t="s">
        <v>114</v>
      </c>
      <c r="E131" t="s">
        <v>65</v>
      </c>
      <c r="F131" t="s">
        <v>141</v>
      </c>
      <c r="G131">
        <v>17.47</v>
      </c>
      <c r="N131" t="s">
        <v>67</v>
      </c>
      <c r="O131">
        <f t="shared" si="16"/>
        <v>0</v>
      </c>
      <c r="P131">
        <f t="shared" si="15"/>
        <v>17.47</v>
      </c>
      <c r="Q131" t="s">
        <v>68</v>
      </c>
      <c r="R131">
        <f t="shared" si="17"/>
        <v>17.47</v>
      </c>
    </row>
  </sheetData>
  <sheetProtection sheet="1" objects="1" scenarios="1"/>
  <autoFilter ref="A1:R131" xr:uid="{EEE45F04-30B0-421A-8BCB-20DCDC0D313D}">
    <filterColumn colId="2">
      <filters>
        <filter val="Hermaness, Saxa Vord and Valla Field"/>
      </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2a1259a8-9be4-4f50-8927-e6dd8ca9402d" xsi:nil="true"/>
    <_dlc_DocId xmlns="2a1259a8-9be4-4f50-8927-e6dd8ca9402d">EDASEHT6NHSJ-552742608-502</_dlc_DocId>
    <Discipline xmlns="e40b481d-6167-4972-b18e-9386336959b4" xsi:nil="true"/>
    <Document_x0020_Type xmlns="e40b481d-6167-4972-b18e-9386336959b4" xsi:nil="true"/>
    <Revision_x0020_Status xmlns="e40b481d-6167-4972-b18e-9386336959b4" xsi:nil="true"/>
    <RevisionStatus xmlns="e40b481d-6167-4972-b18e-9386336959b4" xsi:nil="true"/>
    <DocumentNumber xmlns="e40b481d-6167-4972-b18e-9386336959b4" xsi:nil="true"/>
    <Theme xmlns="e40b481d-6167-4972-b18e-9386336959b4" xsi:nil="true"/>
    <_dlc_DocIdUrl xmlns="2a1259a8-9be4-4f50-8927-e6dd8ca9402d">
      <Url>https://vattenfall.sharepoint.com/sites/2021007/External%20Collaboration%20Site/Post-SubmissionApplication/_layouts/15/DocIdRedir.aspx?ID=EDASEHT6NHSJ-552742608-502</Url>
      <Description>EDASEHT6NHSJ-552742608-502</Description>
    </_dlc_DocIdUrl>
  </documentManagement>
</p:properties>
</file>

<file path=customXml/item2.xml><?xml version="1.0" encoding="utf-8"?>
<metadata xmlns="http://www.objective.com/ecm/document/metadata/53D26341A57B383EE0540010E0463CCA" version="1.0.0">
  <systemFields>
    <field name="Objective-Id">
      <value order="0">A55123041</value>
    </field>
    <field name="Objective-Title">
      <value order="0">260112 - Muir Mhor Offshore Wind Farm - Additional Information - Second Round - Muir Mhor, Ossian &amp; Caledonia Cumulative Effects Framework for Population Viability Analysis  - Developer to MD-LOT</value>
    </field>
    <field name="Objective-Description">
      <value order="0"/>
    </field>
    <field name="Objective-CreationStamp">
      <value order="0">2026-01-12T15:01:24Z</value>
    </field>
    <field name="Objective-IsApproved">
      <value order="0">false</value>
    </field>
    <field name="Objective-IsPublished">
      <value order="0">true</value>
    </field>
    <field name="Objective-DatePublished">
      <value order="0">2026-01-12T15:01:29Z</value>
    </field>
    <field name="Objective-ModificationStamp">
      <value order="0">2026-01-13T09:54:11Z</value>
    </field>
    <field name="Objective-Owner">
      <value order="0">Gray, Abby A (U446732)</value>
    </field>
    <field name="Objective-Path">
      <value order="0">Objective Global Folder:SG File Plan:Agriculture, environment and natural resources:Marine environment:General:Casework: Marine Environment - Renewables:Marine Licensing: Renewables: Scotwind E2: Vattenfall Wind Power: 2022-2027</value>
    </field>
    <field name="Objective-Parent">
      <value order="0">Marine Licensing: Renewables: Scotwind E2: Vattenfall Wind Power: 2022-2027</value>
    </field>
    <field name="Objective-State">
      <value order="0">Published</value>
    </field>
    <field name="Objective-VersionId">
      <value order="0">vA83547912</value>
    </field>
    <field name="Objective-Version">
      <value order="0">1.0</value>
    </field>
    <field name="Objective-VersionNumber">
      <value order="0">1</value>
    </field>
    <field name="Objective-VersionComment">
      <value order="0"/>
    </field>
    <field name="Objective-FileNumber">
      <value order="0">CASE/592119</value>
    </field>
    <field name="Objective-Classification">
      <value order="0">OFFICIAL</value>
    </field>
    <field name="Objective-Caveats">
      <value order="0">Caveat for access to SG Fileplan</value>
    </field>
  </systemFields>
  <catalogues>
    <catalogue name="Document Type Catalogue" type="type" ori="id:cA35">
      <field name="Objective-Date of Original">
        <value order="0"/>
      </field>
      <field name="Objective-Date Received">
        <value order="0"/>
      </field>
      <field name="Objective-SG Web Publication - Category">
        <value order="0"/>
      </field>
      <field name="Objective-SG Web Publication - Category 2 Classification">
        <value order="0"/>
      </field>
      <field name="Objective-Connect Creator">
        <value order="0"/>
      </field>
      <field name="Objective-Required Redaction">
        <value order="0"/>
      </field>
      <field name="Objective-Shared By">
        <value order="0"/>
      </field>
      <field name="Objective-Access Conditions">
        <value order="0"/>
      </field>
      <field name="Objective-Access Status">
        <value order="0"/>
      </field>
      <field name="Objective-Date Open From">
        <value order="0"/>
      </field>
    </catalogue>
  </catalogues>
</metadata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7A93D9D6281C4A8A3ABB84A3B1BE3D" ma:contentTypeVersion="7" ma:contentTypeDescription="Create a new document." ma:contentTypeScope="" ma:versionID="a0233d26bb68a1f5fab7ba52c3e8a574">
  <xsd:schema xmlns:xsd="http://www.w3.org/2001/XMLSchema" xmlns:xs="http://www.w3.org/2001/XMLSchema" xmlns:p="http://schemas.microsoft.com/office/2006/metadata/properties" xmlns:ns2="e40b481d-6167-4972-b18e-9386336959b4" xmlns:ns3="2a1259a8-9be4-4f50-8927-e6dd8ca9402d" targetNamespace="http://schemas.microsoft.com/office/2006/metadata/properties" ma:root="true" ma:fieldsID="1297b530247989f38a3c16b75fab844a" ns2:_="" ns3:_="">
    <xsd:import namespace="e40b481d-6167-4972-b18e-9386336959b4"/>
    <xsd:import namespace="2a1259a8-9be4-4f50-8927-e6dd8ca9402d"/>
    <xsd:element name="properties">
      <xsd:complexType>
        <xsd:sequence>
          <xsd:element name="documentManagement">
            <xsd:complexType>
              <xsd:all>
                <xsd:element ref="ns2:Discipline" minOccurs="0"/>
                <xsd:element ref="ns2:Theme" minOccurs="0"/>
                <xsd:element ref="ns2:Document_x0020_Type" minOccurs="0"/>
                <xsd:element ref="ns2:DocumentNumber" minOccurs="0"/>
                <xsd:element ref="ns2:RevisionStatus" minOccurs="0"/>
                <xsd:element ref="ns2:Revision_x0020_Status" minOccurs="0"/>
                <xsd:element ref="ns3:_dlc_DocIdUrl" minOccurs="0"/>
                <xsd:element ref="ns3:_dlc_DocId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0b481d-6167-4972-b18e-9386336959b4" elementFormDefault="qualified">
    <xsd:import namespace="http://schemas.microsoft.com/office/2006/documentManagement/types"/>
    <xsd:import namespace="http://schemas.microsoft.com/office/infopath/2007/PartnerControls"/>
    <xsd:element name="Discipline" ma:index="1" nillable="true" ma:displayName="Discipline" ma:format="Dropdown" ma:internalName="Discipline">
      <xsd:simpleType>
        <xsd:restriction base="dms:Choice">
          <xsd:enumeration value="Offshore"/>
          <xsd:enumeration value="Onshore"/>
        </xsd:restriction>
      </xsd:simpleType>
    </xsd:element>
    <xsd:element name="Theme" ma:index="2" nillable="true" ma:displayName="Theme" ma:format="Dropdown" ma:internalName="Theme">
      <xsd:simpleType>
        <xsd:union memberTypes="dms:Text">
          <xsd:simpleType>
            <xsd:restriction base="dms:Choice">
              <xsd:enumeration value="Aviation"/>
              <xsd:enumeration value="Commercial Fisheries"/>
              <xsd:enumeration value="Fish Ecology"/>
              <xsd:enumeration value="Multiple"/>
              <xsd:enumeration value="Navigation"/>
              <xsd:enumeration value="Ornithology"/>
              <xsd:enumeration value="PM"/>
              <xsd:enumeration value="Template"/>
              <xsd:enumeration value="Transport"/>
            </xsd:restriction>
          </xsd:simpleType>
        </xsd:union>
      </xsd:simpleType>
    </xsd:element>
    <xsd:element name="Document_x0020_Type" ma:index="3" nillable="true" ma:displayName="Document Type" ma:format="Dropdown" ma:internalName="Document_x0020_Type">
      <xsd:simpleType>
        <xsd:restriction base="dms:Choice">
          <xsd:enumeration value="Addendum Report"/>
          <xsd:enumeration value="Data"/>
          <xsd:enumeration value="Email"/>
          <xsd:enumeration value="Legal"/>
          <xsd:enumeration value="Letter"/>
          <xsd:enumeration value="Maps"/>
          <xsd:enumeration value="Presentation"/>
          <xsd:enumeration value="Project Management"/>
          <xsd:enumeration value="Report"/>
          <xsd:enumeration value="Responses"/>
        </xsd:restriction>
      </xsd:simpleType>
    </xsd:element>
    <xsd:element name="DocumentNumber" ma:index="4" nillable="true" ma:displayName="Document Number" ma:format="Dropdown" ma:internalName="DocumentNumber" ma:readOnly="false">
      <xsd:simpleType>
        <xsd:restriction base="dms:Text">
          <xsd:maxLength value="255"/>
        </xsd:restriction>
      </xsd:simpleType>
    </xsd:element>
    <xsd:element name="RevisionStatus" ma:index="5" nillable="true" ma:displayName="Revision Number" ma:format="Dropdown" ma:internalName="RevisionStatus" ma:readOnly="false" ma:percentage="FALSE">
      <xsd:simpleType>
        <xsd:restriction base="dms:Number"/>
      </xsd:simpleType>
    </xsd:element>
    <xsd:element name="Revision_x0020_Status" ma:index="6" nillable="true" ma:displayName="Revision Status" ma:format="Dropdown" ma:internalName="Revision_x0020_Status">
      <xsd:simpleType>
        <xsd:restriction base="dms:Choice">
          <xsd:enumeration value="Draft"/>
          <xsd:enumeration value="Final"/>
          <xsd:enumeration value="Supersed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1259a8-9be4-4f50-8927-e6dd8ca9402d" elementFormDefault="qualified">
    <xsd:import namespace="http://schemas.microsoft.com/office/2006/documentManagement/types"/>
    <xsd:import namespace="http://schemas.microsoft.com/office/infopath/2007/PartnerControls"/>
    <xsd:element name="_dlc_DocIdUrl" ma:index="8" nillable="true" ma:displayName="Document ID" ma:description="Permanent link to this document.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9" nillable="true" ma:displayName="Document ID Value" ma:description="The value of the document ID assigned to this item." ma:hidden="true" ma:internalName="_dlc_DocId" ma:readOnly="false">
      <xsd:simpleType>
        <xsd:restriction base="dms:Text"/>
      </xsd:simpleType>
    </xsd:element>
    <xsd:element name="_dlc_DocIdPersistId" ma:index="10" nillable="true" ma:displayName="Persist ID" ma:description="Keep ID on add." ma:hidden="true" ma:internalName="_dlc_DocIdPersistId" ma:readOnly="fals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70DC31-9ABA-4AC2-8026-43026D7E617E}">
  <ds:schemaRefs>
    <ds:schemaRef ds:uri="http://schemas.microsoft.com/office/2006/metadata/properties"/>
    <ds:schemaRef ds:uri="http://schemas.microsoft.com/office/infopath/2007/PartnerControls"/>
    <ds:schemaRef ds:uri="2a1259a8-9be4-4f50-8927-e6dd8ca9402d"/>
    <ds:schemaRef ds:uri="e40b481d-6167-4972-b18e-9386336959b4"/>
  </ds:schemaRefs>
</ds:datastoreItem>
</file>

<file path=customXml/itemProps2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53D26341A57B383EE0540010E0463CCA"/>
  </ds:schemaRefs>
</ds:datastoreItem>
</file>

<file path=customXml/itemProps3.xml><?xml version="1.0" encoding="utf-8"?>
<ds:datastoreItem xmlns:ds="http://schemas.openxmlformats.org/officeDocument/2006/customXml" ds:itemID="{26806E16-83C6-40CE-91A4-BB328BE050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0b481d-6167-4972-b18e-9386336959b4"/>
    <ds:schemaRef ds:uri="2a1259a8-9be4-4f50-8927-e6dd8ca9402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51297FF-DC3D-4F6C-B27B-2DC2D054B27E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E5612625-74DC-4628-A28A-02070C657EF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0ef77447-1083-4dec-b89f-27c765076840}" enabled="0" method="" siteId="{0ef77447-1083-4dec-b89f-27c765076840}" removed="1"/>
  <clbl:label id="{6431d30e-c018-4f72-ad4c-e56e9d03b1f0}" enabled="1" method="Standard" siteId="{f8be18a6-f648-4a47-be73-86d6c5c6604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Summary</vt:lpstr>
      <vt:lpstr>GU</vt:lpstr>
      <vt:lpstr>RA Breeding</vt:lpstr>
      <vt:lpstr>RA Non-Breeding</vt:lpstr>
      <vt:lpstr>PU Breeding</vt:lpstr>
      <vt:lpstr>PU Non-Breeding</vt:lpstr>
      <vt:lpstr>KI Breeding</vt:lpstr>
      <vt:lpstr>KI Non-Breeding</vt:lpstr>
      <vt:lpstr>GX Breeding</vt:lpstr>
      <vt:lpstr>GX Non-Breeding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Finlay Richardson</dc:creator>
  <cp:keywords/>
  <dc:description/>
  <cp:lastModifiedBy>Callum Stark</cp:lastModifiedBy>
  <cp:revision/>
  <dcterms:created xsi:type="dcterms:W3CDTF">2026-01-05T12:09:51Z</dcterms:created>
  <dcterms:modified xsi:type="dcterms:W3CDTF">2026-01-14T08:58:52Z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0x010100F17A93D9D6281C4A8A3ABB84A3B1BE3D</vt:lpwstr>
  </property>
  <property fmtid="{D5CDD505-2E9C-101B-9397-08002B2CF9AE}" pid="3" name="_dlc_DocIdItemGuid">
    <vt:lpwstr>e8945edc-b07a-4480-8326-9d575703e6c1</vt:lpwstr>
  </property>
  <property fmtid="{D5CDD505-2E9C-101B-9397-08002B2CF9AE}" pid="4" name="Objective-Id">
    <vt:lpwstr>A55123041</vt:lpwstr>
  </property>
  <property fmtid="{D5CDD505-2E9C-101B-9397-08002B2CF9AE}" pid="5" name="Objective-Title">
    <vt:lpwstr>260112 - Muir Mhor Offshore Wind Farm - Additional Information - Second Round - Muir Mhor, Ossian &amp; Caledonia Cumulative Effects Framework for Population Viability Analysis  - Developer to MD-LOT</vt:lpwstr>
  </property>
  <property fmtid="{D5CDD505-2E9C-101B-9397-08002B2CF9AE}" pid="6" name="Objective-Description">
    <vt:lpwstr/>
  </property>
  <property fmtid="{D5CDD505-2E9C-101B-9397-08002B2CF9AE}" pid="7" name="Objective-CreationStamp">
    <vt:filetime>2026-01-12T15:01:24Z</vt:filetime>
  </property>
  <property fmtid="{D5CDD505-2E9C-101B-9397-08002B2CF9AE}" pid="8" name="Objective-IsApproved">
    <vt:bool>false</vt:bool>
  </property>
  <property fmtid="{D5CDD505-2E9C-101B-9397-08002B2CF9AE}" pid="9" name="Objective-IsPublished">
    <vt:bool>true</vt:bool>
  </property>
  <property fmtid="{D5CDD505-2E9C-101B-9397-08002B2CF9AE}" pid="10" name="Objective-DatePublished">
    <vt:filetime>2026-01-12T15:01:29Z</vt:filetime>
  </property>
  <property fmtid="{D5CDD505-2E9C-101B-9397-08002B2CF9AE}" pid="11" name="Objective-ModificationStamp">
    <vt:filetime>2026-01-13T09:54:11Z</vt:filetime>
  </property>
  <property fmtid="{D5CDD505-2E9C-101B-9397-08002B2CF9AE}" pid="12" name="Objective-Owner">
    <vt:lpwstr>Gray, Abby A (U446732)</vt:lpwstr>
  </property>
  <property fmtid="{D5CDD505-2E9C-101B-9397-08002B2CF9AE}" pid="13" name="Objective-Path">
    <vt:lpwstr>Objective Global Folder:SG File Plan:Agriculture, environment and natural resources:Marine environment:General:Casework: Marine Environment - Renewables:Marine Licensing: Renewables: Scotwind E2: Vattenfall Wind Power: 2022-2027</vt:lpwstr>
  </property>
  <property fmtid="{D5CDD505-2E9C-101B-9397-08002B2CF9AE}" pid="14" name="Objective-Parent">
    <vt:lpwstr>Marine Licensing: Renewables: Scotwind E2: Vattenfall Wind Power: 2022-2027</vt:lpwstr>
  </property>
  <property fmtid="{D5CDD505-2E9C-101B-9397-08002B2CF9AE}" pid="15" name="Objective-State">
    <vt:lpwstr>Published</vt:lpwstr>
  </property>
  <property fmtid="{D5CDD505-2E9C-101B-9397-08002B2CF9AE}" pid="16" name="Objective-VersionId">
    <vt:lpwstr>vA83547912</vt:lpwstr>
  </property>
  <property fmtid="{D5CDD505-2E9C-101B-9397-08002B2CF9AE}" pid="17" name="Objective-Version">
    <vt:lpwstr>1.0</vt:lpwstr>
  </property>
  <property fmtid="{D5CDD505-2E9C-101B-9397-08002B2CF9AE}" pid="18" name="Objective-VersionNumber">
    <vt:r8>1</vt:r8>
  </property>
  <property fmtid="{D5CDD505-2E9C-101B-9397-08002B2CF9AE}" pid="19" name="Objective-VersionComment">
    <vt:lpwstr/>
  </property>
  <property fmtid="{D5CDD505-2E9C-101B-9397-08002B2CF9AE}" pid="20" name="Objective-FileNumber">
    <vt:lpwstr>CASE/592119</vt:lpwstr>
  </property>
  <property fmtid="{D5CDD505-2E9C-101B-9397-08002B2CF9AE}" pid="21" name="Objective-Classification">
    <vt:lpwstr>OFFICIAL</vt:lpwstr>
  </property>
  <property fmtid="{D5CDD505-2E9C-101B-9397-08002B2CF9AE}" pid="22" name="Objective-Caveats">
    <vt:lpwstr>Caveat for access to SG Fileplan</vt:lpwstr>
  </property>
  <property fmtid="{D5CDD505-2E9C-101B-9397-08002B2CF9AE}" pid="23" name="Objective-Connect Creator">
    <vt:lpwstr/>
  </property>
  <property fmtid="{D5CDD505-2E9C-101B-9397-08002B2CF9AE}" pid="24" name="Objective-Required Redaction">
    <vt:lpwstr/>
  </property>
  <property fmtid="{D5CDD505-2E9C-101B-9397-08002B2CF9AE}" pid="25" name="Objective-Date of Original">
    <vt:lpwstr/>
  </property>
  <property fmtid="{D5CDD505-2E9C-101B-9397-08002B2CF9AE}" pid="26" name="Objective-Date Received">
    <vt:lpwstr/>
  </property>
  <property fmtid="{D5CDD505-2E9C-101B-9397-08002B2CF9AE}" pid="27" name="Objective-Access Conditions">
    <vt:lpwstr/>
  </property>
  <property fmtid="{D5CDD505-2E9C-101B-9397-08002B2CF9AE}" pid="28" name="Objective-Access Status">
    <vt:lpwstr/>
  </property>
  <property fmtid="{D5CDD505-2E9C-101B-9397-08002B2CF9AE}" pid="29" name="Objective-Date Open From">
    <vt:lpwstr/>
  </property>
  <property fmtid="{D5CDD505-2E9C-101B-9397-08002B2CF9AE}" pid="30" name="Objective-SG Web Publication - Category">
    <vt:lpwstr/>
  </property>
  <property fmtid="{D5CDD505-2E9C-101B-9397-08002B2CF9AE}" pid="31" name="Objective-SG Web Publication - Category 2 Classification">
    <vt:lpwstr/>
  </property>
  <property fmtid="{D5CDD505-2E9C-101B-9397-08002B2CF9AE}" pid="32" name="Objective-Shared By">
    <vt:lpwstr/>
  </property>
</Properties>
</file>