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4.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5.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drawings/drawing6.xml" ContentType="application/vnd.openxmlformats-officedocument.drawing+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drawings/drawing7.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scotsconnect-my.sharepoint.com/personal/andrew_kyle_gov_scot/Documents/Cases/00011643 Craigendoran/"/>
    </mc:Choice>
  </mc:AlternateContent>
  <xr:revisionPtr revIDLastSave="0" documentId="8_{8E6DC134-6DB0-4D39-87A4-1A17256D397F}" xr6:coauthVersionLast="47" xr6:coauthVersionMax="47" xr10:uidLastSave="{00000000-0000-0000-0000-000000000000}"/>
  <bookViews>
    <workbookView xWindow="-28920" yWindow="1815" windowWidth="29040" windowHeight="15720" firstSheet="7" activeTab="13" xr2:uid="{00000000-000D-0000-FFFF-FFFF00000000}"/>
  </bookViews>
  <sheets>
    <sheet name="Site Hazard Log and Map" sheetId="30" r:id="rId1"/>
    <sheet name="Additional Photos" sheetId="31" r:id="rId2"/>
    <sheet name="Remit Summary" sheetId="1" r:id="rId3"/>
    <sheet name="Client and 3rd Party" sheetId="3" r:id="rId4"/>
    <sheet name="TM and HSQE" sheetId="4" r:id="rId5"/>
    <sheet name="Labour &amp; Plant" sheetId="8" r:id="rId6"/>
    <sheet name="Temp &amp; Subcon &amp; Design" sheetId="10" r:id="rId7"/>
    <sheet name="Materials" sheetId="29" r:id="rId8"/>
    <sheet name="Deveg &amp; Earth" sheetId="6" r:id="rId9"/>
    <sheet name="Brick &amp; Masonry" sheetId="20" r:id="rId10"/>
    <sheet name="Fencing &amp; Timber" sheetId="21" r:id="rId11"/>
    <sheet name="Drainage" sheetId="22" r:id="rId12"/>
    <sheet name="All Other Works" sheetId="14" r:id="rId13"/>
    <sheet name="Methodology" sheetId="9" r:id="rId14"/>
    <sheet name="Norms Lookup 140819" sheetId="24" state="hidden" r:id="rId15"/>
    <sheet name="Lookups" sheetId="25" state="hidden" r:id="rId16"/>
  </sheets>
  <definedNames>
    <definedName name="_xlnm._FilterDatabase" localSheetId="14" hidden="1">'Norms Lookup 140819'!$A$1:$K$1377</definedName>
    <definedName name="_xlnm.Print_Area" localSheetId="12">'All Other Works'!$A$1:$AD$40</definedName>
    <definedName name="_xlnm.Print_Area" localSheetId="9">'Brick &amp; Masonry'!$A$1:$AA$51</definedName>
    <definedName name="_xlnm.Print_Area" localSheetId="3">'Client and 3rd Party'!$A$1:$AI$52</definedName>
    <definedName name="_xlnm.Print_Area" localSheetId="8">'Deveg &amp; Earth'!$A$1:$AA$44</definedName>
    <definedName name="_xlnm.Print_Area" localSheetId="11">Drainage!$A$1:$AA$47</definedName>
    <definedName name="_xlnm.Print_Area" localSheetId="10">'Fencing &amp; Timber'!$A$1:$Y$46</definedName>
    <definedName name="_xlnm.Print_Area" localSheetId="5">'Labour &amp; Plant'!$A$1:$AL$53</definedName>
    <definedName name="_xlnm.Print_Area" localSheetId="7">Materials!$A$1:$AL$53</definedName>
    <definedName name="_xlnm.Print_Area" localSheetId="13">Methodology!$A$1:$Z$40</definedName>
    <definedName name="_xlnm.Print_Area" localSheetId="2">'Remit Summary'!$A$1:$AI$76</definedName>
    <definedName name="_xlnm.Print_Area" localSheetId="0">'Site Hazard Log and Map'!$B$1:$M$49</definedName>
    <definedName name="_xlnm.Print_Area" localSheetId="6">'Temp &amp; Subcon &amp; Design'!$A$1:$AI$40</definedName>
    <definedName name="_xlnm.Print_Area" localSheetId="4">'TM and HSQE'!$A$1:$AH$56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9" i="6" l="1"/>
  <c r="M8" i="6"/>
  <c r="M7" i="6"/>
  <c r="M6" i="6"/>
  <c r="M5" i="6"/>
  <c r="U20" i="20"/>
  <c r="U19" i="20"/>
  <c r="Y2" i="6"/>
  <c r="Y2" i="20"/>
  <c r="V5" i="22"/>
  <c r="Y2" i="22"/>
  <c r="AB7" i="14"/>
  <c r="W6" i="21"/>
  <c r="W2" i="21" s="1"/>
  <c r="W5" i="21"/>
  <c r="AB37" i="14"/>
  <c r="AB34" i="14"/>
  <c r="AB31" i="14"/>
  <c r="AB28" i="14"/>
  <c r="AB25" i="14"/>
  <c r="AB22" i="14"/>
  <c r="AB19" i="14"/>
  <c r="AB16" i="14"/>
  <c r="AB13" i="14"/>
  <c r="AB10" i="14"/>
  <c r="V12" i="22"/>
  <c r="Y20" i="22"/>
  <c r="Y27" i="22" s="1"/>
  <c r="V33" i="22"/>
  <c r="V41" i="22" s="1"/>
  <c r="V34" i="22"/>
  <c r="V35" i="22"/>
  <c r="W8" i="21"/>
  <c r="W14" i="21"/>
  <c r="W15" i="21"/>
  <c r="W23" i="21"/>
  <c r="W27" i="21" s="1"/>
  <c r="R31" i="21"/>
  <c r="R32" i="21"/>
  <c r="R33" i="21"/>
  <c r="R41" i="21"/>
  <c r="R45" i="21" s="1"/>
  <c r="U7" i="20"/>
  <c r="U8" i="20"/>
  <c r="U5" i="20"/>
  <c r="U12" i="20"/>
  <c r="R43" i="20"/>
  <c r="R44" i="20"/>
  <c r="R45" i="20"/>
  <c r="R46" i="20"/>
  <c r="U35" i="20"/>
  <c r="U39" i="20" s="1"/>
  <c r="I5" i="25"/>
  <c r="I4" i="25"/>
  <c r="I3" i="25"/>
  <c r="I2" i="25"/>
  <c r="F3" i="25"/>
  <c r="F4" i="25"/>
  <c r="F5" i="25"/>
  <c r="F6" i="25"/>
  <c r="F7" i="25"/>
  <c r="F2" i="25"/>
  <c r="E5" i="25"/>
  <c r="E6" i="25"/>
  <c r="E7" i="25"/>
  <c r="E4" i="25"/>
  <c r="E3" i="25"/>
  <c r="E2" i="25"/>
  <c r="U18" i="20" s="1"/>
  <c r="B3" i="25"/>
  <c r="B11" i="25"/>
  <c r="B10" i="25"/>
  <c r="B9" i="25"/>
  <c r="B8" i="25"/>
  <c r="B7" i="25"/>
  <c r="B6" i="25"/>
  <c r="B5" i="25"/>
  <c r="B4" i="25"/>
  <c r="B2" i="25"/>
  <c r="U31" i="20"/>
  <c r="Z5" i="6"/>
  <c r="Z6" i="6"/>
  <c r="Z7" i="6"/>
  <c r="Z8" i="6"/>
  <c r="R17" i="6"/>
  <c r="R18" i="6"/>
  <c r="R20" i="6"/>
  <c r="V38" i="6"/>
  <c r="V40" i="6"/>
  <c r="R28" i="6"/>
  <c r="R29" i="6"/>
  <c r="R30" i="6"/>
  <c r="AC16" i="6"/>
  <c r="B41" i="22"/>
  <c r="B27" i="22"/>
  <c r="B16" i="22"/>
  <c r="B45" i="21"/>
  <c r="B37" i="21"/>
  <c r="B27" i="21"/>
  <c r="B19" i="21"/>
  <c r="B11" i="21"/>
  <c r="B39" i="20"/>
  <c r="B31" i="20"/>
  <c r="B23" i="20"/>
  <c r="B14" i="20"/>
  <c r="B43" i="6"/>
  <c r="B23" i="6"/>
  <c r="B33" i="6"/>
  <c r="B12" i="6"/>
  <c r="O12" i="6"/>
  <c r="V43" i="6" l="1"/>
  <c r="U23" i="20"/>
  <c r="R33" i="6"/>
  <c r="Z12" i="6"/>
  <c r="V16" i="22"/>
  <c r="W19" i="21"/>
  <c r="R23" i="6"/>
  <c r="R50" i="20"/>
  <c r="R37" i="21"/>
  <c r="W11" i="21"/>
  <c r="U14" i="20"/>
  <c r="AA1" i="14"/>
  <c r="AE2" i="1" s="1"/>
  <c r="M12" i="6"/>
  <c r="Y1" i="22"/>
  <c r="Y1" i="6" l="1"/>
  <c r="Y1" i="20"/>
  <c r="AE1" i="1" s="1"/>
  <c r="AE3" i="1" s="1"/>
  <c r="W1" i="21"/>
</calcChain>
</file>

<file path=xl/sharedStrings.xml><?xml version="1.0" encoding="utf-8"?>
<sst xmlns="http://schemas.openxmlformats.org/spreadsheetml/2006/main" count="15017" uniqueCount="4673">
  <si>
    <t>Inspection by:</t>
  </si>
  <si>
    <t>/</t>
  </si>
  <si>
    <t>Monitor Reference:</t>
  </si>
  <si>
    <t>Type of work:</t>
  </si>
  <si>
    <t>Distance:</t>
  </si>
  <si>
    <t>miles</t>
  </si>
  <si>
    <t>Approx. travel time from depot:</t>
  </si>
  <si>
    <t>INTRODUCTION</t>
  </si>
  <si>
    <t>YES</t>
  </si>
  <si>
    <t>NO</t>
  </si>
  <si>
    <t>Details</t>
  </si>
  <si>
    <t>Rules of the route consulted ?</t>
  </si>
  <si>
    <t>Available working time</t>
  </si>
  <si>
    <t>hours</t>
  </si>
  <si>
    <t>Start</t>
  </si>
  <si>
    <t>Finish</t>
  </si>
  <si>
    <t>Possessions / Isolations</t>
  </si>
  <si>
    <t>3rd Party</t>
  </si>
  <si>
    <t>Network Rail</t>
  </si>
  <si>
    <t>Landowner - contact details:</t>
  </si>
  <si>
    <t>Lane closure</t>
  </si>
  <si>
    <t>Stop / Go boards</t>
  </si>
  <si>
    <t>Full road closure</t>
  </si>
  <si>
    <t>Traffic lights</t>
  </si>
  <si>
    <t>Footpath diversion ?</t>
  </si>
  <si>
    <t xml:space="preserve">Is a joint Site Visit Required </t>
  </si>
  <si>
    <t>with L.A ?</t>
  </si>
  <si>
    <t>Is F10 Required ?</t>
  </si>
  <si>
    <t>Sectional Appendix consulted ?</t>
  </si>
  <si>
    <t>Hazard Directory consulted ?</t>
  </si>
  <si>
    <t>RISKS</t>
  </si>
  <si>
    <t>Working over water ?</t>
  </si>
  <si>
    <t>Working at height ?</t>
  </si>
  <si>
    <t>x</t>
  </si>
  <si>
    <t>Measures / Quantity</t>
  </si>
  <si>
    <t>COSS</t>
  </si>
  <si>
    <t>Engineering Supervisor</t>
  </si>
  <si>
    <t>Is Scaffolding Required ?</t>
  </si>
  <si>
    <t>D</t>
  </si>
  <si>
    <t>£</t>
  </si>
  <si>
    <t>A</t>
  </si>
  <si>
    <t>B</t>
  </si>
  <si>
    <t>C</t>
  </si>
  <si>
    <t>(print name)</t>
  </si>
  <si>
    <t>Site Name / Location:</t>
  </si>
  <si>
    <t>Response Time:</t>
  </si>
  <si>
    <t xml:space="preserve">  QS:</t>
  </si>
  <si>
    <t>Is vehicle access possible?</t>
  </si>
  <si>
    <t>Any parking restrictions ?</t>
  </si>
  <si>
    <t>Is temp. access needed ?</t>
  </si>
  <si>
    <t>Is a compound / storage required ?</t>
  </si>
  <si>
    <t>Rail Maintainers</t>
  </si>
  <si>
    <t>Is the work on the lineside ?</t>
  </si>
  <si>
    <t>Is the work on / near line ?</t>
  </si>
  <si>
    <t>Is the line electrified ?</t>
  </si>
  <si>
    <t>Are isolations required ?</t>
  </si>
  <si>
    <t>at a pre-possession meeting ?</t>
  </si>
  <si>
    <t>S.C.E. regarding works remit ?</t>
  </si>
  <si>
    <t>Is a joint site visit required with</t>
  </si>
  <si>
    <t>Land Access - permission required ?</t>
  </si>
  <si>
    <t>Is there an access fee to be paid ?</t>
  </si>
  <si>
    <t>Is a letter drop required ?</t>
  </si>
  <si>
    <t>Is a joint site visit required with anybody</t>
  </si>
  <si>
    <t>else i.e. Landowner / E.A. / I.D.B ?</t>
  </si>
  <si>
    <t>Any additional P.P.E required ?</t>
  </si>
  <si>
    <t>Is Traffic Management required ?</t>
  </si>
  <si>
    <t>Are Temporary Works Required ?</t>
  </si>
  <si>
    <t xml:space="preserve">  Are there any Environmental Issues ?</t>
  </si>
  <si>
    <t>Listed / Protected structure ?</t>
  </si>
  <si>
    <t>Any Special Testing required ?</t>
  </si>
  <si>
    <t>Design</t>
  </si>
  <si>
    <t>Does the job require Design ?</t>
  </si>
  <si>
    <t>Is a Scheme Drawing Required ?</t>
  </si>
  <si>
    <t>Is an As Built Drawing Required ?</t>
  </si>
  <si>
    <t>Confined Space required ?</t>
  </si>
  <si>
    <t>Is the site a S.S.S.I ?</t>
  </si>
  <si>
    <t>Footpath closure ?</t>
  </si>
  <si>
    <t>Minor diversion (signs &amp; cones)</t>
  </si>
  <si>
    <r>
      <t>Major diversion</t>
    </r>
    <r>
      <rPr>
        <sz val="8"/>
        <rFont val="Arial"/>
        <family val="2"/>
      </rPr>
      <t xml:space="preserve"> </t>
    </r>
    <r>
      <rPr>
        <sz val="7"/>
        <rFont val="Arial"/>
        <family val="2"/>
      </rPr>
      <t>(signs, cones, barrier trestles &amp; flasher units)</t>
    </r>
  </si>
  <si>
    <t>Services / Utilities consulted ?</t>
  </si>
  <si>
    <t>Services / Utilities located ?</t>
  </si>
  <si>
    <t>Other</t>
  </si>
  <si>
    <t>Is the site in a residential area ?</t>
  </si>
  <si>
    <t>Additional Works Identified/Agreed ?</t>
  </si>
  <si>
    <t>Structure Nr.</t>
  </si>
  <si>
    <t>Give details - who with ? when ?</t>
  </si>
  <si>
    <t>ELR:</t>
  </si>
  <si>
    <t>Mileage:</t>
  </si>
  <si>
    <t>Structure Type:</t>
  </si>
  <si>
    <t>Are Axle Counters present ?</t>
  </si>
  <si>
    <t>Are any existing services</t>
  </si>
  <si>
    <t>noted on site e.g OHLE masts ?</t>
  </si>
  <si>
    <t>Arches</t>
  </si>
  <si>
    <t>1</t>
  </si>
  <si>
    <t>ASSET MANAGEMENT</t>
  </si>
  <si>
    <t>Department/Depot</t>
  </si>
  <si>
    <t>Required By:</t>
  </si>
  <si>
    <t>Date of Visit:</t>
  </si>
  <si>
    <t>Manager I/C:</t>
  </si>
  <si>
    <t>Works Remit Instruction:</t>
  </si>
  <si>
    <t>Precise Access Point:</t>
  </si>
  <si>
    <t>SITE ACCESS/SET-UP</t>
  </si>
  <si>
    <t>Access to Site</t>
  </si>
  <si>
    <t>Time</t>
  </si>
  <si>
    <t>Distance</t>
  </si>
  <si>
    <t>Site Access Extras:</t>
  </si>
  <si>
    <t>SITE RESTRICTIONS &amp; THIRD PARTY</t>
  </si>
  <si>
    <t>Permits Required? If Yes, List:</t>
  </si>
  <si>
    <t>TRAFFIC MANAGEMENT</t>
  </si>
  <si>
    <t>HEALTH, SAFETY, QUALITY &amp; ENVIRONMENTAL (HSEQ)</t>
  </si>
  <si>
    <t>Construction Requirements - Labour</t>
  </si>
  <si>
    <t>During</t>
  </si>
  <si>
    <t>Supervisor / Ganger</t>
  </si>
  <si>
    <t>COSS/PIC Dual Role</t>
  </si>
  <si>
    <t>Competent Persons</t>
  </si>
  <si>
    <t>General Operative / Labourer</t>
  </si>
  <si>
    <t>Any Other (specify)</t>
  </si>
  <si>
    <t>Other Safety Critical (specify)</t>
  </si>
  <si>
    <t>Skilled Operative (specify)</t>
  </si>
  <si>
    <t>Construction Requirements - Plant</t>
  </si>
  <si>
    <t>Construction Requirements - Vehicles</t>
  </si>
  <si>
    <t>Full Welfare</t>
  </si>
  <si>
    <t>Half-Welfare</t>
  </si>
  <si>
    <t>Other (please specify type)</t>
  </si>
  <si>
    <t>Temporary Works</t>
  </si>
  <si>
    <t>Subcontractors</t>
  </si>
  <si>
    <t>WORKS METHODOLOGY</t>
  </si>
  <si>
    <t>Are Subcontractors Required?</t>
  </si>
  <si>
    <t>Per Shift/Day/Works?</t>
  </si>
  <si>
    <t>Level</t>
  </si>
  <si>
    <t>Sloping</t>
  </si>
  <si>
    <t>Under 2m</t>
  </si>
  <si>
    <t>nr</t>
  </si>
  <si>
    <t>2m - 6m</t>
  </si>
  <si>
    <t>1m - 2m</t>
  </si>
  <si>
    <t>2m - 3m</t>
  </si>
  <si>
    <t>Deveg</t>
  </si>
  <si>
    <t>Quantity</t>
  </si>
  <si>
    <t>Unit</t>
  </si>
  <si>
    <t>m2</t>
  </si>
  <si>
    <t>Vertical &lt;2m</t>
  </si>
  <si>
    <t>Trees</t>
  </si>
  <si>
    <t>Vertical 2-6m</t>
  </si>
  <si>
    <t>Vertical 6m+</t>
  </si>
  <si>
    <t>Stumps</t>
  </si>
  <si>
    <t>Norm</t>
  </si>
  <si>
    <t>Total Planned Manhours</t>
  </si>
  <si>
    <t>Topsoil</t>
  </si>
  <si>
    <t>Rock</t>
  </si>
  <si>
    <t>Ballast</t>
  </si>
  <si>
    <t>m3</t>
  </si>
  <si>
    <t>Specify:</t>
  </si>
  <si>
    <t>Depth (mm)</t>
  </si>
  <si>
    <t>Filling</t>
  </si>
  <si>
    <t>Re-Grade</t>
  </si>
  <si>
    <t>Devegetation &amp; Earthworks</t>
  </si>
  <si>
    <t>3</t>
  </si>
  <si>
    <t>4</t>
  </si>
  <si>
    <t>5</t>
  </si>
  <si>
    <t>6</t>
  </si>
  <si>
    <t>7</t>
  </si>
  <si>
    <t>8</t>
  </si>
  <si>
    <t>9</t>
  </si>
  <si>
    <t>10</t>
  </si>
  <si>
    <t>11</t>
  </si>
  <si>
    <t>Qty</t>
  </si>
  <si>
    <t>Ops</t>
  </si>
  <si>
    <t>All Other Works</t>
  </si>
  <si>
    <t>Brickwork &amp; Masonry</t>
  </si>
  <si>
    <t>New</t>
  </si>
  <si>
    <t>Material</t>
  </si>
  <si>
    <t>Common Brick</t>
  </si>
  <si>
    <t>Facing Brick</t>
  </si>
  <si>
    <t>Remove &amp; Replace</t>
  </si>
  <si>
    <t>Vertical or Arches</t>
  </si>
  <si>
    <t>Height of Work</t>
  </si>
  <si>
    <t>m</t>
  </si>
  <si>
    <t>Mortar</t>
  </si>
  <si>
    <t>Non-mortar (specify)</t>
  </si>
  <si>
    <t>Fractures, Drilling, Stitching</t>
  </si>
  <si>
    <t>Work Area</t>
  </si>
  <si>
    <t>Wall</t>
  </si>
  <si>
    <t>Length (m)</t>
  </si>
  <si>
    <t>No. of Bar</t>
  </si>
  <si>
    <t>Size</t>
  </si>
  <si>
    <t>Bar Size</t>
  </si>
  <si>
    <t>Fencing, Handrails &amp; Timber Work</t>
  </si>
  <si>
    <t>Fencing</t>
  </si>
  <si>
    <t>Type</t>
  </si>
  <si>
    <t>Decking</t>
  </si>
  <si>
    <t>Struts (specify area, length, type of wood) and/or bolts (specify number, length, type):</t>
  </si>
  <si>
    <t>Handrails</t>
  </si>
  <si>
    <t>Nr</t>
  </si>
  <si>
    <t>Option</t>
  </si>
  <si>
    <t>If Bespoke, add details below &amp; brief methodology in later section:</t>
  </si>
  <si>
    <t>Ballast Retention</t>
  </si>
  <si>
    <t>New - under 3m</t>
  </si>
  <si>
    <t>New - 3m to 6m</t>
  </si>
  <si>
    <t>Height (m)</t>
  </si>
  <si>
    <t>Gates</t>
  </si>
  <si>
    <t>Width &lt; 1.5m</t>
  </si>
  <si>
    <t>Width (m)</t>
  </si>
  <si>
    <t>Drainage</t>
  </si>
  <si>
    <t>Pipework</t>
  </si>
  <si>
    <t>UPVC</t>
  </si>
  <si>
    <t>Concrete</t>
  </si>
  <si>
    <t>Clay</t>
  </si>
  <si>
    <t>Pipe Size (mm)</t>
  </si>
  <si>
    <t>In Trench</t>
  </si>
  <si>
    <t>Not In Trench</t>
  </si>
  <si>
    <t>Manholes</t>
  </si>
  <si>
    <t>Manhole or Catchpit?</t>
  </si>
  <si>
    <t>Unlined</t>
  </si>
  <si>
    <t>Trenches &amp; Drains</t>
  </si>
  <si>
    <t>French</t>
  </si>
  <si>
    <t>Qty - type A</t>
  </si>
  <si>
    <t>Qty - Broken brick</t>
  </si>
  <si>
    <t>Cross Sectional Area (m2)</t>
  </si>
  <si>
    <t>Make sure that photos show the Connections - and make clear in methodology</t>
  </si>
  <si>
    <t>Specify Vehicles &amp; Reasons for Extra Vans</t>
  </si>
  <si>
    <t>Why Are Subcontractors Required?</t>
  </si>
  <si>
    <t>Hand Dug Qty</t>
  </si>
  <si>
    <t>Total m3</t>
  </si>
  <si>
    <t>Isolated or Arches</t>
  </si>
  <si>
    <t>No. Areas under 1m2</t>
  </si>
  <si>
    <t>Qty m2 over 1m2</t>
  </si>
  <si>
    <t>New Qty</t>
  </si>
  <si>
    <t>Hand Qty</t>
  </si>
  <si>
    <t>Rubble Drain</t>
  </si>
  <si>
    <t>Flatbed/Luton/Transit/Tipper</t>
  </si>
  <si>
    <t>1 + 2</t>
  </si>
  <si>
    <t>1 + 3</t>
  </si>
  <si>
    <t>Local Authority Consulted? Fee ?</t>
  </si>
  <si>
    <t>Will RTM Have To Be At Night?</t>
  </si>
  <si>
    <t>Is there proximity to a welfare facility? If yes, where?</t>
  </si>
  <si>
    <t>Why?</t>
  </si>
  <si>
    <t>Specify Skills &amp; Reasons for Extra Operatives (Note where one person acting in more than one role)</t>
  </si>
  <si>
    <t>Specialist Capability 1</t>
  </si>
  <si>
    <t>Specialist Capability 2</t>
  </si>
  <si>
    <t>Specialist Capability 3</t>
  </si>
  <si>
    <t>Specialist Capability 4</t>
  </si>
  <si>
    <t>Details (if known at this stage):</t>
  </si>
  <si>
    <t>Line Blockage Required?</t>
  </si>
  <si>
    <t>Why not Possession?</t>
  </si>
  <si>
    <t>Safeguarded Possession Required?</t>
  </si>
  <si>
    <t>Adjacent Line Open Issues?</t>
  </si>
  <si>
    <t>Y</t>
  </si>
  <si>
    <t>N</t>
  </si>
  <si>
    <t>E.A / Statutory Body Consulted ?</t>
  </si>
  <si>
    <t>E.A / Statutory Body Fee required ?</t>
  </si>
  <si>
    <t>Enter Details Where Known At Inspection:</t>
  </si>
  <si>
    <t>Any other site specific risks or special requirements?</t>
  </si>
  <si>
    <t xml:space="preserve">Rope Access Required? </t>
  </si>
  <si>
    <t>Monitoring?</t>
  </si>
  <si>
    <t xml:space="preserve">SKETCH OF WORKS </t>
  </si>
  <si>
    <t>DO NOT FORGET PHOTOS: ACCESS POINTS, WORKS AREA IN GENERAL, AREA IN DETAIL (AS MINIMUM)</t>
  </si>
  <si>
    <t>Engineering Brick - Class A</t>
  </si>
  <si>
    <t>Engineering Brick - Class B</t>
  </si>
  <si>
    <t>Engineering Brick - A</t>
  </si>
  <si>
    <t>Engineering Brick - B</t>
  </si>
  <si>
    <t>Will AMCO need to be present</t>
  </si>
  <si>
    <t>Enter Details Where Known / Appropriate</t>
  </si>
  <si>
    <t>Refer to remit for depth if in doubt</t>
  </si>
  <si>
    <t>All Other</t>
  </si>
  <si>
    <t>Detail/Extra Work</t>
  </si>
  <si>
    <t>Filling What?</t>
  </si>
  <si>
    <t>If filling river bed, use methodology</t>
  </si>
  <si>
    <t>Tree Girth</t>
  </si>
  <si>
    <t>500mm-1m</t>
  </si>
  <si>
    <t>Repointing (in cement)</t>
  </si>
  <si>
    <t>Stone - Rebuild (in cement)</t>
  </si>
  <si>
    <t>Length = full length of cracks along wall</t>
  </si>
  <si>
    <t>Ties, Stitching etc</t>
  </si>
  <si>
    <t>Non-Slip?</t>
  </si>
  <si>
    <t>Extra Works?</t>
  </si>
  <si>
    <t>Make Good &amp; Repair</t>
  </si>
  <si>
    <t>All Other Works:</t>
  </si>
  <si>
    <t>Repair Fence - Details</t>
  </si>
  <si>
    <t>Build Qty</t>
  </si>
  <si>
    <t>For other decking build up methodology</t>
  </si>
  <si>
    <t>Hardwood 75-100mm</t>
  </si>
  <si>
    <t>Softwood 75-100mm</t>
  </si>
  <si>
    <t>Set Aside Qty</t>
  </si>
  <si>
    <t>Dispose Qty</t>
  </si>
  <si>
    <t>Use methodology if complex</t>
  </si>
  <si>
    <t>e.g. King Posts</t>
  </si>
  <si>
    <t>Depth (m)</t>
  </si>
  <si>
    <t>UPVC &lt;1.5m Depth</t>
  </si>
  <si>
    <t>UPVC &gt;1.5m Depth</t>
  </si>
  <si>
    <t>225 or 300mm Pipe</t>
  </si>
  <si>
    <t>All Extra &amp; Facilitating Works</t>
  </si>
  <si>
    <t>Short code</t>
  </si>
  <si>
    <t>Long code</t>
  </si>
  <si>
    <t>lev1desc</t>
  </si>
  <si>
    <t>Lev2Desc</t>
  </si>
  <si>
    <t>Lev3Desc</t>
  </si>
  <si>
    <t>Lev4Desc</t>
  </si>
  <si>
    <t>Lev5Desc</t>
  </si>
  <si>
    <t>UOM</t>
  </si>
  <si>
    <t>A1</t>
  </si>
  <si>
    <t>A2.1.1.1</t>
  </si>
  <si>
    <t>CLASS A: GENERAL ITEMS</t>
  </si>
  <si>
    <t>SPECIFIED REQUIREMENTS</t>
  </si>
  <si>
    <t>Accomodation for the contract administrators</t>
  </si>
  <si>
    <t>Offices</t>
  </si>
  <si>
    <t>Weekly hire of secure site office unit, 10m x 3m, fittings, furniture and services (power, heating, telephones etc), including bringing to site and removal on completion</t>
  </si>
  <si>
    <t>wk</t>
  </si>
  <si>
    <t>A2</t>
  </si>
  <si>
    <t>A2.1.1.2</t>
  </si>
  <si>
    <t>Weekly hire of WC unit, single chemical type, including bringing to site and removal on completion</t>
  </si>
  <si>
    <t>A3</t>
  </si>
  <si>
    <t>A2.1.1.3</t>
  </si>
  <si>
    <t>Weekly hire of WC unit, double mains flushing type, including bringing to site and removal on completion</t>
  </si>
  <si>
    <t>A4</t>
  </si>
  <si>
    <t>A2.1.1.4</t>
  </si>
  <si>
    <t>Weekly hire of secure site storage unit, 6m x 3m, including bringing to site and removal on completion</t>
  </si>
  <si>
    <t>A5</t>
  </si>
  <si>
    <t>A2.7.9.1</t>
  </si>
  <si>
    <t>Temporary services for site compound</t>
  </si>
  <si>
    <t>Weekly hire of mobile lighting unit including generator; 8m: maintain and repair, including bringing to site and removal on completion</t>
  </si>
  <si>
    <t>A6</t>
  </si>
  <si>
    <t>A2.7.9.2</t>
  </si>
  <si>
    <t>Fencing for site compound</t>
  </si>
  <si>
    <t>Weekly hire of Heras type fencing, including erection, maintainance and removal on completion</t>
  </si>
  <si>
    <t>A7</t>
  </si>
  <si>
    <t>A2.7.9.3</t>
  </si>
  <si>
    <t>Extra over the above for pedestrian gate</t>
  </si>
  <si>
    <t>A8</t>
  </si>
  <si>
    <t>A2.7.9.4</t>
  </si>
  <si>
    <t>Extra over the above for vehicular gate</t>
  </si>
  <si>
    <t>A9</t>
  </si>
  <si>
    <t>A3.5.2.1</t>
  </si>
  <si>
    <t>METHOD-RELATED CHARGES</t>
  </si>
  <si>
    <t>Traffic regulation, including pedestrian route diversions, but excluding application fees and the like</t>
  </si>
  <si>
    <t>Install half road closures on single carriageway - 100 metres overall length of site - allow for single lane working</t>
  </si>
  <si>
    <t>item</t>
  </si>
  <si>
    <t>A10</t>
  </si>
  <si>
    <t>A3.5.2.2</t>
  </si>
  <si>
    <t>Hire and Maintain the above, per day</t>
  </si>
  <si>
    <t>day</t>
  </si>
  <si>
    <t>A11</t>
  </si>
  <si>
    <t>A3.5.2.3</t>
  </si>
  <si>
    <t>Dismantle the above on completion</t>
  </si>
  <si>
    <t>A12</t>
  </si>
  <si>
    <t>A3.5.2.4</t>
  </si>
  <si>
    <t>Install half road closures on dual carriageway - 100 metres overall length of site - allow for contraflow</t>
  </si>
  <si>
    <t>A13</t>
  </si>
  <si>
    <t>A3.5.2.5</t>
  </si>
  <si>
    <t>A14</t>
  </si>
  <si>
    <t>A3.5.2.6</t>
  </si>
  <si>
    <t>Dismantle</t>
  </si>
  <si>
    <t>A15</t>
  </si>
  <si>
    <t>A3.5.2.7</t>
  </si>
  <si>
    <t>Install full road closures on single carriageway - 100 metres overall length of site</t>
  </si>
  <si>
    <t>A16</t>
  </si>
  <si>
    <t>A3.5.2.8</t>
  </si>
  <si>
    <t>A17</t>
  </si>
  <si>
    <t>A3.5.2.9</t>
  </si>
  <si>
    <t>A18</t>
  </si>
  <si>
    <t>A3.5.2.10</t>
  </si>
  <si>
    <t>Install full road closures on dual carriageway - 100 metres overall length of site</t>
  </si>
  <si>
    <t>A19</t>
  </si>
  <si>
    <t>A3.5.2.11</t>
  </si>
  <si>
    <t>A20</t>
  </si>
  <si>
    <t>A3.5.2.12</t>
  </si>
  <si>
    <t>A21</t>
  </si>
  <si>
    <t>A3.5.3.1</t>
  </si>
  <si>
    <t>Access roads</t>
  </si>
  <si>
    <t>Excavate as necessary and lay access road</t>
  </si>
  <si>
    <t>A22</t>
  </si>
  <si>
    <t>A3.5.3.2</t>
  </si>
  <si>
    <t>Break up and remove from site; access road</t>
  </si>
  <si>
    <t>A23</t>
  </si>
  <si>
    <t>A3.6.6.1</t>
  </si>
  <si>
    <t>Hardstandings</t>
  </si>
  <si>
    <t>Excavate as necessary and lay hardstanding</t>
  </si>
  <si>
    <t>A24</t>
  </si>
  <si>
    <t>A3.6.6.2</t>
  </si>
  <si>
    <t>Break up and remove from site; hardstanding Note. Disposal measured as per Class E</t>
  </si>
  <si>
    <t>B1</t>
  </si>
  <si>
    <t>B1.1.1.1</t>
  </si>
  <si>
    <t>CLASS B: GROUND INVESTIGATION</t>
  </si>
  <si>
    <t>TRIAL PITS AND TRENCHES</t>
  </si>
  <si>
    <t>Number in material other than rock</t>
  </si>
  <si>
    <t>Maximum depth: not exceeding 1 m</t>
  </si>
  <si>
    <t>Plan area at bottom of pit not exceeding 2m2</t>
  </si>
  <si>
    <t>B2</t>
  </si>
  <si>
    <t>B1.1.1.2</t>
  </si>
  <si>
    <t>Plan area at bottom of pit not exceeding 2m2, excavation by hand</t>
  </si>
  <si>
    <t>B3</t>
  </si>
  <si>
    <t>B1.1.2.1</t>
  </si>
  <si>
    <t>Maximum depth: 1-2 m</t>
  </si>
  <si>
    <t>B4</t>
  </si>
  <si>
    <t>B1.1.2.2</t>
  </si>
  <si>
    <t>C1</t>
  </si>
  <si>
    <t>C1.1.1</t>
  </si>
  <si>
    <t>CLASS C - GEOTECHNICAL AND OTHER SPECIALIST PROCESSES</t>
  </si>
  <si>
    <t>DRILLING FOR GROUT HOLES THROUGH MATERIAL OTHER THAN ROCK OR ARTIFICIAL HARD MATERIAL</t>
  </si>
  <si>
    <t>Drilling for grout holes through material other than rock or artificial hard material</t>
  </si>
  <si>
    <t>Vertically Downwards</t>
  </si>
  <si>
    <t>In holes of depth not exceeding 5 m.</t>
  </si>
  <si>
    <t>C2</t>
  </si>
  <si>
    <t>C1.3.1</t>
  </si>
  <si>
    <t>Horizontally or downwards at an angle less than 45 degrees to the horizontal</t>
  </si>
  <si>
    <t>C3</t>
  </si>
  <si>
    <t>C2.1.1</t>
  </si>
  <si>
    <t>DRILLING FOR GROUT HOLES THROUGH ROCK OR ARTIFICIAL HARD MATERIAL</t>
  </si>
  <si>
    <t>C4</t>
  </si>
  <si>
    <t>C2.3.1</t>
  </si>
  <si>
    <t>C5</t>
  </si>
  <si>
    <t>C4.5.1.1</t>
  </si>
  <si>
    <t>GROUT HOLES MATERIALS AND INJECTION</t>
  </si>
  <si>
    <t>Materials</t>
  </si>
  <si>
    <t>Cement</t>
  </si>
  <si>
    <t>Cementitious Grout with Compressive Strength of 11N/mm2 at 28 days</t>
  </si>
  <si>
    <t>t</t>
  </si>
  <si>
    <t>C6</t>
  </si>
  <si>
    <t>C4.5.6.1</t>
  </si>
  <si>
    <t>Chemicals</t>
  </si>
  <si>
    <t>Chemical grout</t>
  </si>
  <si>
    <t>C7</t>
  </si>
  <si>
    <t>C4.6.1.1</t>
  </si>
  <si>
    <t>Injection</t>
  </si>
  <si>
    <t>Number of injections</t>
  </si>
  <si>
    <t>Inject grout</t>
  </si>
  <si>
    <t>C8</t>
  </si>
  <si>
    <t>C6.2.5.1</t>
  </si>
  <si>
    <t>GROUND REINFORCEMENT</t>
  </si>
  <si>
    <t>Total length of Tendons in material other than rock or artificial hard material</t>
  </si>
  <si>
    <t>Permanent with single corrosion protection</t>
  </si>
  <si>
    <t>Supply and install rock anchors and bolts in pre-drilled holes.</t>
  </si>
  <si>
    <t>C9</t>
  </si>
  <si>
    <t>C6.2.6.1</t>
  </si>
  <si>
    <t>Permanent with double corrosion protection</t>
  </si>
  <si>
    <t>C10</t>
  </si>
  <si>
    <t>C6.4.5.1</t>
  </si>
  <si>
    <t>Total length of Tendons in material which includes rock or artificial hard material</t>
  </si>
  <si>
    <t>C11</t>
  </si>
  <si>
    <t>C6.4.6.1</t>
  </si>
  <si>
    <t>C12</t>
  </si>
  <si>
    <t>C6.9.1.1</t>
  </si>
  <si>
    <t>Rock netting protection on prepared rock faces.</t>
  </si>
  <si>
    <t>Supply and install</t>
  </si>
  <si>
    <t>Rock netting comprising double twist hexagonal woven wire mesh to BS1052 2.7mm wire diameter with 3.4mm wires, all galvanised to BS443 and with 0.5mm thick PVC coating.</t>
  </si>
  <si>
    <t>C13</t>
  </si>
  <si>
    <t>C6.9.1.2</t>
  </si>
  <si>
    <t>Supply and install stainless steel wire rope threaded through netting and anchors. 20 mm nominal diameter rock bolt; deformed bar in stainless steel grade 304; one end reduced to 12mm nominal diameter galvanised steel wire rope Grade 180</t>
  </si>
  <si>
    <t>C14</t>
  </si>
  <si>
    <t>C6.9.1.3</t>
  </si>
  <si>
    <t>Tension 12 mm wire rope by looping both ends round rock anchor and fixing with three bulldog clips per end.</t>
  </si>
  <si>
    <t>Item</t>
  </si>
  <si>
    <t>C15</t>
  </si>
  <si>
    <t>E740.1</t>
  </si>
  <si>
    <t>Soil Nails in material other than rock or artificial hard material</t>
  </si>
  <si>
    <t>Generally</t>
  </si>
  <si>
    <t>based on up to 4m length</t>
  </si>
  <si>
    <t>C16</t>
  </si>
  <si>
    <t>E740.2</t>
  </si>
  <si>
    <t>based on 6m length</t>
  </si>
  <si>
    <t>D1</t>
  </si>
  <si>
    <t>D1.1.1.1</t>
  </si>
  <si>
    <t>CLASS D - DEMOLITION AND SITE CLEARANCE</t>
  </si>
  <si>
    <t>SITE CLEARANCE</t>
  </si>
  <si>
    <t>General Clearance</t>
  </si>
  <si>
    <t>Site clearance on horizontal areas around bridges, structures etc</t>
  </si>
  <si>
    <t>Clear medium vegetation including small sized trees less than 150mm diameter, shrubs, bushes, hedges and general vegetation, treat with weedkiller to prevent re-growth</t>
  </si>
  <si>
    <t>D2</t>
  </si>
  <si>
    <t>D1.1.1.2</t>
  </si>
  <si>
    <t>Clear dense vegetation including medium sized trees up to 500mm diameter, large shrubs and hedges, treat with weedkiller to prevent re-growth</t>
  </si>
  <si>
    <t>D3</t>
  </si>
  <si>
    <t>D1.1.2.1</t>
  </si>
  <si>
    <t>Site clearance on sloping areas around bridges, structures etc.</t>
  </si>
  <si>
    <t>D4</t>
  </si>
  <si>
    <t>D1.1.2.2</t>
  </si>
  <si>
    <t>D5</t>
  </si>
  <si>
    <t>D1.1.3.1</t>
  </si>
  <si>
    <t>Site clearance on vertical areas around bridges, structures etc.</t>
  </si>
  <si>
    <t>Clear vegetation including climbing plants etc; height not exceeding 2m, treat with weedkiller to prevent re-growth</t>
  </si>
  <si>
    <t>D6</t>
  </si>
  <si>
    <t>D1.1.3.2</t>
  </si>
  <si>
    <t>Clear vegetation including climbing plants etc; height 2 - 6m, treat with weedkiller to prevent re-growth</t>
  </si>
  <si>
    <t>D7</t>
  </si>
  <si>
    <t>D1.1.3.3</t>
  </si>
  <si>
    <t>Clear vegetation including climbing plants etc; height exceeeding 6m, treat with weedkiller to prevent re-growth, including access arrangements</t>
  </si>
  <si>
    <t>D8</t>
  </si>
  <si>
    <t>D2.1.1.1</t>
  </si>
  <si>
    <t>TREES</t>
  </si>
  <si>
    <t>Girth 500mm - 2 m</t>
  </si>
  <si>
    <t>To include disposal off site, and eco plugs to prevent regrowth</t>
  </si>
  <si>
    <t>Girth 500mm - 1m, excluding stumps</t>
  </si>
  <si>
    <t>D9</t>
  </si>
  <si>
    <t>D2.1.1.2</t>
  </si>
  <si>
    <t>Girth 1 - 2m, excluding stumps</t>
  </si>
  <si>
    <t>D10</t>
  </si>
  <si>
    <t>D2.2.1.1</t>
  </si>
  <si>
    <t>Girth exceeding 2 m</t>
  </si>
  <si>
    <t>To include disposal off site.</t>
  </si>
  <si>
    <t>Girth 2 - 3m, excluding stumps</t>
  </si>
  <si>
    <t>D11</t>
  </si>
  <si>
    <t>D2.2.1.2</t>
  </si>
  <si>
    <t>Girth 3 - 4m, excluding stumps</t>
  </si>
  <si>
    <t>D12</t>
  </si>
  <si>
    <t>D2.2.1.3</t>
  </si>
  <si>
    <t>Girth: exceeding 5m, excluding stumps</t>
  </si>
  <si>
    <t>D13</t>
  </si>
  <si>
    <t>D3.1.1.1</t>
  </si>
  <si>
    <t>STUMPS</t>
  </si>
  <si>
    <t>Diameter less than 1m</t>
  </si>
  <si>
    <t>Clearance of stumps; holes backfilled with topsoil from site</t>
  </si>
  <si>
    <t>Diameter: 150 - 500mm</t>
  </si>
  <si>
    <t>D14</t>
  </si>
  <si>
    <t>D3.1.1.2</t>
  </si>
  <si>
    <t>Diameter: 500mm - 1m</t>
  </si>
  <si>
    <t>D15</t>
  </si>
  <si>
    <t>D3.2.1.1</t>
  </si>
  <si>
    <t>Diameter: exceeding 1 m</t>
  </si>
  <si>
    <t>Diameter: 1.5m</t>
  </si>
  <si>
    <t>D16</t>
  </si>
  <si>
    <t>D4.1.1.1</t>
  </si>
  <si>
    <t>BUILDINGS</t>
  </si>
  <si>
    <t>Brickwork</t>
  </si>
  <si>
    <t>Volume not exceeding 50 m3</t>
  </si>
  <si>
    <t>General demolition; disposal off site</t>
  </si>
  <si>
    <t>D17</t>
  </si>
  <si>
    <t>D4.1.1.2</t>
  </si>
  <si>
    <t>Structures below ground; disposal off site</t>
  </si>
  <si>
    <t>D18</t>
  </si>
  <si>
    <t>D4.2.1.1</t>
  </si>
  <si>
    <t>D19</t>
  </si>
  <si>
    <t>D4.2.1.2</t>
  </si>
  <si>
    <t>D20</t>
  </si>
  <si>
    <t>D4.3.1.1</t>
  </si>
  <si>
    <t>Masonry</t>
  </si>
  <si>
    <t>D21</t>
  </si>
  <si>
    <t>D4.4.1.1</t>
  </si>
  <si>
    <t>Metal</t>
  </si>
  <si>
    <t>D22</t>
  </si>
  <si>
    <t>D4.5.1.1</t>
  </si>
  <si>
    <t>Timber</t>
  </si>
  <si>
    <t>D23</t>
  </si>
  <si>
    <t>D4.6.1.1</t>
  </si>
  <si>
    <t>No predominant material</t>
  </si>
  <si>
    <t>D24</t>
  </si>
  <si>
    <t>D5.9.1.1</t>
  </si>
  <si>
    <t>OTHER STRUCTURES</t>
  </si>
  <si>
    <t>Other miscellaneous structures</t>
  </si>
  <si>
    <t>Metalwork</t>
  </si>
  <si>
    <t>Metal Hand Rails including upstands; disposal off site</t>
  </si>
  <si>
    <t>D25</t>
  </si>
  <si>
    <t>D5.9.1.2</t>
  </si>
  <si>
    <t>Metal Bridge Parapets; disposal off site</t>
  </si>
  <si>
    <t>D26</t>
  </si>
  <si>
    <t>D5.9.2.1</t>
  </si>
  <si>
    <t>Timber Decking: disposal off site</t>
  </si>
  <si>
    <t>not exceeding 50m2</t>
  </si>
  <si>
    <t>D27</t>
  </si>
  <si>
    <t>D5.9.2.2</t>
  </si>
  <si>
    <t>exceeding 50m2</t>
  </si>
  <si>
    <t>D28</t>
  </si>
  <si>
    <t>D5.9.3.1</t>
  </si>
  <si>
    <t>Timber Decking: set aside for reuse</t>
  </si>
  <si>
    <t>D29</t>
  </si>
  <si>
    <t>D5.9.3.2</t>
  </si>
  <si>
    <t>D30</t>
  </si>
  <si>
    <t>D5.9.4.1</t>
  </si>
  <si>
    <t>Fences; disposal off site</t>
  </si>
  <si>
    <t>Palisade Fencing</t>
  </si>
  <si>
    <t>D31</t>
  </si>
  <si>
    <t>D5.9.4.2</t>
  </si>
  <si>
    <t>Concrete Post and Wire</t>
  </si>
  <si>
    <t>D32</t>
  </si>
  <si>
    <t>D5.9.4.3</t>
  </si>
  <si>
    <t>Metal Crash Barriers</t>
  </si>
  <si>
    <t>D33</t>
  </si>
  <si>
    <t>D5.9.4.4</t>
  </si>
  <si>
    <t>Metal Guard Rails</t>
  </si>
  <si>
    <t>D34</t>
  </si>
  <si>
    <t>D5.9.4.5</t>
  </si>
  <si>
    <t>Metal Post and Wire</t>
  </si>
  <si>
    <t>D35</t>
  </si>
  <si>
    <t>D5.9.4.6</t>
  </si>
  <si>
    <t>Timber Close Boarded</t>
  </si>
  <si>
    <t>D36</t>
  </si>
  <si>
    <t>D5.9.4.7</t>
  </si>
  <si>
    <t>Timber Post and Rail</t>
  </si>
  <si>
    <t>D37</t>
  </si>
  <si>
    <t>D5.9.4.8</t>
  </si>
  <si>
    <t>Timber Post and Wire</t>
  </si>
  <si>
    <t>D38</t>
  </si>
  <si>
    <t>D5.9.4.9</t>
  </si>
  <si>
    <t>Chain Link Fencing with Concrete Posts</t>
  </si>
  <si>
    <t>D39</t>
  </si>
  <si>
    <t>D5.9.4.10</t>
  </si>
  <si>
    <t>Chain Link Fencing on Metal Posts</t>
  </si>
  <si>
    <t>D40</t>
  </si>
  <si>
    <t>D5.9.4.11</t>
  </si>
  <si>
    <t>Timber post and wire; Galvanised rectangular wire mesh</t>
  </si>
  <si>
    <t>D41</t>
  </si>
  <si>
    <t>D5.9.5.1</t>
  </si>
  <si>
    <t>Fences; Setting aside for re-use</t>
  </si>
  <si>
    <t>D42</t>
  </si>
  <si>
    <t>D5.9.5.2</t>
  </si>
  <si>
    <t>D43</t>
  </si>
  <si>
    <t>D5.9.5.3</t>
  </si>
  <si>
    <t>D44</t>
  </si>
  <si>
    <t>D5.9.5.4</t>
  </si>
  <si>
    <t>D45</t>
  </si>
  <si>
    <t>D5.9.5.5</t>
  </si>
  <si>
    <t>D46</t>
  </si>
  <si>
    <t>D5.9.5.6</t>
  </si>
  <si>
    <t>D47</t>
  </si>
  <si>
    <t>D5.9.5.7</t>
  </si>
  <si>
    <t>D48</t>
  </si>
  <si>
    <t>D5.9.5.8</t>
  </si>
  <si>
    <t>D49</t>
  </si>
  <si>
    <t>D5.9.5.9</t>
  </si>
  <si>
    <t>D50</t>
  </si>
  <si>
    <t>D5.9.5.10</t>
  </si>
  <si>
    <t>D51</t>
  </si>
  <si>
    <t>D5.9.5.11</t>
  </si>
  <si>
    <t>D52</t>
  </si>
  <si>
    <t>D5.9.6.1</t>
  </si>
  <si>
    <t>Above ground drainage; disposal off site</t>
  </si>
  <si>
    <t>Down Pipes and Fittings</t>
  </si>
  <si>
    <t>D53</t>
  </si>
  <si>
    <t>D5.9.6.2</t>
  </si>
  <si>
    <t>Gutters and Fittings</t>
  </si>
  <si>
    <t>D54</t>
  </si>
  <si>
    <t>D6.1.1.1</t>
  </si>
  <si>
    <t>PIPELINES</t>
  </si>
  <si>
    <t>Nominal Bore 100 - 300 mm</t>
  </si>
  <si>
    <t>Below ground; any material including concrete bed and surround not exceeding 2m deep</t>
  </si>
  <si>
    <t>D55</t>
  </si>
  <si>
    <t>D6.1.1.2</t>
  </si>
  <si>
    <t>Above ground; any material including supports; not exceeding 2m above ground level</t>
  </si>
  <si>
    <t>D56</t>
  </si>
  <si>
    <t>D6.2.1.1</t>
  </si>
  <si>
    <t>Nominal Bore 300 - 500 mm</t>
  </si>
  <si>
    <t>D57</t>
  </si>
  <si>
    <t>D6.2.1.2</t>
  </si>
  <si>
    <t>E1</t>
  </si>
  <si>
    <t>E3.1.1.1</t>
  </si>
  <si>
    <t>CLASS E - EARTHWORKS</t>
  </si>
  <si>
    <t>EXCAVATION FOR FOUNDATIONS</t>
  </si>
  <si>
    <t>Maximum depth not exceeding 0.25 m</t>
  </si>
  <si>
    <t>E2</t>
  </si>
  <si>
    <t>E3.1.1.2</t>
  </si>
  <si>
    <t>E/O for excavation by hand</t>
  </si>
  <si>
    <t>E3</t>
  </si>
  <si>
    <t>E3.2.1.1</t>
  </si>
  <si>
    <t>Materials other than topsoil, rock or artificial hard material</t>
  </si>
  <si>
    <t>E4</t>
  </si>
  <si>
    <t>E3.2.1.2</t>
  </si>
  <si>
    <t>0.25 - 0.5 m</t>
  </si>
  <si>
    <t>E5</t>
  </si>
  <si>
    <t>E3.2.1.3</t>
  </si>
  <si>
    <t>0.5 - 1 m</t>
  </si>
  <si>
    <t>E6</t>
  </si>
  <si>
    <t>E3.2.1.4</t>
  </si>
  <si>
    <t>1 - 2 m</t>
  </si>
  <si>
    <t>E7</t>
  </si>
  <si>
    <t>E3.2.1.5</t>
  </si>
  <si>
    <t>2 - 5 m</t>
  </si>
  <si>
    <t>E8</t>
  </si>
  <si>
    <t>E3.2.1.6</t>
  </si>
  <si>
    <t>5 - 10 m</t>
  </si>
  <si>
    <t>E9</t>
  </si>
  <si>
    <t>E3.2.1.7</t>
  </si>
  <si>
    <t>E10</t>
  </si>
  <si>
    <t>E3.3.1.1</t>
  </si>
  <si>
    <t>Rock; well broken</t>
  </si>
  <si>
    <t>E11</t>
  </si>
  <si>
    <t>E3.3.1.2</t>
  </si>
  <si>
    <t>E12</t>
  </si>
  <si>
    <t>E3.3.1.3</t>
  </si>
  <si>
    <t>E13</t>
  </si>
  <si>
    <t>E3.3.1.4</t>
  </si>
  <si>
    <t>E14</t>
  </si>
  <si>
    <t>E3.3.1.5</t>
  </si>
  <si>
    <t>E15</t>
  </si>
  <si>
    <t>E4.1.1.1</t>
  </si>
  <si>
    <t>GENERAL EXCAVATION</t>
  </si>
  <si>
    <t>E16</t>
  </si>
  <si>
    <t>E4.1.1.2</t>
  </si>
  <si>
    <t>E17</t>
  </si>
  <si>
    <t>E4.2.1.1</t>
  </si>
  <si>
    <t>E18</t>
  </si>
  <si>
    <t>E4.2.1.2</t>
  </si>
  <si>
    <t>E19</t>
  </si>
  <si>
    <t>E4.2.1.3</t>
  </si>
  <si>
    <t>E20</t>
  </si>
  <si>
    <t>E4.2.1.4</t>
  </si>
  <si>
    <t>E21</t>
  </si>
  <si>
    <t>E4.2.1.5</t>
  </si>
  <si>
    <t>E22</t>
  </si>
  <si>
    <t>E4.2.1.6</t>
  </si>
  <si>
    <t>E23</t>
  </si>
  <si>
    <t>E4.2.1.7</t>
  </si>
  <si>
    <t>E24</t>
  </si>
  <si>
    <t>E4.2.9.1</t>
  </si>
  <si>
    <t>Below water</t>
  </si>
  <si>
    <t>E/O for excavation maximum depth not exceeding 1 m</t>
  </si>
  <si>
    <t>E25</t>
  </si>
  <si>
    <t>E4.3.1.1</t>
  </si>
  <si>
    <t>E26</t>
  </si>
  <si>
    <t>E4.3.1.2</t>
  </si>
  <si>
    <t>E27</t>
  </si>
  <si>
    <t>E4.3.1.3</t>
  </si>
  <si>
    <t>E28</t>
  </si>
  <si>
    <t>E4.3.1.4</t>
  </si>
  <si>
    <t>E29</t>
  </si>
  <si>
    <t>E4.3.1.5</t>
  </si>
  <si>
    <t>E30</t>
  </si>
  <si>
    <t>E4.3.1.6</t>
  </si>
  <si>
    <t>E31</t>
  </si>
  <si>
    <t>E4.4.1.1</t>
  </si>
  <si>
    <t>Artificial hard material exposed at the Commencing Surface</t>
  </si>
  <si>
    <t>Plain Concrete Slab</t>
  </si>
  <si>
    <t>E32</t>
  </si>
  <si>
    <t>E4.4.1.2</t>
  </si>
  <si>
    <t>E33</t>
  </si>
  <si>
    <t>E4.4.2.1</t>
  </si>
  <si>
    <t>Reinforced Concrete Slab</t>
  </si>
  <si>
    <t>E34</t>
  </si>
  <si>
    <t>E4.4.2.2</t>
  </si>
  <si>
    <t>E35</t>
  </si>
  <si>
    <t>E4.4.3.1</t>
  </si>
  <si>
    <t>Tarmacadam Pavement</t>
  </si>
  <si>
    <t>E36</t>
  </si>
  <si>
    <t>E4.4.4.1</t>
  </si>
  <si>
    <t>Track Ballast</t>
  </si>
  <si>
    <t>E37</t>
  </si>
  <si>
    <t>E4.4.4.2</t>
  </si>
  <si>
    <t>E38</t>
  </si>
  <si>
    <t>E4.4.4.3</t>
  </si>
  <si>
    <t>E39</t>
  </si>
  <si>
    <t>E4.4.4.4</t>
  </si>
  <si>
    <t>E40</t>
  </si>
  <si>
    <t>E5.1.1.1</t>
  </si>
  <si>
    <t>EXCAVATION ANCILLARIES</t>
  </si>
  <si>
    <t>Trimming of Excavated Surfaces</t>
  </si>
  <si>
    <t>Horizontal</t>
  </si>
  <si>
    <t>E41</t>
  </si>
  <si>
    <t>E5.1.1.2</t>
  </si>
  <si>
    <t>Inclined at an angle of 10 - 45 degrees to the horizontal</t>
  </si>
  <si>
    <t>E42</t>
  </si>
  <si>
    <t>E5.1.2.1</t>
  </si>
  <si>
    <t>Material other than topsoil, rock or artificial hard material</t>
  </si>
  <si>
    <t>E43</t>
  </si>
  <si>
    <t>E5.1.2.2</t>
  </si>
  <si>
    <t>E44</t>
  </si>
  <si>
    <t>E5.2.1.1</t>
  </si>
  <si>
    <t>Preparation of Excavated Surfaces</t>
  </si>
  <si>
    <t>E45</t>
  </si>
  <si>
    <t>E5.2.1.2</t>
  </si>
  <si>
    <t>E46</t>
  </si>
  <si>
    <t>E5.2.2.1</t>
  </si>
  <si>
    <t>E47</t>
  </si>
  <si>
    <t>E5.2.2.2</t>
  </si>
  <si>
    <t>E48</t>
  </si>
  <si>
    <t>E5.3.1.1</t>
  </si>
  <si>
    <t>Disposal of Excavated Material</t>
  </si>
  <si>
    <t>Remove from site (transporting to tip distance 5 km)</t>
  </si>
  <si>
    <t>E49</t>
  </si>
  <si>
    <t>E5.3.1.2</t>
  </si>
  <si>
    <t>Remove from site (transporting to tip distance 15 km)</t>
  </si>
  <si>
    <t>E50</t>
  </si>
  <si>
    <t>E5.3.1.3</t>
  </si>
  <si>
    <t>Stored on site for re-use; stockpiled at sides of excavation</t>
  </si>
  <si>
    <t>E51</t>
  </si>
  <si>
    <t>E5.3.1.4</t>
  </si>
  <si>
    <t>Stored on site for re-use; stockpiled 100 m from excavation</t>
  </si>
  <si>
    <t>E52</t>
  </si>
  <si>
    <t>E5.3.2.1</t>
  </si>
  <si>
    <t>E53</t>
  </si>
  <si>
    <t>E5.3.2.2</t>
  </si>
  <si>
    <t>E54</t>
  </si>
  <si>
    <t>E5.3.2.3</t>
  </si>
  <si>
    <t>E55</t>
  </si>
  <si>
    <t>E5.3.2.4</t>
  </si>
  <si>
    <t>E56</t>
  </si>
  <si>
    <t>E5.3.3.1</t>
  </si>
  <si>
    <t>E57</t>
  </si>
  <si>
    <t>E5.3.3.2</t>
  </si>
  <si>
    <t>E58</t>
  </si>
  <si>
    <t>E5.3.3.3</t>
  </si>
  <si>
    <t>E59</t>
  </si>
  <si>
    <t>E5.3.3.4</t>
  </si>
  <si>
    <t>E60</t>
  </si>
  <si>
    <t>E5.3.5.1</t>
  </si>
  <si>
    <t>Controlled and hazardous materials</t>
  </si>
  <si>
    <t>Remove from site to licenced tip</t>
  </si>
  <si>
    <t>E61</t>
  </si>
  <si>
    <t>E5.4.1.1</t>
  </si>
  <si>
    <t>Double Handling of Excavated Material</t>
  </si>
  <si>
    <t>Removing from temporary stockpile; to place of disposal (using general haulage gang)</t>
  </si>
  <si>
    <t>E62</t>
  </si>
  <si>
    <t>E5.4.2.1</t>
  </si>
  <si>
    <t>E63</t>
  </si>
  <si>
    <t>E5.4.3.1</t>
  </si>
  <si>
    <t>E64</t>
  </si>
  <si>
    <t>E5.6.1.1</t>
  </si>
  <si>
    <t>Excavation of material below the Final Surface and replacement with stated material</t>
  </si>
  <si>
    <t>Make Good with Granular Fill</t>
  </si>
  <si>
    <t>DTP Specification Type 1 Granular Material.</t>
  </si>
  <si>
    <t>E65</t>
  </si>
  <si>
    <t>E5.9.9.1</t>
  </si>
  <si>
    <t>Remediation</t>
  </si>
  <si>
    <t>Scaling loose rock and stabilisation of embankment slopes and re-grading of loose and friable material to slope of Embankment</t>
  </si>
  <si>
    <t>Volume not exceeding 1m3</t>
  </si>
  <si>
    <t>E66</t>
  </si>
  <si>
    <t>E5.9.9.2</t>
  </si>
  <si>
    <t>Volume 1 - 5.0 m3</t>
  </si>
  <si>
    <t>E67</t>
  </si>
  <si>
    <t>E5.9.9.3</t>
  </si>
  <si>
    <t>Volume exceeding 5m3</t>
  </si>
  <si>
    <t>E68</t>
  </si>
  <si>
    <t>E5.9.9.4</t>
  </si>
  <si>
    <t>Clearance of Loose and Friable Material from Trackside Or Cess</t>
  </si>
  <si>
    <t>E69</t>
  </si>
  <si>
    <t>E5.9.9.5</t>
  </si>
  <si>
    <t>E70</t>
  </si>
  <si>
    <t>E5.9.9.6</t>
  </si>
  <si>
    <t>Volume exceeding 5.0 m3</t>
  </si>
  <si>
    <t>E71</t>
  </si>
  <si>
    <t>E6.1.1</t>
  </si>
  <si>
    <t>FILLING</t>
  </si>
  <si>
    <t>To structures</t>
  </si>
  <si>
    <t>Excavated topsoil</t>
  </si>
  <si>
    <t>E72</t>
  </si>
  <si>
    <t>E6.1.2</t>
  </si>
  <si>
    <t>Imported topsoil</t>
  </si>
  <si>
    <t>E73</t>
  </si>
  <si>
    <t>E6.1.3</t>
  </si>
  <si>
    <t>Non-selected excavated material other than topsoil or rock</t>
  </si>
  <si>
    <t>E74</t>
  </si>
  <si>
    <t>E6.1.4</t>
  </si>
  <si>
    <t>Selected excavated material other than topsoil or rock</t>
  </si>
  <si>
    <t>E75</t>
  </si>
  <si>
    <t>E6.1.5.1</t>
  </si>
  <si>
    <t>Imported subsoil</t>
  </si>
  <si>
    <t>E76</t>
  </si>
  <si>
    <t>E6.1.5.2</t>
  </si>
  <si>
    <t>Imported granular material; DTp Spec. type 1</t>
  </si>
  <si>
    <t>E77</t>
  </si>
  <si>
    <t>E6.1.5.3</t>
  </si>
  <si>
    <t>Imported granular material; DTp Spec. type 2</t>
  </si>
  <si>
    <t>E78</t>
  </si>
  <si>
    <t>E6.2.1</t>
  </si>
  <si>
    <t>To Embankments</t>
  </si>
  <si>
    <t>E79</t>
  </si>
  <si>
    <t>E6.2.2</t>
  </si>
  <si>
    <t>E80</t>
  </si>
  <si>
    <t>E6.2.3</t>
  </si>
  <si>
    <t>E81</t>
  </si>
  <si>
    <t>E6.2.4</t>
  </si>
  <si>
    <t>E82</t>
  </si>
  <si>
    <t>E6.2.5.1</t>
  </si>
  <si>
    <t>E83</t>
  </si>
  <si>
    <t>E6.2.5.2</t>
  </si>
  <si>
    <t>E84</t>
  </si>
  <si>
    <t>E6.2.5.3</t>
  </si>
  <si>
    <t>E85</t>
  </si>
  <si>
    <t>E6.3.1</t>
  </si>
  <si>
    <t>Filling; General</t>
  </si>
  <si>
    <t>E86</t>
  </si>
  <si>
    <t>E6.3.2</t>
  </si>
  <si>
    <t>E87</t>
  </si>
  <si>
    <t>E6.3.3</t>
  </si>
  <si>
    <t>E88</t>
  </si>
  <si>
    <t>E6.3.4</t>
  </si>
  <si>
    <t>E89</t>
  </si>
  <si>
    <t>E6.3.5.1</t>
  </si>
  <si>
    <t>E90</t>
  </si>
  <si>
    <t>E6.3.5.2</t>
  </si>
  <si>
    <t>E91</t>
  </si>
  <si>
    <t>E6.3.5.3</t>
  </si>
  <si>
    <t>E92</t>
  </si>
  <si>
    <t>E6.9.1</t>
  </si>
  <si>
    <t>Filing to River Beds</t>
  </si>
  <si>
    <t>Imported natural material other than topsoil or rock i.e. Lumpstone as per specification. Deposited in 300 mm layers in river bed</t>
  </si>
  <si>
    <t>Filling to River Beds</t>
  </si>
  <si>
    <t>E93</t>
  </si>
  <si>
    <t>E6.9.2</t>
  </si>
  <si>
    <t>Rip rap; below water</t>
  </si>
  <si>
    <t>E94</t>
  </si>
  <si>
    <t>E7.1.1.1</t>
  </si>
  <si>
    <t>FILLING ANCILLARIES</t>
  </si>
  <si>
    <t>Trimming of Filled Surfaces</t>
  </si>
  <si>
    <t>E95</t>
  </si>
  <si>
    <t>E7.1.1.2</t>
  </si>
  <si>
    <t>E96</t>
  </si>
  <si>
    <t>E7.1.1.3</t>
  </si>
  <si>
    <t>Inclined at an angle of 45 - 90 degrees to the horizontal</t>
  </si>
  <si>
    <t>E97</t>
  </si>
  <si>
    <t>E7.1.2.1</t>
  </si>
  <si>
    <t>E98</t>
  </si>
  <si>
    <t>E7.1.2.2</t>
  </si>
  <si>
    <t>E99</t>
  </si>
  <si>
    <t>E7.1.2.3</t>
  </si>
  <si>
    <t>E100</t>
  </si>
  <si>
    <t>E7.1.3.1</t>
  </si>
  <si>
    <t>E101</t>
  </si>
  <si>
    <t>E7.1.3.2</t>
  </si>
  <si>
    <t>E102</t>
  </si>
  <si>
    <t>E7.1.3.3</t>
  </si>
  <si>
    <t>E103</t>
  </si>
  <si>
    <t>E7.2.1.1</t>
  </si>
  <si>
    <t>Preparation of Filled Surfaces</t>
  </si>
  <si>
    <t>E104</t>
  </si>
  <si>
    <t>E7.2.1.2</t>
  </si>
  <si>
    <t>E105</t>
  </si>
  <si>
    <t>E7.2.2.1</t>
  </si>
  <si>
    <t>E106</t>
  </si>
  <si>
    <t>E7.2.2.2</t>
  </si>
  <si>
    <t>E107</t>
  </si>
  <si>
    <t>E7.2.3.1</t>
  </si>
  <si>
    <t>E108</t>
  </si>
  <si>
    <t>E7.2.3.2</t>
  </si>
  <si>
    <t>E109</t>
  </si>
  <si>
    <t>E7.3.1.1</t>
  </si>
  <si>
    <t>Geo Textiles</t>
  </si>
  <si>
    <t>Terram 1000 membrane or equivalent to previously prepared surfaces</t>
  </si>
  <si>
    <t>Horizontal Surface</t>
  </si>
  <si>
    <t>E110</t>
  </si>
  <si>
    <t>E7.3.1.2</t>
  </si>
  <si>
    <t>E111</t>
  </si>
  <si>
    <t>E7.3.1.3</t>
  </si>
  <si>
    <t>E112</t>
  </si>
  <si>
    <t>E7.3.2.1</t>
  </si>
  <si>
    <t>Tensar Geogrid SS20 or similar approved to previously prepared surfaces</t>
  </si>
  <si>
    <t>E113</t>
  </si>
  <si>
    <t>E7.3.2.2</t>
  </si>
  <si>
    <t>E114</t>
  </si>
  <si>
    <t>E7.3.2.3</t>
  </si>
  <si>
    <t>E115</t>
  </si>
  <si>
    <t>E7.3.3.1</t>
  </si>
  <si>
    <t>Maccaferrs coir soil errosion protecting matting to previously prepared surfaces</t>
  </si>
  <si>
    <t>E116</t>
  </si>
  <si>
    <t>E7.3.3.2</t>
  </si>
  <si>
    <t>E117</t>
  </si>
  <si>
    <t>E7.3.3.3</t>
  </si>
  <si>
    <t>E118</t>
  </si>
  <si>
    <t>E8.3.1</t>
  </si>
  <si>
    <t>LANDSCAPING</t>
  </si>
  <si>
    <t>Landscaping</t>
  </si>
  <si>
    <t>Other grass seeding</t>
  </si>
  <si>
    <t>Seeding  - Horizontal Surfaces</t>
  </si>
  <si>
    <t>E119</t>
  </si>
  <si>
    <t>E8.3.2</t>
  </si>
  <si>
    <t>Seeding - Surfaces inclined at an angle exceeding 10 degrees to the horizontal</t>
  </si>
  <si>
    <t>F1</t>
  </si>
  <si>
    <t>F1.1.2.1</t>
  </si>
  <si>
    <t>CLASS F - IN SITU CONCRETE</t>
  </si>
  <si>
    <t>PROVISION OF CONCRETE: DESIGNED CONCRETE</t>
  </si>
  <si>
    <t>Strength C8 / C10</t>
  </si>
  <si>
    <t>Maximum aggregate size 20 mm</t>
  </si>
  <si>
    <t>Cement to BS EN 197 - 1</t>
  </si>
  <si>
    <t>F2</t>
  </si>
  <si>
    <t>F1.1.2.2</t>
  </si>
  <si>
    <t>Sulphate resisting cement to BS EN 197 -1</t>
  </si>
  <si>
    <t>F3</t>
  </si>
  <si>
    <t>F1.1.2.3</t>
  </si>
  <si>
    <t>Lightweight lytag aggregate, density m.e 1600kg/m3</t>
  </si>
  <si>
    <t>F4</t>
  </si>
  <si>
    <t>F1.2.2.1</t>
  </si>
  <si>
    <t>Strength C12 / C15</t>
  </si>
  <si>
    <t>F5</t>
  </si>
  <si>
    <t>F1.2.2.2</t>
  </si>
  <si>
    <t>F6</t>
  </si>
  <si>
    <t>F1.2.2.3</t>
  </si>
  <si>
    <t>F7</t>
  </si>
  <si>
    <t>F1.3.2.1</t>
  </si>
  <si>
    <t>Strength C16 / C20</t>
  </si>
  <si>
    <t>F8</t>
  </si>
  <si>
    <t>F1.3.2.2</t>
  </si>
  <si>
    <t>F9</t>
  </si>
  <si>
    <t>F1.3.2.3</t>
  </si>
  <si>
    <t>Air entrained concrete</t>
  </si>
  <si>
    <t>F10</t>
  </si>
  <si>
    <t>F1.4.2.1</t>
  </si>
  <si>
    <t>Strength C20 / C25</t>
  </si>
  <si>
    <t>F11</t>
  </si>
  <si>
    <t>F1.4.2.2</t>
  </si>
  <si>
    <t>F12</t>
  </si>
  <si>
    <t>F1.4.2.3</t>
  </si>
  <si>
    <t>F13</t>
  </si>
  <si>
    <t>F1.5.2.1</t>
  </si>
  <si>
    <t>Strength C25 / C30</t>
  </si>
  <si>
    <t>F14</t>
  </si>
  <si>
    <t>F1.5.2.2</t>
  </si>
  <si>
    <t>F15</t>
  </si>
  <si>
    <t>F1.5.2.3</t>
  </si>
  <si>
    <t>F16</t>
  </si>
  <si>
    <t>F1.8.2.1</t>
  </si>
  <si>
    <t>Strength C32 / C40</t>
  </si>
  <si>
    <t>F17</t>
  </si>
  <si>
    <t>F1.8.2.2</t>
  </si>
  <si>
    <t>F18</t>
  </si>
  <si>
    <t>F1.8.2.3</t>
  </si>
  <si>
    <t>F19</t>
  </si>
  <si>
    <t>F3.1.2.1</t>
  </si>
  <si>
    <t>PROVISION OF CONCRETE: STANDARDISED PRESCRIBED CONCRETE</t>
  </si>
  <si>
    <t>ST1</t>
  </si>
  <si>
    <t>F20</t>
  </si>
  <si>
    <t>F3.1.2.2</t>
  </si>
  <si>
    <t>F21</t>
  </si>
  <si>
    <t>F3.2.2.1</t>
  </si>
  <si>
    <t>ST2</t>
  </si>
  <si>
    <t>F22</t>
  </si>
  <si>
    <t>F3.2.2.2</t>
  </si>
  <si>
    <t>F23</t>
  </si>
  <si>
    <t>F3.3.2.1</t>
  </si>
  <si>
    <t>ST3</t>
  </si>
  <si>
    <t>F24</t>
  </si>
  <si>
    <t>F3.3.2.2</t>
  </si>
  <si>
    <t>F25</t>
  </si>
  <si>
    <t>F3.4.2.1</t>
  </si>
  <si>
    <t>ST4</t>
  </si>
  <si>
    <t>F26</t>
  </si>
  <si>
    <t>F3.4.2.2</t>
  </si>
  <si>
    <t>F27</t>
  </si>
  <si>
    <t>F3.5.2.1</t>
  </si>
  <si>
    <t>ST5</t>
  </si>
  <si>
    <t>F28</t>
  </si>
  <si>
    <t>F3.5.2.2</t>
  </si>
  <si>
    <t>F29</t>
  </si>
  <si>
    <t>F6.1.1</t>
  </si>
  <si>
    <t>PLACING OF MASS CONCRETE</t>
  </si>
  <si>
    <t>Blinding</t>
  </si>
  <si>
    <t>Thickness not exceeding 150 mm</t>
  </si>
  <si>
    <t>F30</t>
  </si>
  <si>
    <t>F6.1.2</t>
  </si>
  <si>
    <t>Thickness 150 - 300 mm</t>
  </si>
  <si>
    <t>F31</t>
  </si>
  <si>
    <t>F6.1.3</t>
  </si>
  <si>
    <t>Thickness 300 - 500 mm</t>
  </si>
  <si>
    <t>F32</t>
  </si>
  <si>
    <t>F6.1.4</t>
  </si>
  <si>
    <t>Thickness exceeding 500 mm</t>
  </si>
  <si>
    <t>F33</t>
  </si>
  <si>
    <t>F6.2.1</t>
  </si>
  <si>
    <t>Bases, Footings, Pile Caps and Ground Slabs</t>
  </si>
  <si>
    <t>F34</t>
  </si>
  <si>
    <t>F6.2.2</t>
  </si>
  <si>
    <t>Thickness 150-300 mm</t>
  </si>
  <si>
    <t>F35</t>
  </si>
  <si>
    <t>F6.2.3</t>
  </si>
  <si>
    <t>Thickness 300-500 mm</t>
  </si>
  <si>
    <t>F36</t>
  </si>
  <si>
    <t>F6.2.4</t>
  </si>
  <si>
    <t>F37</t>
  </si>
  <si>
    <t>F7.2.1</t>
  </si>
  <si>
    <t>PLACING OF REINFORCED CONCRETE</t>
  </si>
  <si>
    <t>F38</t>
  </si>
  <si>
    <t>F7.2.2</t>
  </si>
  <si>
    <t>F39</t>
  </si>
  <si>
    <t>F7.2.3</t>
  </si>
  <si>
    <t>F40</t>
  </si>
  <si>
    <t>F7.2.4</t>
  </si>
  <si>
    <t>F41</t>
  </si>
  <si>
    <t>F7.3.1</t>
  </si>
  <si>
    <t>Suspended Slabs</t>
  </si>
  <si>
    <t>F42</t>
  </si>
  <si>
    <t>F7.3.2</t>
  </si>
  <si>
    <t>F43</t>
  </si>
  <si>
    <t>F7.3.3</t>
  </si>
  <si>
    <t>Thickness exceeding 300 mm</t>
  </si>
  <si>
    <t>F44</t>
  </si>
  <si>
    <t>F7.4.1</t>
  </si>
  <si>
    <t>Walls</t>
  </si>
  <si>
    <t>F45</t>
  </si>
  <si>
    <t>F7.4.2</t>
  </si>
  <si>
    <t>F46</t>
  </si>
  <si>
    <t>F7.4.3</t>
  </si>
  <si>
    <t>F47</t>
  </si>
  <si>
    <t>F7.4.4</t>
  </si>
  <si>
    <t>F48</t>
  </si>
  <si>
    <t>F7.5.1</t>
  </si>
  <si>
    <t>Columns and Piers</t>
  </si>
  <si>
    <t>Cross-Sectional Area not exceeding 0.03 m2</t>
  </si>
  <si>
    <t>F49</t>
  </si>
  <si>
    <t>F7.5.2</t>
  </si>
  <si>
    <t>Cross-Sectional Area 0.03-0.1 m2</t>
  </si>
  <si>
    <t>F50</t>
  </si>
  <si>
    <t>F7.5.3</t>
  </si>
  <si>
    <t>Cross-Sectional Area 0.1-0.25 m2</t>
  </si>
  <si>
    <t>F51</t>
  </si>
  <si>
    <t>F7.5.4</t>
  </si>
  <si>
    <t>Cross-Sectional Area exceeding 0.25 m2</t>
  </si>
  <si>
    <t>F52</t>
  </si>
  <si>
    <t>F7.6.1</t>
  </si>
  <si>
    <t>Beams</t>
  </si>
  <si>
    <t>F53</t>
  </si>
  <si>
    <t>F7.6.2</t>
  </si>
  <si>
    <t>F54</t>
  </si>
  <si>
    <t>F7.6.3</t>
  </si>
  <si>
    <t>F55</t>
  </si>
  <si>
    <t>F7.6.4</t>
  </si>
  <si>
    <t>Cross-Sectional Area exceeding 0.25m2</t>
  </si>
  <si>
    <t>G1</t>
  </si>
  <si>
    <t>G1.1.1</t>
  </si>
  <si>
    <t>CLASS G - CONCRETE ANCILLARIES</t>
  </si>
  <si>
    <t>FORMWORK ROUGH FINISH</t>
  </si>
  <si>
    <t>Formwork rough finish</t>
  </si>
  <si>
    <t>Plane Horizontal</t>
  </si>
  <si>
    <t>Width not exceeding 0.1 m</t>
  </si>
  <si>
    <t>G2</t>
  </si>
  <si>
    <t>G1.1.2</t>
  </si>
  <si>
    <t>Width 0.1 - 0.2 m</t>
  </si>
  <si>
    <t>G3</t>
  </si>
  <si>
    <t>G1.1.3</t>
  </si>
  <si>
    <t>Width 0.2 - 0.4 m</t>
  </si>
  <si>
    <t>G4</t>
  </si>
  <si>
    <t>G1.1.4</t>
  </si>
  <si>
    <t>Width 0.4 - 1.22 m</t>
  </si>
  <si>
    <t>G5</t>
  </si>
  <si>
    <t>G1.1.5</t>
  </si>
  <si>
    <t>Width exceeding 1.22 m</t>
  </si>
  <si>
    <t>G6</t>
  </si>
  <si>
    <t>G1.2.1</t>
  </si>
  <si>
    <t>Plane Sloping</t>
  </si>
  <si>
    <t>Width not exceeding 0.1 m. To upper surfaces</t>
  </si>
  <si>
    <t>G7</t>
  </si>
  <si>
    <t>G1.2.2</t>
  </si>
  <si>
    <t>Width 0.1 - 0.2 m. To upper surfaces</t>
  </si>
  <si>
    <t>G8</t>
  </si>
  <si>
    <t>G1.2.3</t>
  </si>
  <si>
    <t>G9</t>
  </si>
  <si>
    <t>G1.2.4</t>
  </si>
  <si>
    <t>G10</t>
  </si>
  <si>
    <t>G1.2.5</t>
  </si>
  <si>
    <t>G11</t>
  </si>
  <si>
    <t>G1.3.1</t>
  </si>
  <si>
    <t>Plane Battered</t>
  </si>
  <si>
    <t>G12</t>
  </si>
  <si>
    <t>G1.3.2</t>
  </si>
  <si>
    <t>G13</t>
  </si>
  <si>
    <t>G1.3.3</t>
  </si>
  <si>
    <t>G14</t>
  </si>
  <si>
    <t>G1.3.4</t>
  </si>
  <si>
    <t>G15</t>
  </si>
  <si>
    <t>G1.3.5</t>
  </si>
  <si>
    <t>G16</t>
  </si>
  <si>
    <t>G1.4.1</t>
  </si>
  <si>
    <t>Plane Vertical</t>
  </si>
  <si>
    <t>G17</t>
  </si>
  <si>
    <t>G1.4.2</t>
  </si>
  <si>
    <t>G18</t>
  </si>
  <si>
    <t>G1.4.3</t>
  </si>
  <si>
    <t>G19</t>
  </si>
  <si>
    <t>G1.4.4</t>
  </si>
  <si>
    <t>G20</t>
  </si>
  <si>
    <t>G1.4.5</t>
  </si>
  <si>
    <t>G21</t>
  </si>
  <si>
    <t>G1.7.1</t>
  </si>
  <si>
    <t>Voids</t>
  </si>
  <si>
    <t>Small void depth, not exceeding 0.5 m</t>
  </si>
  <si>
    <t>G22</t>
  </si>
  <si>
    <t>G1.7.2</t>
  </si>
  <si>
    <t>Small void depth, 0.5 to 1.0 m</t>
  </si>
  <si>
    <t>G23</t>
  </si>
  <si>
    <t>G1.7.3</t>
  </si>
  <si>
    <t>Small void depth 1.0 to 2.0 m</t>
  </si>
  <si>
    <t>G24</t>
  </si>
  <si>
    <t>G1.7.5</t>
  </si>
  <si>
    <t>Large void depth  not exceeding 0.5 m</t>
  </si>
  <si>
    <t>G25</t>
  </si>
  <si>
    <t>G1.7.6</t>
  </si>
  <si>
    <t>Large void depth  0.5 to 1.0 m</t>
  </si>
  <si>
    <t>G26</t>
  </si>
  <si>
    <t>G1.7.7</t>
  </si>
  <si>
    <t>Large void depth 1.0 to 2.0 m</t>
  </si>
  <si>
    <t>G27</t>
  </si>
  <si>
    <t>G2.1.1</t>
  </si>
  <si>
    <t>FORMWORK FAIR FINISH</t>
  </si>
  <si>
    <t>Formwork fair finish</t>
  </si>
  <si>
    <t>G28</t>
  </si>
  <si>
    <t>G2.1.2</t>
  </si>
  <si>
    <t>G29</t>
  </si>
  <si>
    <t>G2.1.3</t>
  </si>
  <si>
    <t>G30</t>
  </si>
  <si>
    <t>G2.1.4</t>
  </si>
  <si>
    <t>G31</t>
  </si>
  <si>
    <t>G2.1.5</t>
  </si>
  <si>
    <t>G32</t>
  </si>
  <si>
    <t>G2.2.1</t>
  </si>
  <si>
    <t>G33</t>
  </si>
  <si>
    <t>G2.2.2</t>
  </si>
  <si>
    <t>G34</t>
  </si>
  <si>
    <t>G2.2.3</t>
  </si>
  <si>
    <t>G35</t>
  </si>
  <si>
    <t>G2.2.4</t>
  </si>
  <si>
    <t>G36</t>
  </si>
  <si>
    <t>G2.2.5</t>
  </si>
  <si>
    <t>G37</t>
  </si>
  <si>
    <t>G2.3.1</t>
  </si>
  <si>
    <t>G38</t>
  </si>
  <si>
    <t>G2.3.2</t>
  </si>
  <si>
    <t>G39</t>
  </si>
  <si>
    <t>G2.3.3</t>
  </si>
  <si>
    <t>G40</t>
  </si>
  <si>
    <t>G2.3.4</t>
  </si>
  <si>
    <t>G41</t>
  </si>
  <si>
    <t>G2.3.5</t>
  </si>
  <si>
    <t>G42</t>
  </si>
  <si>
    <t>G2.4.1</t>
  </si>
  <si>
    <t>G43</t>
  </si>
  <si>
    <t>G2.4.2</t>
  </si>
  <si>
    <t>G44</t>
  </si>
  <si>
    <t>G2.4.3</t>
  </si>
  <si>
    <t>G45</t>
  </si>
  <si>
    <t>G2.4.4</t>
  </si>
  <si>
    <t>G46</t>
  </si>
  <si>
    <t>G2.4.5</t>
  </si>
  <si>
    <t>G47</t>
  </si>
  <si>
    <t>G2.7.1</t>
  </si>
  <si>
    <t>Small void depth not exceeding 0.5 m</t>
  </si>
  <si>
    <t>G48</t>
  </si>
  <si>
    <t>G2.7.2</t>
  </si>
  <si>
    <t>Small void depth 0.5 to 1.0 m</t>
  </si>
  <si>
    <t>G49</t>
  </si>
  <si>
    <t>G2.7.3</t>
  </si>
  <si>
    <t>G50</t>
  </si>
  <si>
    <t>G2.7.5</t>
  </si>
  <si>
    <t>Large void depth not exceeding 0.5 m</t>
  </si>
  <si>
    <t>G51</t>
  </si>
  <si>
    <t>G2.7.6</t>
  </si>
  <si>
    <t>Large void depth 0.5 to 1.0 m</t>
  </si>
  <si>
    <t>G52</t>
  </si>
  <si>
    <t>G2.7.7</t>
  </si>
  <si>
    <t>G53</t>
  </si>
  <si>
    <t>G2.8.6.1</t>
  </si>
  <si>
    <t>For Concrete Components of Constant Cross Section</t>
  </si>
  <si>
    <t>Intrusions</t>
  </si>
  <si>
    <t>Chamfer 35 mm wide</t>
  </si>
  <si>
    <t>G54</t>
  </si>
  <si>
    <t>G2.8.6.2</t>
  </si>
  <si>
    <t>Drainage Channel</t>
  </si>
  <si>
    <t>G55</t>
  </si>
  <si>
    <t>G2.8.6.3</t>
  </si>
  <si>
    <t>Square 20 x 20 mm</t>
  </si>
  <si>
    <t>G56</t>
  </si>
  <si>
    <t>G2.8.9.1.1</t>
  </si>
  <si>
    <t>Formwork Liners</t>
  </si>
  <si>
    <t>Provision and installation of a Controlled Permeability Formwork liner e.g. Zemdrain or similar approved material; Permeable Formwork Liner</t>
  </si>
  <si>
    <t>G57</t>
  </si>
  <si>
    <t>G5.1.1.1</t>
  </si>
  <si>
    <t>REINFORCEMENT</t>
  </si>
  <si>
    <t>Plain Round Steel Bars</t>
  </si>
  <si>
    <t>Bent and cut to length</t>
  </si>
  <si>
    <t>Nominal Size 6 mm</t>
  </si>
  <si>
    <t>G58</t>
  </si>
  <si>
    <t>G5.1.1.2</t>
  </si>
  <si>
    <t>Nominal Size 8 mm</t>
  </si>
  <si>
    <t>G59</t>
  </si>
  <si>
    <t>G5.1.1.3</t>
  </si>
  <si>
    <t>Nominal Size 10 mm</t>
  </si>
  <si>
    <t>G60</t>
  </si>
  <si>
    <t>G5.1.1.4</t>
  </si>
  <si>
    <t>Nominal Size 12 mm</t>
  </si>
  <si>
    <t>G61</t>
  </si>
  <si>
    <t>G5.1.1.5</t>
  </si>
  <si>
    <t>Nominal Size 16 mm</t>
  </si>
  <si>
    <t>G62</t>
  </si>
  <si>
    <t>G5.1.1.6</t>
  </si>
  <si>
    <t>Nominal Size 20 mm</t>
  </si>
  <si>
    <t>G63</t>
  </si>
  <si>
    <t>G5.2.1.1</t>
  </si>
  <si>
    <t>Deformed High Yield Steel Bars</t>
  </si>
  <si>
    <t>G64</t>
  </si>
  <si>
    <t>G5.2.1.2</t>
  </si>
  <si>
    <t>G65</t>
  </si>
  <si>
    <t>G5.2.1.3</t>
  </si>
  <si>
    <t>G66</t>
  </si>
  <si>
    <t>G5.2.1.4</t>
  </si>
  <si>
    <t>G67</t>
  </si>
  <si>
    <t>G5.2.1.5</t>
  </si>
  <si>
    <t>G68</t>
  </si>
  <si>
    <t>G5.2.1.6</t>
  </si>
  <si>
    <t>G69</t>
  </si>
  <si>
    <t>G5.6.1.1</t>
  </si>
  <si>
    <t>Steel Fabric to BS 4483</t>
  </si>
  <si>
    <t>Nominal mass not exceeding 2 kg/m2</t>
  </si>
  <si>
    <t>1.54kg/m2; A98</t>
  </si>
  <si>
    <t>G70</t>
  </si>
  <si>
    <t>G5.6.2.1</t>
  </si>
  <si>
    <t>Nominal mass 2 - 3 kg/m2</t>
  </si>
  <si>
    <t>2.22kg/m2; A142</t>
  </si>
  <si>
    <t>G71</t>
  </si>
  <si>
    <t>G5.6.3.1</t>
  </si>
  <si>
    <t>Nominal mass 3 - 4 kg/m2</t>
  </si>
  <si>
    <t>3.02kg/m2; A193</t>
  </si>
  <si>
    <t>G72</t>
  </si>
  <si>
    <t>G5.6.3.2</t>
  </si>
  <si>
    <t>3.05kg/m2; B196</t>
  </si>
  <si>
    <t>G73</t>
  </si>
  <si>
    <t>G5.6.3.3</t>
  </si>
  <si>
    <t>3.73kg/m2; B283</t>
  </si>
  <si>
    <t>G74</t>
  </si>
  <si>
    <t>G5.6.3.4</t>
  </si>
  <si>
    <t>3.95kg/m2; A252</t>
  </si>
  <si>
    <t>G75</t>
  </si>
  <si>
    <t>G5.6.4.1</t>
  </si>
  <si>
    <t>Nominal mass 4 - 5 kg/m2</t>
  </si>
  <si>
    <t>4.53kg/m2; B385</t>
  </si>
  <si>
    <t>G76</t>
  </si>
  <si>
    <t>G5.6.6.1</t>
  </si>
  <si>
    <t>Nominal mass 6 - 7 kg/m2</t>
  </si>
  <si>
    <t>6.16kg/m2; A393</t>
  </si>
  <si>
    <t>G77</t>
  </si>
  <si>
    <t>G6.2.1.1</t>
  </si>
  <si>
    <t>JOINTS</t>
  </si>
  <si>
    <t>Open Surface with filler</t>
  </si>
  <si>
    <t>Average width; not exceeding 0.5 m</t>
  </si>
  <si>
    <t>13mm Flexcell joint filler</t>
  </si>
  <si>
    <t>G78</t>
  </si>
  <si>
    <t>G6.2.1.2</t>
  </si>
  <si>
    <t>19mm Flexcell joint filler</t>
  </si>
  <si>
    <t>G79</t>
  </si>
  <si>
    <t>G6.2.1.3</t>
  </si>
  <si>
    <t>25mm Flexcell joint filler</t>
  </si>
  <si>
    <t>G80</t>
  </si>
  <si>
    <t>G6.2.2.1</t>
  </si>
  <si>
    <t>Average width; 0.5 - 1 m</t>
  </si>
  <si>
    <t>G81</t>
  </si>
  <si>
    <t>G6.2.2.2</t>
  </si>
  <si>
    <t>G82</t>
  </si>
  <si>
    <t>G6.2.2.3</t>
  </si>
  <si>
    <t>G83</t>
  </si>
  <si>
    <t>G6.4.1.1</t>
  </si>
  <si>
    <t>Formed Surface with filler</t>
  </si>
  <si>
    <t>Average Width not exceeding 0.50 m </t>
  </si>
  <si>
    <t>G84</t>
  </si>
  <si>
    <t>G6.4.1.2</t>
  </si>
  <si>
    <t>G85</t>
  </si>
  <si>
    <t>G6.4.1.3</t>
  </si>
  <si>
    <t>G86</t>
  </si>
  <si>
    <t>G6.4.2.1</t>
  </si>
  <si>
    <t>G87</t>
  </si>
  <si>
    <t>G6.4.2.2</t>
  </si>
  <si>
    <t>G88</t>
  </si>
  <si>
    <t>G6.4.2.3</t>
  </si>
  <si>
    <t>G89</t>
  </si>
  <si>
    <t>G6.4.3.1</t>
  </si>
  <si>
    <t>Average width; exceeding 1 m</t>
  </si>
  <si>
    <t>G90</t>
  </si>
  <si>
    <t>G6.4.3.2</t>
  </si>
  <si>
    <t>G91</t>
  </si>
  <si>
    <t>G6.4.3.3</t>
  </si>
  <si>
    <t>G92</t>
  </si>
  <si>
    <t>G6.7.1.1</t>
  </si>
  <si>
    <t>Sealed Rebates and Grooves</t>
  </si>
  <si>
    <t>Cold poured Expandite Colpor 200 joint sealing compound; forming groove</t>
  </si>
  <si>
    <t>20 x 20 mm</t>
  </si>
  <si>
    <t>G93</t>
  </si>
  <si>
    <t>G6.8.1.1</t>
  </si>
  <si>
    <t>Dowels</t>
  </si>
  <si>
    <t>Plain or greased</t>
  </si>
  <si>
    <t>Plain mild steel dowel bars with cages 0.5 m long; cast into one side of joint; 12 mm diameter</t>
  </si>
  <si>
    <t>G94</t>
  </si>
  <si>
    <t>G6.8.1.2</t>
  </si>
  <si>
    <t>Plain mild steel dowel bars with cages 0.5 m long; cast into one side of joint; 16 mm diameter</t>
  </si>
  <si>
    <t>G95</t>
  </si>
  <si>
    <t>G6.8.1.3</t>
  </si>
  <si>
    <t>Plain mild steel dowel bars with cages 0.5 m long; cast into one side of joint; 20 mm diameter</t>
  </si>
  <si>
    <t>G96</t>
  </si>
  <si>
    <t>G6.8.1.4</t>
  </si>
  <si>
    <t>Plain mild steel dowel bars with cages 1.0 m long; cast into one side of joint; 12 mm diameter</t>
  </si>
  <si>
    <t>G97</t>
  </si>
  <si>
    <t>G6.8.1.5</t>
  </si>
  <si>
    <t>Plain mild steel dowel bars with cages 1.0 m long; cast into one side of joint; 16 mm diameter</t>
  </si>
  <si>
    <t>G98</t>
  </si>
  <si>
    <t>G6.8.1.6</t>
  </si>
  <si>
    <t>Plain mild steel dowel bars with cages 1.0 m long; cast into one side of joint; 20 mm diameter</t>
  </si>
  <si>
    <t>G99</t>
  </si>
  <si>
    <t>G8.1.1.1</t>
  </si>
  <si>
    <t>CONCRETE ACCESSORIES</t>
  </si>
  <si>
    <t>Finishing of Top Surfaces</t>
  </si>
  <si>
    <t>Wood Float</t>
  </si>
  <si>
    <t>G100</t>
  </si>
  <si>
    <t>G8.1.1.2</t>
  </si>
  <si>
    <t>To crossfalls</t>
  </si>
  <si>
    <t>G101</t>
  </si>
  <si>
    <t>G8.1.2.1</t>
  </si>
  <si>
    <t>Steel Trowel</t>
  </si>
  <si>
    <t>G102</t>
  </si>
  <si>
    <t>G8.1.2.2</t>
  </si>
  <si>
    <t>G103</t>
  </si>
  <si>
    <t>G8.3.2.1</t>
  </si>
  <si>
    <t>Inserts</t>
  </si>
  <si>
    <t>Other Inserts</t>
  </si>
  <si>
    <t>Holding Down Bolt: 28 mm diameter x 800 mm long stainless steel holding down bolt, threaded 150 mm one end, projecting from one surface, set in mortice 700 mm deep with Lockset or similar approved grout</t>
  </si>
  <si>
    <t>G104</t>
  </si>
  <si>
    <t>G8.4.1.1</t>
  </si>
  <si>
    <t>Grouting under Plates - Epoxy Resin Grout</t>
  </si>
  <si>
    <t>Area not exceeding 0.1 m2</t>
  </si>
  <si>
    <t>30 mm thick</t>
  </si>
  <si>
    <t>G105</t>
  </si>
  <si>
    <t>G8.4.2.1</t>
  </si>
  <si>
    <t>Area 0.1 - 0.5 m2</t>
  </si>
  <si>
    <t>G106</t>
  </si>
  <si>
    <t>G8.4.3.1</t>
  </si>
  <si>
    <t>Area 0.5 - 1 m2</t>
  </si>
  <si>
    <t>G107</t>
  </si>
  <si>
    <t>G8.9.1.1</t>
  </si>
  <si>
    <t>Specialist concrete products</t>
  </si>
  <si>
    <t>Concrete canvas</t>
  </si>
  <si>
    <t>Lining of ditches in Concrete Canvas CC5, laid transversely, 100mm lap joints, stainless steel pin fixings</t>
  </si>
  <si>
    <t>G108</t>
  </si>
  <si>
    <t>G8.9.1.2</t>
  </si>
  <si>
    <t>Lining of ditches in Concrete Canvas CC8, laid transversely, 100mm lap joints, stainless steel pin fixings</t>
  </si>
  <si>
    <t>G109</t>
  </si>
  <si>
    <t>G9.1.1.1.1</t>
  </si>
  <si>
    <t>BESPOKE CONCRETE ANCILLARIES</t>
  </si>
  <si>
    <t>Repairs to Existing Concrete</t>
  </si>
  <si>
    <t>Break back spalled concrete to expose reinforcement and create 20mm all round clearance to bar; clean and remove rust; apply one coat of Nitoprime zinc rich epoxy primer; make good with Renderoc HB high build cemetitious material including priming surface of concrete; build up layers in accordance with manufacturer's recommendations</t>
  </si>
  <si>
    <t>To walls surface area: Not exceeding  0.1 m2</t>
  </si>
  <si>
    <t>G110</t>
  </si>
  <si>
    <t>G9.1.1.1.2</t>
  </si>
  <si>
    <t>To walls surface area: 0.1 - 0.5m2</t>
  </si>
  <si>
    <t>G111</t>
  </si>
  <si>
    <t>G9.1.1.1.3</t>
  </si>
  <si>
    <t>To walls surface area: Exceeding 0.5m2</t>
  </si>
  <si>
    <t>G112</t>
  </si>
  <si>
    <t>G9.1.1.2.1</t>
  </si>
  <si>
    <t>To soffits surface area; Not exceeding  0.1 m2</t>
  </si>
  <si>
    <t>G113</t>
  </si>
  <si>
    <t>G9.1.1.2.2</t>
  </si>
  <si>
    <t>To soffits surface area; 0.1 - 0.5m2</t>
  </si>
  <si>
    <t>G114</t>
  </si>
  <si>
    <t>G9.1.1.2.3</t>
  </si>
  <si>
    <t>To soffits surface area; Exceeding 0.5m2</t>
  </si>
  <si>
    <t>G115</t>
  </si>
  <si>
    <t>G9.2.1.1.1</t>
  </si>
  <si>
    <t>Repairs to Existing Concrete; Making good</t>
  </si>
  <si>
    <t>To walls surface area: Concrete repairs; extra over item for making good with 3mm thick Rendoroc FC finishing coat trowelled smooth to match existing</t>
  </si>
  <si>
    <t>G116</t>
  </si>
  <si>
    <t>G9.2.1.1.2</t>
  </si>
  <si>
    <t>G117</t>
  </si>
  <si>
    <t>G9.2.1.1.3</t>
  </si>
  <si>
    <t>G118</t>
  </si>
  <si>
    <t>G9.2.1.2.1</t>
  </si>
  <si>
    <t>To soffits surface area: Not exceeding  0.1 m2</t>
  </si>
  <si>
    <t>G119</t>
  </si>
  <si>
    <t>G9.2.1.2.2</t>
  </si>
  <si>
    <t>To soffits surface area: 0.1 - 0.5m2</t>
  </si>
  <si>
    <t>G120</t>
  </si>
  <si>
    <t>G9.2.1.2.3</t>
  </si>
  <si>
    <t>To soffits surface area: Exceeding 0.5m2</t>
  </si>
  <si>
    <t>H1</t>
  </si>
  <si>
    <t>H7.9.1.1</t>
  </si>
  <si>
    <t>CLASS H: PRECAST CONCRETE</t>
  </si>
  <si>
    <t>UNITS FOR SUBWAYS, CULVERTS AND DUCTS</t>
  </si>
  <si>
    <t>Other units</t>
  </si>
  <si>
    <t>Supply and install Cable Troughing Installation; Prepare ground or ballast; dry lay precast concrete units alongside track</t>
  </si>
  <si>
    <t>1000 x 280 x 170 mm unit and 55mm lid</t>
  </si>
  <si>
    <t>H2</t>
  </si>
  <si>
    <t>H7.9.2.1</t>
  </si>
  <si>
    <t>Remove and set aside for re use Cable Troughing Installation; Prepare ground or ballast; dry lay precast concrete units alongside track</t>
  </si>
  <si>
    <t>H3</t>
  </si>
  <si>
    <t>H7.9.3.1</t>
  </si>
  <si>
    <t>Remove and dispose off site Cable Troughing Installation; Prepare ground or ballast; dry lay precast concrete units alongside track</t>
  </si>
  <si>
    <t>H4</t>
  </si>
  <si>
    <t>H7.9.4.1</t>
  </si>
  <si>
    <t>Re-Install previously removed Cable Troughing Installation; Prepare ground or ballast; dry lay precast concrete units alongside track</t>
  </si>
  <si>
    <t>H5</t>
  </si>
  <si>
    <t>H7.9.5.1</t>
  </si>
  <si>
    <t>Supply and install Cable Troughing Installation; Prepare ground or ballast; dry lay precast concrete units between tracks</t>
  </si>
  <si>
    <t>H6</t>
  </si>
  <si>
    <t>H7.9.6.1</t>
  </si>
  <si>
    <t>Supply and install Precast concrete level crossing deck units by Polysafe, Bowmac or similar approved system laid between trackwork complete with rubber bearers, packings and the like</t>
  </si>
  <si>
    <t>Cess beam units approx 4800mm long x 350mm wide x 335mm deep; bedded on and including 150mm bed of dry lean concrete</t>
  </si>
  <si>
    <t>H7</t>
  </si>
  <si>
    <t>H8.1.9.1</t>
  </si>
  <si>
    <t>COPINGS, SILLS AND WEIR BLOCKS</t>
  </si>
  <si>
    <t>Cross section not exceeding 0.1m2</t>
  </si>
  <si>
    <t>Weathered copings, 500 mm wide x 200 mm high overall in 500 mm lengths</t>
  </si>
  <si>
    <t>H8</t>
  </si>
  <si>
    <t>H8.2.9.1</t>
  </si>
  <si>
    <t>Cross section 0.1 - 0.5m2</t>
  </si>
  <si>
    <t>Weathered copings, 775 mm wide x 200 mm high overall in 500 mm lengths</t>
  </si>
  <si>
    <t>H9</t>
  </si>
  <si>
    <t>H8.2.9.2</t>
  </si>
  <si>
    <t>Weathered copings, 1000 mm wide x 200 mm high overall in 750 mm lengths</t>
  </si>
  <si>
    <t>H10</t>
  </si>
  <si>
    <t>H8.2.9.3</t>
  </si>
  <si>
    <t>Sills, 1000 mm wide x 150 mm high overall in 500 mm lengths</t>
  </si>
  <si>
    <t>H11</t>
  </si>
  <si>
    <t>H8.2.9.4</t>
  </si>
  <si>
    <t>Sills, 1000 mm wide x 200 mm high overall in 750 mm lengths</t>
  </si>
  <si>
    <t>H12</t>
  </si>
  <si>
    <t>H8.2.9.5</t>
  </si>
  <si>
    <t>Parapet units; L shaped, 1100 mm high x 250 mm deep overall in 750 mm lengths</t>
  </si>
  <si>
    <t>H13</t>
  </si>
  <si>
    <t>H8.3.9.1</t>
  </si>
  <si>
    <t>Cross section 0.5 - 1.0m2</t>
  </si>
  <si>
    <t>Steeple Coping, 1.20 x 0.50 x 0.70m   mass 540kg  overall length 10m</t>
  </si>
  <si>
    <t>H14</t>
  </si>
  <si>
    <t>H9.1.1.1</t>
  </si>
  <si>
    <t>BESPOKE PRECAST CONCRETE WORKS</t>
  </si>
  <si>
    <t>ANCILLIARIES Sand &amp; cement screed under copings</t>
  </si>
  <si>
    <t>80 mm thick</t>
  </si>
  <si>
    <t>I1</t>
  </si>
  <si>
    <t>I1.1.2.1</t>
  </si>
  <si>
    <t>CLASS I - PIPEWORK - PIPES</t>
  </si>
  <si>
    <t>CLAY PIPES</t>
  </si>
  <si>
    <t>Nominal Bore: not exceeding 200mm</t>
  </si>
  <si>
    <t>Clay pipes, vitrified to BS 65, spigot &amp; socket flexible joints; In trenches, depth not exceeding 1.5 m</t>
  </si>
  <si>
    <t>Nominal bore  - 100mm</t>
  </si>
  <si>
    <t>I2</t>
  </si>
  <si>
    <t>I1.1.2.2</t>
  </si>
  <si>
    <t>Extra for excavation by hand</t>
  </si>
  <si>
    <t>I3</t>
  </si>
  <si>
    <t>I1.1.2.3</t>
  </si>
  <si>
    <t>Nominal Bore  - 150 mm</t>
  </si>
  <si>
    <t>I4</t>
  </si>
  <si>
    <t>I1.1.2.4</t>
  </si>
  <si>
    <t>E/O the above for excavation by hand</t>
  </si>
  <si>
    <t>I5</t>
  </si>
  <si>
    <t>I1.1.3.1</t>
  </si>
  <si>
    <t>Clay pipes, vitrified to BS 65, spigot &amp; socket flexible joints; In trenches, depth 1.5 - 2.0m</t>
  </si>
  <si>
    <t>I6</t>
  </si>
  <si>
    <t>I1.1.3.2</t>
  </si>
  <si>
    <t>I7</t>
  </si>
  <si>
    <t>I1.1.3.3</t>
  </si>
  <si>
    <t>I8</t>
  </si>
  <si>
    <t>I1.1.3.4</t>
  </si>
  <si>
    <t>I9</t>
  </si>
  <si>
    <t>I1.2.2.1</t>
  </si>
  <si>
    <t>Nominal Bore: 200mm - 300mm</t>
  </si>
  <si>
    <t>Nominal bore - 225mm</t>
  </si>
  <si>
    <t>I10</t>
  </si>
  <si>
    <t>I1.2.2.2</t>
  </si>
  <si>
    <t>I11</t>
  </si>
  <si>
    <t>I1.2.2.3</t>
  </si>
  <si>
    <t>Nominal Bore - 300mm</t>
  </si>
  <si>
    <t>I12</t>
  </si>
  <si>
    <t>I1.2.2.4</t>
  </si>
  <si>
    <t>I13</t>
  </si>
  <si>
    <t>I1.2.3.1</t>
  </si>
  <si>
    <t>I14</t>
  </si>
  <si>
    <t>I1.2.3.2</t>
  </si>
  <si>
    <t>I15</t>
  </si>
  <si>
    <t>I1.2.3.3</t>
  </si>
  <si>
    <t>I16</t>
  </si>
  <si>
    <t>I1.2.3.4</t>
  </si>
  <si>
    <t>I17</t>
  </si>
  <si>
    <t>I2.3.2.1</t>
  </si>
  <si>
    <t>CONCRETE PIPES</t>
  </si>
  <si>
    <t>Nominal Bore 300-600mm</t>
  </si>
  <si>
    <t>Concrete pipes, to BS 4625, spigot &amp; socket flexible joints; In trenches, depth not exceeding 1.5 m</t>
  </si>
  <si>
    <t>Nominal bore 525mm</t>
  </si>
  <si>
    <t>I18</t>
  </si>
  <si>
    <t>I2.3.2.2</t>
  </si>
  <si>
    <t>I19</t>
  </si>
  <si>
    <t>I2.3.2.3</t>
  </si>
  <si>
    <t>Nominal bore - 600mm</t>
  </si>
  <si>
    <t>I20</t>
  </si>
  <si>
    <t>I2.3.2.4</t>
  </si>
  <si>
    <t>I21</t>
  </si>
  <si>
    <t>I2.4.3.1</t>
  </si>
  <si>
    <t>Nominal Bore  600- 900mm</t>
  </si>
  <si>
    <t>Concrete pipes, to BS 4625, spigot &amp; socket flexible joints; In trenches, depth 1.5 - 2.0m</t>
  </si>
  <si>
    <t>Nominal bore 900mm</t>
  </si>
  <si>
    <t>I22</t>
  </si>
  <si>
    <t>I2.4.3.2</t>
  </si>
  <si>
    <t>I23</t>
  </si>
  <si>
    <t>I5.1.1.1</t>
  </si>
  <si>
    <t>POLYVINYL CHLORIDE PIPE</t>
  </si>
  <si>
    <t>Nominal Bore not exceeding 200mm</t>
  </si>
  <si>
    <t>Not in trenches</t>
  </si>
  <si>
    <t>UPVC to BS 3505, Class X solvent welded joints to BS 4346 Part 1; nominal bore 100mm</t>
  </si>
  <si>
    <t>I24</t>
  </si>
  <si>
    <t>I5.1.1.2</t>
  </si>
  <si>
    <t>UPVC to BS 3505, Class X solvent welded joints to BS 4346 Part 1; nominal bore 150mm</t>
  </si>
  <si>
    <t>I25</t>
  </si>
  <si>
    <t>I5.1.2.1</t>
  </si>
  <si>
    <t>In trenches; depth not exceeding 1.5 m.</t>
  </si>
  <si>
    <t>I26</t>
  </si>
  <si>
    <t>I5.1.2.2</t>
  </si>
  <si>
    <t>Perforated UPVC to BS 3505, Class X solvent welded joints to BS 4346 Part 1, nominal bore 100mm</t>
  </si>
  <si>
    <t>I27</t>
  </si>
  <si>
    <t>I5.1.2.3</t>
  </si>
  <si>
    <t>I28</t>
  </si>
  <si>
    <t>I5.1.2.4</t>
  </si>
  <si>
    <t>I29</t>
  </si>
  <si>
    <t>I5.1.2.5</t>
  </si>
  <si>
    <t>Perforated UPVC to BS 3505, Class X solvent welded joints to BS 4346 Part 1, nominal bore 150mm</t>
  </si>
  <si>
    <t>I30</t>
  </si>
  <si>
    <t>I5.1.2.6</t>
  </si>
  <si>
    <t>I31</t>
  </si>
  <si>
    <t>I5.1.3.1</t>
  </si>
  <si>
    <t>In trenches; depth 1.5 - 2 m</t>
  </si>
  <si>
    <t>I32</t>
  </si>
  <si>
    <t>I5.1.3.2</t>
  </si>
  <si>
    <t>I33</t>
  </si>
  <si>
    <t>I5.1.3.3</t>
  </si>
  <si>
    <t>I34</t>
  </si>
  <si>
    <t>I5.1.3.4</t>
  </si>
  <si>
    <t>I35</t>
  </si>
  <si>
    <t>I5.1.4.1</t>
  </si>
  <si>
    <t>In trenches; depth 2 - 2.5m</t>
  </si>
  <si>
    <t>I36</t>
  </si>
  <si>
    <t>I5.1.4.2</t>
  </si>
  <si>
    <t>I37</t>
  </si>
  <si>
    <t>I5.1.4.3</t>
  </si>
  <si>
    <t>I38</t>
  </si>
  <si>
    <t>I5.1.4.4</t>
  </si>
  <si>
    <t>I39</t>
  </si>
  <si>
    <t>I5.1.5.1</t>
  </si>
  <si>
    <t>In trenches; depth 2.5- 3m</t>
  </si>
  <si>
    <t>I40</t>
  </si>
  <si>
    <t>I5.1.5.2</t>
  </si>
  <si>
    <t>I41</t>
  </si>
  <si>
    <t>I5.1.5.3</t>
  </si>
  <si>
    <t>I42</t>
  </si>
  <si>
    <t>I5.1.5.4</t>
  </si>
  <si>
    <t>I43</t>
  </si>
  <si>
    <t>I5.2.1.1</t>
  </si>
  <si>
    <t>Nominal Bore 200- 300mm</t>
  </si>
  <si>
    <t>UPVC to BS 3505, Class X solvent welded joints to BS 4346 Part 1; nominal bore 225mm</t>
  </si>
  <si>
    <t>I44</t>
  </si>
  <si>
    <t>I5.2.1.2</t>
  </si>
  <si>
    <t>UPVC to BS 3505, Class X solvent welded joints to BS 4346 Part 1; nominal bore 300mm</t>
  </si>
  <si>
    <t>I45</t>
  </si>
  <si>
    <t>I5.2.2.1</t>
  </si>
  <si>
    <t>In trenches; depth not exceeding 1.5m</t>
  </si>
  <si>
    <t>I46</t>
  </si>
  <si>
    <t>I5.2.2.2</t>
  </si>
  <si>
    <t>Perforated UPVC to BS 3505, Class X solvent welded joints to BS 4346 Part 1, nominal bore 225mm</t>
  </si>
  <si>
    <t>I47</t>
  </si>
  <si>
    <t>I5.2.2.3</t>
  </si>
  <si>
    <t>I48</t>
  </si>
  <si>
    <t>I5.2.2.4</t>
  </si>
  <si>
    <t>I49</t>
  </si>
  <si>
    <t>I5.2.2.5</t>
  </si>
  <si>
    <t>Perforated UPVC to BS 3505, Class X solvent welded joints to BS 4346 Part 1, nominal bore 300mm</t>
  </si>
  <si>
    <t>I50</t>
  </si>
  <si>
    <t>I5.2.2.6</t>
  </si>
  <si>
    <t>I51</t>
  </si>
  <si>
    <t>I5.2.3.1</t>
  </si>
  <si>
    <t>In trenches; depth 1.5- 2m</t>
  </si>
  <si>
    <t>I52</t>
  </si>
  <si>
    <t>I5.2.3.2</t>
  </si>
  <si>
    <t>I53</t>
  </si>
  <si>
    <t>I5.2.3.3</t>
  </si>
  <si>
    <t>I54</t>
  </si>
  <si>
    <t>I5.2.3.4</t>
  </si>
  <si>
    <t>I55</t>
  </si>
  <si>
    <t>I5.2.4.1</t>
  </si>
  <si>
    <t>In trenches; depth 2- 2.5m</t>
  </si>
  <si>
    <t>I56</t>
  </si>
  <si>
    <t>I5.2.4.2</t>
  </si>
  <si>
    <t>I57</t>
  </si>
  <si>
    <t>I5.2.4.3</t>
  </si>
  <si>
    <t>I58</t>
  </si>
  <si>
    <t>I5.2.4.4</t>
  </si>
  <si>
    <t>K1</t>
  </si>
  <si>
    <t>K1.1.1.1</t>
  </si>
  <si>
    <t>CLASS K - PIPEWORK - MANHOLES AND PIPEWORK ANCILLARIES</t>
  </si>
  <si>
    <t>MANHOLES</t>
  </si>
  <si>
    <t>Brick Manholes</t>
  </si>
  <si>
    <t>Depth not exceeding 1.5 m</t>
  </si>
  <si>
    <t>Brick manholes 900 x 675mm internally with 150mm in situ concrete, grade 20 base with fair faced engineering Class 'B' brick walls 215mm thick in cement mortar (1:3), 150mm precast concrete cover slab on 3 course brick kerb, 150mm vitrified clay straight main channel and 1nr 3/4 section branch, concrete benching and 600 x 450 mm grade 'B' single seal cast iron cover and frame including excavating in firm ground by machine and filling by hand and spreading surplus excavated material by hand on site</t>
  </si>
  <si>
    <t>K2</t>
  </si>
  <si>
    <t>K1.1.1.2</t>
  </si>
  <si>
    <t>K3</t>
  </si>
  <si>
    <t>K1.1.2.1</t>
  </si>
  <si>
    <t>Depth 1.5 - 2 m</t>
  </si>
  <si>
    <t>Brick manholes 900 x 675mm internally; as above</t>
  </si>
  <si>
    <t>K4</t>
  </si>
  <si>
    <t>K1.1.3.1</t>
  </si>
  <si>
    <t>Depth 2 - 2.5 m</t>
  </si>
  <si>
    <t>K5</t>
  </si>
  <si>
    <t>K1.5.1.1</t>
  </si>
  <si>
    <t>Pre-cast Concrete Manholes - Depth not exceeding 1.5 m</t>
  </si>
  <si>
    <t>Precast concrete manholes; excavation and backfilling in natural material; in situ concrete grade 20 in 300 mm base; 300/150 mm branch junction channel; 150 mm diameter half round bend channel; cement mortar benching (1:3); precast concrete manhole rings and cover slab, BS 5911; 150 mm in situ concrete grade 20 surround to rings; 600 x 450 mm grade 'B' single seal cast iron cover and frame; galvanised malleable step irons BS EN13101 at 305 mm centres cast into sides of chamber rings; 675 mm nominal internal diameter manhole rings</t>
  </si>
  <si>
    <t>675 mm nominal internal diameter manhole rings</t>
  </si>
  <si>
    <t>K6</t>
  </si>
  <si>
    <t>K1.5.1.2</t>
  </si>
  <si>
    <t>900 mm nominal internal diameter manhole rings</t>
  </si>
  <si>
    <t>K7</t>
  </si>
  <si>
    <t>K1.5.1.3</t>
  </si>
  <si>
    <t>1050 mm nominal internal diameter manhole rings</t>
  </si>
  <si>
    <t>K8</t>
  </si>
  <si>
    <t>K1.5.1.4</t>
  </si>
  <si>
    <t>1200 mm nominal internal diameter manhole rings</t>
  </si>
  <si>
    <t>K9</t>
  </si>
  <si>
    <t>K1.5.1.5</t>
  </si>
  <si>
    <t>1350 mm nominal internal diameter manhole rings</t>
  </si>
  <si>
    <t>K10</t>
  </si>
  <si>
    <t>K1.5.1.6</t>
  </si>
  <si>
    <t>1500 mm nominal internal diameter manhole rings</t>
  </si>
  <si>
    <t>K11</t>
  </si>
  <si>
    <t>K1.5.1.7</t>
  </si>
  <si>
    <t>1800 mm nominal internal diameter manhole rings</t>
  </si>
  <si>
    <t>K12</t>
  </si>
  <si>
    <t>K1.5.1.8</t>
  </si>
  <si>
    <t>K13</t>
  </si>
  <si>
    <t>K1.5.2.1</t>
  </si>
  <si>
    <t>Pre-cast Concrete Manholes - Depth 1.5 - 2 m</t>
  </si>
  <si>
    <t>K14</t>
  </si>
  <si>
    <t>K1.5.2.2</t>
  </si>
  <si>
    <t>K15</t>
  </si>
  <si>
    <t>K1.5.2.3</t>
  </si>
  <si>
    <t>K16</t>
  </si>
  <si>
    <t>K1.5.2.4</t>
  </si>
  <si>
    <t>K17</t>
  </si>
  <si>
    <t>K1.5.2.5</t>
  </si>
  <si>
    <t>K18</t>
  </si>
  <si>
    <t>K1.5.2.6</t>
  </si>
  <si>
    <t>K19</t>
  </si>
  <si>
    <t>K1.5.2.7</t>
  </si>
  <si>
    <t>K20</t>
  </si>
  <si>
    <t>K1.5.2.8</t>
  </si>
  <si>
    <t>K21</t>
  </si>
  <si>
    <t>K1.5.3.1</t>
  </si>
  <si>
    <t>Pre-cast Concrete Manholes - Depth 2 - 2.5 m</t>
  </si>
  <si>
    <t>K22</t>
  </si>
  <si>
    <t>K1.5.3.2</t>
  </si>
  <si>
    <t>K23</t>
  </si>
  <si>
    <t>K1.5.4.1</t>
  </si>
  <si>
    <t>Pre-cast Concrete Manholes - Depth 2.5 - 3 m</t>
  </si>
  <si>
    <t>K24</t>
  </si>
  <si>
    <t>K1.5.4.2</t>
  </si>
  <si>
    <t>K25</t>
  </si>
  <si>
    <t>K2.1.1.1</t>
  </si>
  <si>
    <t>CATCH PITS, INSPECTION CHAMBERS AND THE LIKE</t>
  </si>
  <si>
    <t>Brick</t>
  </si>
  <si>
    <t>Brick chamber 900 x 675mm; engineering Class 'B' brick walls 215mm thick in cement mortar (1:3), seal cast iron cover and frame</t>
  </si>
  <si>
    <t>K26</t>
  </si>
  <si>
    <t>K2.1.1.2</t>
  </si>
  <si>
    <t>K27</t>
  </si>
  <si>
    <t>K2.5.1.1</t>
  </si>
  <si>
    <t>Precast concrete</t>
  </si>
  <si>
    <t>Precast concrete manholes; precast concrete manhole rings and cover slab, BS 5911; 450 diameter single seal cast iron cover and frame; 675 mm nominal internal diameter manhole rings</t>
  </si>
  <si>
    <t>K28</t>
  </si>
  <si>
    <t>K2.5.1.2</t>
  </si>
  <si>
    <t>K29</t>
  </si>
  <si>
    <t>K2.9.1.1</t>
  </si>
  <si>
    <t>Preformed GRP</t>
  </si>
  <si>
    <t>Catchpit Chamber; Aqua Stirling or other approved; sealed cover; 600mm dia</t>
  </si>
  <si>
    <t>K30</t>
  </si>
  <si>
    <t>K2.9.1.2</t>
  </si>
  <si>
    <t>Catchpit Chamber; Aqua Stirling or other approved; sealed cover; 800mm dia</t>
  </si>
  <si>
    <t>K31</t>
  </si>
  <si>
    <t>K2.9.1.3</t>
  </si>
  <si>
    <t>Catchpit Chamber; Aqua Stirling or other approved; sealed cover; 1250 x 750mm</t>
  </si>
  <si>
    <t>K32</t>
  </si>
  <si>
    <t>K2.9.2.1</t>
  </si>
  <si>
    <t>Depth 1.5 - 2.0 m</t>
  </si>
  <si>
    <t>K33</t>
  </si>
  <si>
    <t>K2.9.2.2</t>
  </si>
  <si>
    <t>K34</t>
  </si>
  <si>
    <t>K2.9.2.3</t>
  </si>
  <si>
    <t>K35</t>
  </si>
  <si>
    <t>K4.1.1.1</t>
  </si>
  <si>
    <t>FRENCH DRAINS, RUBBLE DRAINS, DITCHES AND TRENCHES</t>
  </si>
  <si>
    <t>Fill french and rubble drains</t>
  </si>
  <si>
    <t>Fill french and rubble drains with graded material</t>
  </si>
  <si>
    <t>Supply and apply Type A graded granular fill material</t>
  </si>
  <si>
    <t>K36</t>
  </si>
  <si>
    <t>K4.1.2.1</t>
  </si>
  <si>
    <t>Fill french and rubble drains with rubble</t>
  </si>
  <si>
    <t>Broken brick fill</t>
  </si>
  <si>
    <t>K37</t>
  </si>
  <si>
    <t>K4.3.1.1</t>
  </si>
  <si>
    <t>Trenches for Unpiped Rubble Drains</t>
  </si>
  <si>
    <t>Cross- sectional area; not exceeding 0.25 m2</t>
  </si>
  <si>
    <t>K38</t>
  </si>
  <si>
    <t>K4.3.2.1</t>
  </si>
  <si>
    <t>Cross- sectional area 0.25 - 0.5 m2</t>
  </si>
  <si>
    <t>K39</t>
  </si>
  <si>
    <t>K4.3.3.1</t>
  </si>
  <si>
    <t>Cross-sectional area 0.5 - 0.75 m2</t>
  </si>
  <si>
    <t>K40</t>
  </si>
  <si>
    <t>K4.3.4.1</t>
  </si>
  <si>
    <t>Cross-sectional area 0.75 - 1 m2</t>
  </si>
  <si>
    <t>K41</t>
  </si>
  <si>
    <t>K4.4.1.1</t>
  </si>
  <si>
    <t>Rectangular Section Ditches - Unlined</t>
  </si>
  <si>
    <t>K42</t>
  </si>
  <si>
    <t>K4.4.2.1</t>
  </si>
  <si>
    <t>K43</t>
  </si>
  <si>
    <t>K4.4.3.1</t>
  </si>
  <si>
    <t>K44</t>
  </si>
  <si>
    <t>K4.4.4.1</t>
  </si>
  <si>
    <t>K45</t>
  </si>
  <si>
    <t>K4.5.1.1</t>
  </si>
  <si>
    <t>Rectangular Section Ditches - lined; 100 mm thick weak mix concrete grade 15</t>
  </si>
  <si>
    <t>Including supply and installation of impermeable lining, minimum gauge 1200 polythene.</t>
  </si>
  <si>
    <t>K46</t>
  </si>
  <si>
    <t>K4.5.2.1</t>
  </si>
  <si>
    <t>K47</t>
  </si>
  <si>
    <t>K4.5.3.1</t>
  </si>
  <si>
    <t>K48</t>
  </si>
  <si>
    <t>K4.5.4.1</t>
  </si>
  <si>
    <t>K49</t>
  </si>
  <si>
    <t>K4.6.1.1</t>
  </si>
  <si>
    <t>Vee Section Ditches - Unlined</t>
  </si>
  <si>
    <t>K50</t>
  </si>
  <si>
    <t>K4.6.2.1</t>
  </si>
  <si>
    <t>K51</t>
  </si>
  <si>
    <t>K4.6.3.1</t>
  </si>
  <si>
    <t>K52</t>
  </si>
  <si>
    <t>K4.6.4.1</t>
  </si>
  <si>
    <t>K53</t>
  </si>
  <si>
    <t>K4.6.5.1</t>
  </si>
  <si>
    <t>Cross-sectional area 1 - 1.5 m2</t>
  </si>
  <si>
    <t>K54</t>
  </si>
  <si>
    <t>K4.7.1.1</t>
  </si>
  <si>
    <t>K55</t>
  </si>
  <si>
    <t>K4.7.2.1</t>
  </si>
  <si>
    <t>K56</t>
  </si>
  <si>
    <t>K4.7.3.1</t>
  </si>
  <si>
    <t>K57</t>
  </si>
  <si>
    <t>K4.7.4.1</t>
  </si>
  <si>
    <t>K58</t>
  </si>
  <si>
    <t>K4.7.5.1</t>
  </si>
  <si>
    <t>K59</t>
  </si>
  <si>
    <t>K6.7.1.1</t>
  </si>
  <si>
    <t>CROSSINGS</t>
  </si>
  <si>
    <t>Sewer or Drain</t>
  </si>
  <si>
    <t>Pipe Bore; not exceeding 300 mm</t>
  </si>
  <si>
    <t>generally</t>
  </si>
  <si>
    <t>K60</t>
  </si>
  <si>
    <t>K6.8.1.1</t>
  </si>
  <si>
    <t>Buried cable duct</t>
  </si>
  <si>
    <t>K61</t>
  </si>
  <si>
    <t>K8.5.1.1</t>
  </si>
  <si>
    <t>OTHER PIPEWORK ANCILLARIES</t>
  </si>
  <si>
    <t>Connection to existing Manholes and other Chambers</t>
  </si>
  <si>
    <t>Pipe Bore; not exceeding 200 mm</t>
  </si>
  <si>
    <t>Building in ends of pipes to existing 215mm brick manhole in engineering class 'B' bricks and make good with cement mortar (1:3); 2m below ground level; pipe nominal bore; 150mm</t>
  </si>
  <si>
    <t>K62</t>
  </si>
  <si>
    <t>K8.5.1.2</t>
  </si>
  <si>
    <t>Building in ends of pipes to existing 675mm precast concrete manhole chamber and make good with cement mortar (1:3); 2m below ground level; pipe nominal bore; 150mm</t>
  </si>
  <si>
    <t>K63</t>
  </si>
  <si>
    <t>K8.5.2.1</t>
  </si>
  <si>
    <t>Pipe Bore; 200 - 300 mm</t>
  </si>
  <si>
    <t>Building in ends of pipes to existing 215mm brick manhole in engineering class 'B' bricks and make good with cement mortar (1:3); 2m below ground level; pipe nominal bore; 300mm</t>
  </si>
  <si>
    <t>K64</t>
  </si>
  <si>
    <t>K8.5.2.2</t>
  </si>
  <si>
    <t>Building in ends of pipes to existing 675mm precast concrete manhole chamber and make good with cement mortar (1:3); 2m below ground level; pipe nominal bore; 300mm</t>
  </si>
  <si>
    <t>K65</t>
  </si>
  <si>
    <t>K8.6.1.1</t>
  </si>
  <si>
    <t>Connection to existing Pipes, Ducts and Culverts</t>
  </si>
  <si>
    <t>Building new clay pipe into existing</t>
  </si>
  <si>
    <t>K66</t>
  </si>
  <si>
    <t>K8.6.2.1</t>
  </si>
  <si>
    <t>K67</t>
  </si>
  <si>
    <t>K8.6.3.1</t>
  </si>
  <si>
    <t>Pipe Bore; 300 - 600 mm</t>
  </si>
  <si>
    <t>Building new concrete pipe into existing</t>
  </si>
  <si>
    <t>K68</t>
  </si>
  <si>
    <t>K8.9.1.1</t>
  </si>
  <si>
    <t>Cleaning of buried pipework and manholes</t>
  </si>
  <si>
    <t>Buried Depth of Pipe not exceeding 1.5 metres to Crown</t>
  </si>
  <si>
    <t>Pipe Nominal Bore not exceeding 300 mm</t>
  </si>
  <si>
    <t>K69</t>
  </si>
  <si>
    <t>K8.9.1.2</t>
  </si>
  <si>
    <t>Pipe Nominal Bore exceeding 300mm</t>
  </si>
  <si>
    <t>K70</t>
  </si>
  <si>
    <t>K8.9.2.1</t>
  </si>
  <si>
    <t>Buried Depth of Pipe between 1.5 and 2 metres to Crown</t>
  </si>
  <si>
    <t>K71</t>
  </si>
  <si>
    <t>K8.9.2.2</t>
  </si>
  <si>
    <t>K72</t>
  </si>
  <si>
    <t>K8.10.1.1</t>
  </si>
  <si>
    <t>Wrapping and Lagging</t>
  </si>
  <si>
    <t>Geo Textile material wrapping. Minimum mean peak tensile strength of 15kN/m</t>
  </si>
  <si>
    <t>K73</t>
  </si>
  <si>
    <t>K8.10.1.2</t>
  </si>
  <si>
    <t>K74</t>
  </si>
  <si>
    <t>K9.1.1</t>
  </si>
  <si>
    <t>BESPOKE - PIPEWORK - MANHOLES AND PIPEWORK ANCILLARIES</t>
  </si>
  <si>
    <t>Investigation of existing pipework, drainage and culverts</t>
  </si>
  <si>
    <t>CCTV investigation survey and jetting down where applicable</t>
  </si>
  <si>
    <t>M1</t>
  </si>
  <si>
    <t>M1.1.1.1</t>
  </si>
  <si>
    <t>CLASS M - STRUCTURAL METALWORK</t>
  </si>
  <si>
    <t>FABRICATION OF MAIN MEMBERS FOR BRIDGES</t>
  </si>
  <si>
    <t>Rolled Sections</t>
  </si>
  <si>
    <t>Straight On Plan</t>
  </si>
  <si>
    <t>Mild steel fabrication to BS 10025 grade S275 and delivery to site</t>
  </si>
  <si>
    <t>M2</t>
  </si>
  <si>
    <t>M1.1.2.1</t>
  </si>
  <si>
    <t>Curved On Plan</t>
  </si>
  <si>
    <t>M3</t>
  </si>
  <si>
    <t>M1.1.3.1</t>
  </si>
  <si>
    <t>Straight on Plan and Cambered</t>
  </si>
  <si>
    <t>M4</t>
  </si>
  <si>
    <t>M1.1.4.1</t>
  </si>
  <si>
    <t>Curved on Plan and Cambered</t>
  </si>
  <si>
    <t>M5</t>
  </si>
  <si>
    <t>M1.2.1.1</t>
  </si>
  <si>
    <t>Plates or Flats</t>
  </si>
  <si>
    <t>M6</t>
  </si>
  <si>
    <t>M1.2.2.1</t>
  </si>
  <si>
    <t>M7</t>
  </si>
  <si>
    <t>M1.2.3.1</t>
  </si>
  <si>
    <t>M8</t>
  </si>
  <si>
    <t>M1.2.4.1</t>
  </si>
  <si>
    <t>M9</t>
  </si>
  <si>
    <t>M1.3.1.1</t>
  </si>
  <si>
    <t>Built-up Box or Hollow Sections</t>
  </si>
  <si>
    <t>M10</t>
  </si>
  <si>
    <t>M1.3.2.1</t>
  </si>
  <si>
    <t>M11</t>
  </si>
  <si>
    <t>M1.3.3.1</t>
  </si>
  <si>
    <t>M12</t>
  </si>
  <si>
    <t>M1.3.4.1</t>
  </si>
  <si>
    <t>M13</t>
  </si>
  <si>
    <t>M2.1.1.1</t>
  </si>
  <si>
    <t>FABRICATION OF SUBSIDIARY MEMBERS FOR BRIDGES</t>
  </si>
  <si>
    <t>Deck Panels</t>
  </si>
  <si>
    <t>M14</t>
  </si>
  <si>
    <t>M2.1.2.1</t>
  </si>
  <si>
    <t>M15</t>
  </si>
  <si>
    <t>M2.1.3.1</t>
  </si>
  <si>
    <t>M16</t>
  </si>
  <si>
    <t>M2.1.4.1</t>
  </si>
  <si>
    <t>M17</t>
  </si>
  <si>
    <t>M2.2.1.1</t>
  </si>
  <si>
    <t>Bracings</t>
  </si>
  <si>
    <t>M18</t>
  </si>
  <si>
    <t>M5.1.1</t>
  </si>
  <si>
    <t>ERECTION OF MEMBERS FOR BRIDGES</t>
  </si>
  <si>
    <t>Erection of members for bridges</t>
  </si>
  <si>
    <t>Trial Erection</t>
  </si>
  <si>
    <t>M19</t>
  </si>
  <si>
    <t>M5.2.1</t>
  </si>
  <si>
    <t>Permanent Erection</t>
  </si>
  <si>
    <t>Final Permanent Erection</t>
  </si>
  <si>
    <t>M20</t>
  </si>
  <si>
    <t>M5.4.1</t>
  </si>
  <si>
    <t>Site Bolts - HSFG general grade</t>
  </si>
  <si>
    <t>Diameter not exceeding 16 mm</t>
  </si>
  <si>
    <t>M21</t>
  </si>
  <si>
    <t>M5.4.2</t>
  </si>
  <si>
    <t>Diameter 16 - 20 mm</t>
  </si>
  <si>
    <t>M22</t>
  </si>
  <si>
    <t>M5.4.3</t>
  </si>
  <si>
    <t>Diameter 20 - 24 mm</t>
  </si>
  <si>
    <t>M23</t>
  </si>
  <si>
    <t>M5.5.1</t>
  </si>
  <si>
    <t>Site Bolts - HSFG Higher Grade</t>
  </si>
  <si>
    <t>M24</t>
  </si>
  <si>
    <t>M5.5.2</t>
  </si>
  <si>
    <t>M25</t>
  </si>
  <si>
    <t>M5.5.3</t>
  </si>
  <si>
    <t>M26</t>
  </si>
  <si>
    <t>M7.1.1</t>
  </si>
  <si>
    <t>ERECTION OF OTHER MEMBERS</t>
  </si>
  <si>
    <t>M27</t>
  </si>
  <si>
    <t>M7.2.1</t>
  </si>
  <si>
    <t>M28</t>
  </si>
  <si>
    <t>M8.1.1</t>
  </si>
  <si>
    <t>OFF SITE SURFACE TREATMENT</t>
  </si>
  <si>
    <t>Off site surface treatment</t>
  </si>
  <si>
    <t>Blast cleaning</t>
  </si>
  <si>
    <t>M29</t>
  </si>
  <si>
    <t>M8.5.1</t>
  </si>
  <si>
    <t>Metal spraying</t>
  </si>
  <si>
    <t>M30</t>
  </si>
  <si>
    <t>M8.6.1</t>
  </si>
  <si>
    <t>Galvanising</t>
  </si>
  <si>
    <t>Galvanising; to BS EN1461 : 600g / m2; Average: 20m2 / tonne</t>
  </si>
  <si>
    <t>M31</t>
  </si>
  <si>
    <t>M8.7.1</t>
  </si>
  <si>
    <t>Painting</t>
  </si>
  <si>
    <t>High Build Epoxy zinc phosphate</t>
  </si>
  <si>
    <t>M32</t>
  </si>
  <si>
    <t>M9.1.1</t>
  </si>
  <si>
    <t>BESPOKE STRUCTURAL METALWORK ITEMS</t>
  </si>
  <si>
    <t>Removal of existing members</t>
  </si>
  <si>
    <t>Take down steelwork; temporarily set aside and protect; steelwork; any description:</t>
  </si>
  <si>
    <t>Including unbolting, cutting or burning off fittings as required</t>
  </si>
  <si>
    <t>M33</t>
  </si>
  <si>
    <t>M9.2.1</t>
  </si>
  <si>
    <t>Re-erection of previously dismantled steelwork</t>
  </si>
  <si>
    <t>Final erection</t>
  </si>
  <si>
    <t>M34</t>
  </si>
  <si>
    <t>M9.3.1.1</t>
  </si>
  <si>
    <t>Site works</t>
  </si>
  <si>
    <t>Site cutting of existing steel members in situ</t>
  </si>
  <si>
    <t>not exceeding 10mm thick</t>
  </si>
  <si>
    <t>M35</t>
  </si>
  <si>
    <t>M9.3.1.2</t>
  </si>
  <si>
    <t>12mm thick</t>
  </si>
  <si>
    <t>M36</t>
  </si>
  <si>
    <t>M9.3.1.3</t>
  </si>
  <si>
    <t>15mm thick</t>
  </si>
  <si>
    <t>M37</t>
  </si>
  <si>
    <t>M9.3.1.4</t>
  </si>
  <si>
    <t>20mm thick</t>
  </si>
  <si>
    <t>M38</t>
  </si>
  <si>
    <t>M9.4.1.1</t>
  </si>
  <si>
    <t>Steelwork repairs to bridges; steel to BE 10025 grade S275; fabricate, supply and erect; including all work in establishing, checking and verifying all necessary site dimensions and for cutting and drilling on or off site as necessary; supply of necessary templates; surface preparation and shop paint blast and etch primer as per specification</t>
  </si>
  <si>
    <t>Flange plates, end plates, cover plates, repair plates, packing plates and the like</t>
  </si>
  <si>
    <t>M39</t>
  </si>
  <si>
    <t>M9.4.1.2</t>
  </si>
  <si>
    <t>M40</t>
  </si>
  <si>
    <t>M9.4.1.3</t>
  </si>
  <si>
    <t>M41</t>
  </si>
  <si>
    <t>M9.4.1.4</t>
  </si>
  <si>
    <t>M42</t>
  </si>
  <si>
    <t>M9.4.2.1</t>
  </si>
  <si>
    <t>Equal angles</t>
  </si>
  <si>
    <t>89 x 89 x 10mm</t>
  </si>
  <si>
    <t>M43</t>
  </si>
  <si>
    <t>M9.4.2.2</t>
  </si>
  <si>
    <t>100 x 100 x 12mm</t>
  </si>
  <si>
    <t>M44</t>
  </si>
  <si>
    <t>M9.4.3.1</t>
  </si>
  <si>
    <t>Unequal angle</t>
  </si>
  <si>
    <t>150 x 90 x 15mm</t>
  </si>
  <si>
    <t>M45</t>
  </si>
  <si>
    <t>M9.4.4.1</t>
  </si>
  <si>
    <t>Frame members</t>
  </si>
  <si>
    <t>254 x 254 x 132kg/m universal column</t>
  </si>
  <si>
    <t>M46</t>
  </si>
  <si>
    <t>M9.4.4.2</t>
  </si>
  <si>
    <t>305 x 305 x 283kg/m universal column</t>
  </si>
  <si>
    <t>M47</t>
  </si>
  <si>
    <t>M9.4.4.3</t>
  </si>
  <si>
    <t>356 x 406 x 393kg/m universal column</t>
  </si>
  <si>
    <t>M48</t>
  </si>
  <si>
    <t>M9.5.1</t>
  </si>
  <si>
    <t>Bespoke structural metalwork items</t>
  </si>
  <si>
    <t>Steelwork repairs to bridges; bridge deck plates; steel to BS EN 10025 grade  S275JO:</t>
  </si>
  <si>
    <t>Fabricate and supply only; 2m x 1m x 12mm thick</t>
  </si>
  <si>
    <t>M49</t>
  </si>
  <si>
    <t>M9.5.2</t>
  </si>
  <si>
    <t>Fix only; 2m x 1m x 12mm thick</t>
  </si>
  <si>
    <t>M50</t>
  </si>
  <si>
    <t>M9.6.1.1</t>
  </si>
  <si>
    <t>Site welding</t>
  </si>
  <si>
    <t>Site weld new plates to existing steelwork</t>
  </si>
  <si>
    <t>8mm fillet welds; generally</t>
  </si>
  <si>
    <t>M51</t>
  </si>
  <si>
    <t>M9.6.1.2</t>
  </si>
  <si>
    <t>15mm fillet welds; generally</t>
  </si>
  <si>
    <t>M52</t>
  </si>
  <si>
    <t>M9.6.1.3</t>
  </si>
  <si>
    <t>22mm fillet welds; generally</t>
  </si>
  <si>
    <t>M53</t>
  </si>
  <si>
    <t>M9.6.1.4</t>
  </si>
  <si>
    <t>Single bevel butt welds; to 15mm steel; stiffener tees; packing plates; to existing steelwork</t>
  </si>
  <si>
    <t>M54</t>
  </si>
  <si>
    <t>M9.6.1.5</t>
  </si>
  <si>
    <t>Single bevel butt welds; to 22mm steel; stiffener tees; packing plates; to existing steelwork</t>
  </si>
  <si>
    <t>M55</t>
  </si>
  <si>
    <t>M9.7.1.1</t>
  </si>
  <si>
    <t>Grinding</t>
  </si>
  <si>
    <t>Rivet head</t>
  </si>
  <si>
    <t>Grind domed rivet head flush with surface of existing steel.</t>
  </si>
  <si>
    <t>M56</t>
  </si>
  <si>
    <t>M9.8.1.1</t>
  </si>
  <si>
    <t>Drill out fixing rivets:</t>
  </si>
  <si>
    <t>Fixing rivets</t>
  </si>
  <si>
    <t>20mm diameter</t>
  </si>
  <si>
    <t>M57</t>
  </si>
  <si>
    <t>M9.9.1.1</t>
  </si>
  <si>
    <t>Site Drilling Existing Steelwork</t>
  </si>
  <si>
    <t>Not exceeding 25mm diameter</t>
  </si>
  <si>
    <t>Not exceeding 15 mm thick</t>
  </si>
  <si>
    <t>M58</t>
  </si>
  <si>
    <t>M9.9.1.2</t>
  </si>
  <si>
    <t>15 -  25 mm thick</t>
  </si>
  <si>
    <t>M59</t>
  </si>
  <si>
    <t>M9.9.1.3</t>
  </si>
  <si>
    <t>Exceeding  25mm thick</t>
  </si>
  <si>
    <t>M60</t>
  </si>
  <si>
    <t>M9.9.2.1</t>
  </si>
  <si>
    <t>Exceeding 25mm diameter</t>
  </si>
  <si>
    <t>M61</t>
  </si>
  <si>
    <t>M9.9.2.2</t>
  </si>
  <si>
    <t>15 - 25 mm thick</t>
  </si>
  <si>
    <t>M62</t>
  </si>
  <si>
    <t>M9.9.2.3</t>
  </si>
  <si>
    <t>N1</t>
  </si>
  <si>
    <t>N1.3.0.1</t>
  </si>
  <si>
    <t>CLASS N - MISCELLANEOUS METALWORK</t>
  </si>
  <si>
    <t>MISCELLANEOUS METALWORK</t>
  </si>
  <si>
    <t>Ladders</t>
  </si>
  <si>
    <t>Ladders, galvanised to BS 729 to give a minimum 1000 gm/m2; drilling, fixing and bolting down</t>
  </si>
  <si>
    <t>400mm wide; 65 x 10 mm stringers; 20  mm diameter rungs</t>
  </si>
  <si>
    <t>N2</t>
  </si>
  <si>
    <t>N1.4.0.1</t>
  </si>
  <si>
    <t>Steel balustrade, galvanised to BS 729 to give a minimum 1000 gm/m2; comprising standards manufactured from rolled steel angle and tee sections as indicated at 2000mm centres, 48.3 mm x 5.0 mm thick tubular steel handrails and intermediate rails including all angles, ends, ramps, bolts and packers as Network Rail drawing nr NR/CIV/SCOWD/HND/001 Rev B.</t>
  </si>
  <si>
    <t>Handrail Option A</t>
  </si>
  <si>
    <t>N3</t>
  </si>
  <si>
    <t>N1.4.0.2</t>
  </si>
  <si>
    <t>Handrail Option B</t>
  </si>
  <si>
    <t>N4</t>
  </si>
  <si>
    <t>N1.4.0.3</t>
  </si>
  <si>
    <t>Handrail Option C</t>
  </si>
  <si>
    <t>N5</t>
  </si>
  <si>
    <t>N1.4.0.4</t>
  </si>
  <si>
    <t>Handrail Option D</t>
  </si>
  <si>
    <t>N6</t>
  </si>
  <si>
    <t>N1.6.1.1</t>
  </si>
  <si>
    <t>Miscellaneous Framing</t>
  </si>
  <si>
    <t>Angle Section</t>
  </si>
  <si>
    <t>76 x 64 mm x 9.68 kg / m;</t>
  </si>
  <si>
    <t>N7</t>
  </si>
  <si>
    <t>N1.6.1.2</t>
  </si>
  <si>
    <t>102 x 65 mm x 13.4 kg / m;</t>
  </si>
  <si>
    <t>N8</t>
  </si>
  <si>
    <t>N1.6.2.1</t>
  </si>
  <si>
    <t>Channel section</t>
  </si>
  <si>
    <t>102 x 51 mm x 10.42 kg / m</t>
  </si>
  <si>
    <t>N9</t>
  </si>
  <si>
    <t>N1.6.2.2</t>
  </si>
  <si>
    <t>152 x 76 mm x 17.88 kg / m</t>
  </si>
  <si>
    <t>N10</t>
  </si>
  <si>
    <t>N1.6.2.3</t>
  </si>
  <si>
    <t>178 x 89 mm x 26.81 kg / m</t>
  </si>
  <si>
    <t>N11</t>
  </si>
  <si>
    <t>N1.6.9.1</t>
  </si>
  <si>
    <t>Girders; jacking and packing</t>
  </si>
  <si>
    <t>Supply and install packing plates to trough or cross girders; packings upto 50mm total thickness</t>
  </si>
  <si>
    <t>N12</t>
  </si>
  <si>
    <t>N1.7.1.1</t>
  </si>
  <si>
    <t>Plate flooring</t>
  </si>
  <si>
    <t>Supply and install; Durbar pattern; all cutting drilling and fixings</t>
  </si>
  <si>
    <t>6mm nominal thickness</t>
  </si>
  <si>
    <t>N13</t>
  </si>
  <si>
    <t>N1.7.2.1</t>
  </si>
  <si>
    <t>Supply and install; open grid flooring; all cutting drilling and fixings</t>
  </si>
  <si>
    <t>40mm nominal thickness</t>
  </si>
  <si>
    <t>N14</t>
  </si>
  <si>
    <t>N9.1.1.1</t>
  </si>
  <si>
    <t>SUNDRIES</t>
  </si>
  <si>
    <t>Cross beam holding down strap</t>
  </si>
  <si>
    <t>70 x 20mm flat with two 100 x 25mm slots; 2nr 18mm diameter x 100mm long bolts; nuts and washers.</t>
  </si>
  <si>
    <t>N15</t>
  </si>
  <si>
    <t>N9.2.1.1</t>
  </si>
  <si>
    <t>Drill hole in steelwork; make good paint protection system; steelwork thickness:</t>
  </si>
  <si>
    <t>To suit 10mm diameter bolt</t>
  </si>
  <si>
    <t>N16</t>
  </si>
  <si>
    <t>N9.2.2.1</t>
  </si>
  <si>
    <t>To suit 12mm diameter bolt</t>
  </si>
  <si>
    <t>N17</t>
  </si>
  <si>
    <t>N9.2.2.2</t>
  </si>
  <si>
    <t>N18</t>
  </si>
  <si>
    <t>N9.2.2.3</t>
  </si>
  <si>
    <t>N19</t>
  </si>
  <si>
    <t>N9.3.1.1</t>
  </si>
  <si>
    <t>Reflective chevron plates.</t>
  </si>
  <si>
    <t>Supply and fix reflective chevron plates; fabricated from SWG aluminium; 3000 x 300 x 3mm thick; chevrons at 45 degrees to horizontal; chevron width 150mm minimum; alternate chevrons coloured yellow / black; plate fixed to steel underbridges;</t>
  </si>
  <si>
    <t>N20</t>
  </si>
  <si>
    <t>N9.3.1.2</t>
  </si>
  <si>
    <t>Self adhesive Upvc reflective chevron plates; 3000 x 300; chevrons at 45 degrees to horizontal; chevron width 150mm minimum; alternate chevrons coloured yellow / black; secured to steel underbridges;</t>
  </si>
  <si>
    <t>N21</t>
  </si>
  <si>
    <t>N9.4.1.1</t>
  </si>
  <si>
    <t>Supply and fix sundry items</t>
  </si>
  <si>
    <t>Bridge Bash Plates</t>
  </si>
  <si>
    <t>4 fixings per plate</t>
  </si>
  <si>
    <t>N22</t>
  </si>
  <si>
    <t>N9.4.2.1</t>
  </si>
  <si>
    <t>Limited Clearance Plates</t>
  </si>
  <si>
    <t>N23</t>
  </si>
  <si>
    <t>N9.5.1.1</t>
  </si>
  <si>
    <t>Bolt sets; nut, washer and nylon top hat insert washer.</t>
  </si>
  <si>
    <t>8 mm diameter</t>
  </si>
  <si>
    <t>25 mm long</t>
  </si>
  <si>
    <t>N24</t>
  </si>
  <si>
    <t>N9.5.2.1</t>
  </si>
  <si>
    <t>10 mm diameter</t>
  </si>
  <si>
    <t>not exceeding 75 mm long</t>
  </si>
  <si>
    <t>N25</t>
  </si>
  <si>
    <t>N9.5.2.2</t>
  </si>
  <si>
    <t>exceeding 75 mm long</t>
  </si>
  <si>
    <t>N26</t>
  </si>
  <si>
    <t>N9.5.3.1</t>
  </si>
  <si>
    <t>12 mm diameter</t>
  </si>
  <si>
    <t>N27</t>
  </si>
  <si>
    <t>N9.5.3.2</t>
  </si>
  <si>
    <t>N28</t>
  </si>
  <si>
    <t>N9.6.1.1</t>
  </si>
  <si>
    <t>Mild steel holding down bolt; nut, washer and nylon top hat insert washer; bolt length:</t>
  </si>
  <si>
    <t>Not exceeding 250mm long</t>
  </si>
  <si>
    <t>N29</t>
  </si>
  <si>
    <t>N9.6.1.2</t>
  </si>
  <si>
    <t>250 - 350mm long</t>
  </si>
  <si>
    <t>N30</t>
  </si>
  <si>
    <t>N9.6.1.3</t>
  </si>
  <si>
    <t>Exceeding 350 mm long</t>
  </si>
  <si>
    <t>N31</t>
  </si>
  <si>
    <t>N9.7.1.1</t>
  </si>
  <si>
    <t>Removal of existing steelwork</t>
  </si>
  <si>
    <t>Steel Balustrade</t>
  </si>
  <si>
    <t>Remove existing steel balustrade and dispose off site</t>
  </si>
  <si>
    <t>N32</t>
  </si>
  <si>
    <t>N9.7.2.1</t>
  </si>
  <si>
    <t>Steel Handrails</t>
  </si>
  <si>
    <t>Remove existing Steel Handrails and set aside for re-use</t>
  </si>
  <si>
    <t>N33</t>
  </si>
  <si>
    <t>N9.7.2.2</t>
  </si>
  <si>
    <t>Remove existing Steel Handrail and dispose off site</t>
  </si>
  <si>
    <t>N34</t>
  </si>
  <si>
    <t>N9.8.1.1</t>
  </si>
  <si>
    <t>Welded Mesh Panelling</t>
  </si>
  <si>
    <t>Supply and fix to existing steelwork</t>
  </si>
  <si>
    <t>40 x 40 mm nominal Mesh</t>
  </si>
  <si>
    <t>O1</t>
  </si>
  <si>
    <t>O1.1.1.1</t>
  </si>
  <si>
    <t>CLASS O - TIMBER STRUCTURES</t>
  </si>
  <si>
    <t>HARDWOOD COMPONENTS</t>
  </si>
  <si>
    <t>Cross-sectional area not exceeding 0.01 m2</t>
  </si>
  <si>
    <t>Length not exceeding 1.5 m</t>
  </si>
  <si>
    <t>Sawn finish; Greenheart; 100 x 75 mm</t>
  </si>
  <si>
    <t>O2</t>
  </si>
  <si>
    <t>O1.1.2.1</t>
  </si>
  <si>
    <t>Length 1.5 - 3 m</t>
  </si>
  <si>
    <t>O3</t>
  </si>
  <si>
    <t>O1.1.3.1</t>
  </si>
  <si>
    <t>Length 3 - 5 m</t>
  </si>
  <si>
    <t>O4</t>
  </si>
  <si>
    <t>O1.1.4.1</t>
  </si>
  <si>
    <t>Length 5 - 8 m</t>
  </si>
  <si>
    <t>O5</t>
  </si>
  <si>
    <t>O1.2.1.1</t>
  </si>
  <si>
    <t>Cross-sectional area: 0.01 - 0.02 m2</t>
  </si>
  <si>
    <t>Sawn finish; Greenheart; 75 x 225 mm</t>
  </si>
  <si>
    <t>O6</t>
  </si>
  <si>
    <t>O1.2.2.1</t>
  </si>
  <si>
    <t>O7</t>
  </si>
  <si>
    <t>O1.2.3.1</t>
  </si>
  <si>
    <t>O8</t>
  </si>
  <si>
    <t>O1.2.1</t>
  </si>
  <si>
    <t>O9</t>
  </si>
  <si>
    <t>O1.3.1.1</t>
  </si>
  <si>
    <t>Cross-sectional area: 0.02 - 0.04 m2</t>
  </si>
  <si>
    <t>Sawn finish; Greenheart; 200 x 200 mm</t>
  </si>
  <si>
    <t>O10</t>
  </si>
  <si>
    <t>O1.3.2.1</t>
  </si>
  <si>
    <t>O11</t>
  </si>
  <si>
    <t>O1.3.3.1</t>
  </si>
  <si>
    <t>O12</t>
  </si>
  <si>
    <t>O1.3.4.1</t>
  </si>
  <si>
    <t>O13</t>
  </si>
  <si>
    <t>O1.4.2.1</t>
  </si>
  <si>
    <t>Cross-sectional area: 0.04 - 0.1 m2</t>
  </si>
  <si>
    <t>Sawn finish; Greenheart; 300 x 150 mm</t>
  </si>
  <si>
    <t>O14</t>
  </si>
  <si>
    <t>O1.4.2.2</t>
  </si>
  <si>
    <t>Sawn finish; Greenheart; 200 x 300 mm</t>
  </si>
  <si>
    <t>O15</t>
  </si>
  <si>
    <t>O1.4.2.3</t>
  </si>
  <si>
    <t>Sawn finish; Greenheart; 300 x 300 mm</t>
  </si>
  <si>
    <t>O16</t>
  </si>
  <si>
    <t>O1.4.3.1</t>
  </si>
  <si>
    <t>O17</t>
  </si>
  <si>
    <t>O1.4.3.2</t>
  </si>
  <si>
    <t>O18</t>
  </si>
  <si>
    <t>O1.4.3.3</t>
  </si>
  <si>
    <t>O19</t>
  </si>
  <si>
    <t>O1.4.4.1</t>
  </si>
  <si>
    <t>O20</t>
  </si>
  <si>
    <t>O1.4.4.2</t>
  </si>
  <si>
    <t>O21</t>
  </si>
  <si>
    <t>O2.1.1.1</t>
  </si>
  <si>
    <t>SOFTWOOD COMPONENTS</t>
  </si>
  <si>
    <t>Wrot finish; Douglas fir, 100 x 75 mm</t>
  </si>
  <si>
    <t>O22</t>
  </si>
  <si>
    <t>O2.1.2.1</t>
  </si>
  <si>
    <t>O23</t>
  </si>
  <si>
    <t>O2.1.3.1</t>
  </si>
  <si>
    <t>O24</t>
  </si>
  <si>
    <t>O2.1.4.1</t>
  </si>
  <si>
    <t>O25</t>
  </si>
  <si>
    <t>O2.2.1.1</t>
  </si>
  <si>
    <t>Wrot finish; Douglas fir, 150 x 75 mm</t>
  </si>
  <si>
    <t>O26</t>
  </si>
  <si>
    <t>O2.2.1.2</t>
  </si>
  <si>
    <t>Wrot finish; Douglas fir, 75 x 225 mm</t>
  </si>
  <si>
    <t>O27</t>
  </si>
  <si>
    <t>O2.2.2.1</t>
  </si>
  <si>
    <t>O28</t>
  </si>
  <si>
    <t>O2.2.2.2</t>
  </si>
  <si>
    <t>O29</t>
  </si>
  <si>
    <t>O2.2.3.1</t>
  </si>
  <si>
    <t>O30</t>
  </si>
  <si>
    <t>O2.2.3.2</t>
  </si>
  <si>
    <t>O31</t>
  </si>
  <si>
    <t>O2.2.4.1</t>
  </si>
  <si>
    <t>O32</t>
  </si>
  <si>
    <t>O2.2.4.2</t>
  </si>
  <si>
    <t>O33</t>
  </si>
  <si>
    <t>O2.3.2.1</t>
  </si>
  <si>
    <t>Wrot finish; Douglas fir, 200 x 200 mm</t>
  </si>
  <si>
    <t>O34</t>
  </si>
  <si>
    <t>O2.3.3.1</t>
  </si>
  <si>
    <t>O35</t>
  </si>
  <si>
    <t>O2.4.2.1</t>
  </si>
  <si>
    <t>Wrot finish; Douglas fir, 300 x 150 mm</t>
  </si>
  <si>
    <t>O36</t>
  </si>
  <si>
    <t>O2.4.2.2</t>
  </si>
  <si>
    <t>Wrot finish; Douglas fir, 200 x 300 mm</t>
  </si>
  <si>
    <t>O37</t>
  </si>
  <si>
    <t>O2.4.3.1</t>
  </si>
  <si>
    <t>O38</t>
  </si>
  <si>
    <t>O2.4.3.2</t>
  </si>
  <si>
    <t>O39</t>
  </si>
  <si>
    <t>O2.5.3.1</t>
  </si>
  <si>
    <t>Cross-sectional area: 0.1 - 0.2 m2</t>
  </si>
  <si>
    <t>Wrot finish; Douglas fir; 600 x 300 mm; baulk in marine work</t>
  </si>
  <si>
    <t>O40</t>
  </si>
  <si>
    <t>O2.5.4.1</t>
  </si>
  <si>
    <t>O41</t>
  </si>
  <si>
    <t>O2.6.3.1</t>
  </si>
  <si>
    <t>Cross-sectional area: 0.2 - 0.4 m2</t>
  </si>
  <si>
    <t>Wrot finish; Douglas fir; 600 x 600 mm; baulk in marine work</t>
  </si>
  <si>
    <t>O42</t>
  </si>
  <si>
    <t>O2.6.4.1</t>
  </si>
  <si>
    <t>O43</t>
  </si>
  <si>
    <t>O3.1.1</t>
  </si>
  <si>
    <t>HARDWOOD DECKING</t>
  </si>
  <si>
    <t>Hardwood decking</t>
  </si>
  <si>
    <t>Thickness not exceeding 25 mm</t>
  </si>
  <si>
    <t>Supply and install new timber decking of 254 mm board width by bolting to existing steel support</t>
  </si>
  <si>
    <t>O44</t>
  </si>
  <si>
    <t>O3.2.1</t>
  </si>
  <si>
    <t>Thickness 25 - 50 mm</t>
  </si>
  <si>
    <t>O45</t>
  </si>
  <si>
    <t>O3.3.1</t>
  </si>
  <si>
    <t>Thickness 50 - 75 mm</t>
  </si>
  <si>
    <t>O46</t>
  </si>
  <si>
    <t>O3.4.1</t>
  </si>
  <si>
    <t>Thickness 75 - 100 mm</t>
  </si>
  <si>
    <t>O47</t>
  </si>
  <si>
    <t>O3.5.1</t>
  </si>
  <si>
    <t>Thickness 100 - 125 mm</t>
  </si>
  <si>
    <t>O48</t>
  </si>
  <si>
    <t>O3.6.1</t>
  </si>
  <si>
    <t>Thickness 125 - 150 mm</t>
  </si>
  <si>
    <t>O49</t>
  </si>
  <si>
    <t>O3.7.1</t>
  </si>
  <si>
    <t>Exceeding 150 mm</t>
  </si>
  <si>
    <t>O50</t>
  </si>
  <si>
    <t>O3.9.1</t>
  </si>
  <si>
    <t>Bespoke hardwood decking works</t>
  </si>
  <si>
    <t>Extra for Non Slip finishes; Prepare surface, and apply Nitro grip or similar approved non-slip finish to existing hardwood decking</t>
  </si>
  <si>
    <t>O51</t>
  </si>
  <si>
    <t>O4.1.1</t>
  </si>
  <si>
    <t>SOFTWOOD DECKING</t>
  </si>
  <si>
    <t>Softwood decking</t>
  </si>
  <si>
    <t>O52</t>
  </si>
  <si>
    <t>O4.2.1</t>
  </si>
  <si>
    <t>O53</t>
  </si>
  <si>
    <t>O4.3.1</t>
  </si>
  <si>
    <t>O54</t>
  </si>
  <si>
    <t>O4.4.1</t>
  </si>
  <si>
    <t>O55</t>
  </si>
  <si>
    <t>O4.5.1</t>
  </si>
  <si>
    <t>O56</t>
  </si>
  <si>
    <t>O4.6.1</t>
  </si>
  <si>
    <t>O57</t>
  </si>
  <si>
    <t>O4.7.1</t>
  </si>
  <si>
    <t>O58</t>
  </si>
  <si>
    <t>O4.9.1</t>
  </si>
  <si>
    <t>Bespoke softwood decking works</t>
  </si>
  <si>
    <t>O59</t>
  </si>
  <si>
    <t>O5.4.1.1</t>
  </si>
  <si>
    <t>FITTING AND FASTENINGS</t>
  </si>
  <si>
    <t>Bolts</t>
  </si>
  <si>
    <t>Black hexagonal head bolts and nuts grade 4.6, BS4190 including one nut and one washer; drilling holes</t>
  </si>
  <si>
    <t>M6; 50 mm long</t>
  </si>
  <si>
    <t>O60</t>
  </si>
  <si>
    <t>O5.4.1.2</t>
  </si>
  <si>
    <t>M8; 50 mm long</t>
  </si>
  <si>
    <t>O61</t>
  </si>
  <si>
    <t>O5.4.1.3</t>
  </si>
  <si>
    <t>M10; 50 mm long</t>
  </si>
  <si>
    <t>O62</t>
  </si>
  <si>
    <t>O5.4.1.4</t>
  </si>
  <si>
    <t>M10; 100 mm long</t>
  </si>
  <si>
    <t>O63</t>
  </si>
  <si>
    <t>O5.4.1.5</t>
  </si>
  <si>
    <t>M12; 50 mm long</t>
  </si>
  <si>
    <t>O64</t>
  </si>
  <si>
    <t>O5.4.1.6</t>
  </si>
  <si>
    <t>M12; 100 mm long</t>
  </si>
  <si>
    <t>O65</t>
  </si>
  <si>
    <t>O5.4.1.7</t>
  </si>
  <si>
    <t>M12; 200 mm long</t>
  </si>
  <si>
    <t>O66</t>
  </si>
  <si>
    <t>O5.4.1.8</t>
  </si>
  <si>
    <t>M16; 100 mm long</t>
  </si>
  <si>
    <t>O67</t>
  </si>
  <si>
    <t>O5.4.1.9</t>
  </si>
  <si>
    <t>M16; 200 mm long</t>
  </si>
  <si>
    <t>O68</t>
  </si>
  <si>
    <t>O5.4.2.1</t>
  </si>
  <si>
    <t>Black cup square hexagon carrige bolts and nuts, grade 4.6, BS4933 including one nut and one washer; drilling holes</t>
  </si>
  <si>
    <t>O69</t>
  </si>
  <si>
    <t>O5.4.2.2</t>
  </si>
  <si>
    <t>O70</t>
  </si>
  <si>
    <t>O5.4.2.3</t>
  </si>
  <si>
    <t>M12; 150 mm long</t>
  </si>
  <si>
    <t>O71</t>
  </si>
  <si>
    <t>O9.1.1.1</t>
  </si>
  <si>
    <t>BESPOKE TIMBER ITEMS</t>
  </si>
  <si>
    <t>Board Materials and Repairs</t>
  </si>
  <si>
    <t>Plywood of any thickness or other suitable board material in repairs</t>
  </si>
  <si>
    <t>Repair size 0 - 5m2</t>
  </si>
  <si>
    <t>O72</t>
  </si>
  <si>
    <t>O9.1.1.2</t>
  </si>
  <si>
    <t>Repair size exceeding 5m2</t>
  </si>
  <si>
    <t>O73</t>
  </si>
  <si>
    <t>O9.2.1.1</t>
  </si>
  <si>
    <t>Re-use of existing decking</t>
  </si>
  <si>
    <t>Re-use of existing decking timbers; as instructed by the Employer;  thickness:</t>
  </si>
  <si>
    <t>Not exceeding 25mm</t>
  </si>
  <si>
    <t>O74</t>
  </si>
  <si>
    <t>O9.2.1.2</t>
  </si>
  <si>
    <t>25 - 50mm</t>
  </si>
  <si>
    <t>O75</t>
  </si>
  <si>
    <t>O9.2.1.3</t>
  </si>
  <si>
    <t>50 - 75mm</t>
  </si>
  <si>
    <t>O76</t>
  </si>
  <si>
    <t>O9.2.1.4</t>
  </si>
  <si>
    <t>75 - 100mm</t>
  </si>
  <si>
    <t>O77</t>
  </si>
  <si>
    <t>O9.2.1.5</t>
  </si>
  <si>
    <t>100 - 150mm</t>
  </si>
  <si>
    <t>R1</t>
  </si>
  <si>
    <t>R1.1.4.1</t>
  </si>
  <si>
    <t>CLASS R - ROADS AND PAVINGS</t>
  </si>
  <si>
    <t>UNBOUND SUB BASE</t>
  </si>
  <si>
    <t>Type 1 Unbound Mixtures</t>
  </si>
  <si>
    <t>Depth 100 -150mm</t>
  </si>
  <si>
    <t>To DTp specification; Levelling and compacting</t>
  </si>
  <si>
    <t>R2</t>
  </si>
  <si>
    <t>R1.1.5.1</t>
  </si>
  <si>
    <t>Depth 150 - 200 mm</t>
  </si>
  <si>
    <t>R3</t>
  </si>
  <si>
    <t>R1.1.7.1</t>
  </si>
  <si>
    <t>Depth 250- 300 mm</t>
  </si>
  <si>
    <t>R4</t>
  </si>
  <si>
    <t>R3.1.2.2</t>
  </si>
  <si>
    <t>BITUMOUS BOUND PAVEMENTS</t>
  </si>
  <si>
    <t>Hot rolled Asphalt base</t>
  </si>
  <si>
    <t>Depth 30 - 60mm</t>
  </si>
  <si>
    <t>R5</t>
  </si>
  <si>
    <t>R3.1.3.1</t>
  </si>
  <si>
    <t>Depth 60 - 100 mm</t>
  </si>
  <si>
    <t>R6</t>
  </si>
  <si>
    <t>R3.2.1.1</t>
  </si>
  <si>
    <t>Hot rolled Asphalt binder</t>
  </si>
  <si>
    <t>R7</t>
  </si>
  <si>
    <t>R3.4.2.1</t>
  </si>
  <si>
    <t>Dense Asphalt Concrete surface course</t>
  </si>
  <si>
    <t>Depth 30 - 60 mm</t>
  </si>
  <si>
    <t>Dense Asphalt Concrete surface course, 10 mm aggregate</t>
  </si>
  <si>
    <t>R8</t>
  </si>
  <si>
    <t>R5.1.3.1</t>
  </si>
  <si>
    <t>CONCRETE PAVEMENTS</t>
  </si>
  <si>
    <t>Unreinforced concrete surface slabs</t>
  </si>
  <si>
    <t>To Department of Transport specified paving quality concrete</t>
  </si>
  <si>
    <t>R9</t>
  </si>
  <si>
    <t>R7.1.1</t>
  </si>
  <si>
    <t>KERBS, CHANNELS EDGINGS, FOOTWAYS AND PAVED AREAS</t>
  </si>
  <si>
    <t>Kerbs, channels edgings, footways and paved areas</t>
  </si>
  <si>
    <t>Pre-cast Concrete Kerbs</t>
  </si>
  <si>
    <t>Straight or Curved to radius exceeding 12 m.</t>
  </si>
  <si>
    <t>R10</t>
  </si>
  <si>
    <t>R7.1.2</t>
  </si>
  <si>
    <t>Curved to radius not exceeding 12m.</t>
  </si>
  <si>
    <t>R11</t>
  </si>
  <si>
    <t>R7.2.1.1</t>
  </si>
  <si>
    <t>Pre-cast Concrete Channel</t>
  </si>
  <si>
    <t>Supply &amp; fix</t>
  </si>
  <si>
    <t>R12</t>
  </si>
  <si>
    <t>R7.2.1.2</t>
  </si>
  <si>
    <t>Extra Over for Outfall Unit</t>
  </si>
  <si>
    <t>R13</t>
  </si>
  <si>
    <t>R7.2.1.3</t>
  </si>
  <si>
    <t>Extra Over for Stopped End Unit</t>
  </si>
  <si>
    <t>R14</t>
  </si>
  <si>
    <t>R7.3.1</t>
  </si>
  <si>
    <t>Pre-cast Concrete Edgings</t>
  </si>
  <si>
    <t>R15</t>
  </si>
  <si>
    <t>R7.3.2</t>
  </si>
  <si>
    <t>R16</t>
  </si>
  <si>
    <t>R7.5.1.1</t>
  </si>
  <si>
    <t>Pre-cast concrete, natural stone, block and clay slabs and pavers</t>
  </si>
  <si>
    <t>Concrete paving slabs</t>
  </si>
  <si>
    <t>600 x 450 x 50mm thick</t>
  </si>
  <si>
    <t>R17</t>
  </si>
  <si>
    <t>R7.5.1.2</t>
  </si>
  <si>
    <t>600 x 600 x 50mm thick</t>
  </si>
  <si>
    <t>R18</t>
  </si>
  <si>
    <t>R8.2.4.1</t>
  </si>
  <si>
    <t>ANCILLARIES</t>
  </si>
  <si>
    <t>Surface Markings</t>
  </si>
  <si>
    <t>Continuous Lines</t>
  </si>
  <si>
    <t>Thermoplastic Material to BS 3262, to tarmac; 100mm wide</t>
  </si>
  <si>
    <t>R19</t>
  </si>
  <si>
    <t>R8.2.4.2</t>
  </si>
  <si>
    <t>Thermoplastic Material to BS 3262, to tarmac; 200mm wide</t>
  </si>
  <si>
    <t>R20</t>
  </si>
  <si>
    <t>R8.9.1</t>
  </si>
  <si>
    <t>Ancillaries</t>
  </si>
  <si>
    <t>Bollards</t>
  </si>
  <si>
    <t>270 mm diameter. 915 mm above ground.</t>
  </si>
  <si>
    <t>R21</t>
  </si>
  <si>
    <t>R9.1.1.1</t>
  </si>
  <si>
    <t>BESPOKE ROADS AND PAVING WORKS</t>
  </si>
  <si>
    <t>Making good road surface; base course; dense bitumen macadam; 20mm aggregate; to DTp Clause 906</t>
  </si>
  <si>
    <t>Making good road surfacing</t>
  </si>
  <si>
    <t>R22</t>
  </si>
  <si>
    <t>R9.1.2.1</t>
  </si>
  <si>
    <t>R23</t>
  </si>
  <si>
    <t>R9.2.1.1</t>
  </si>
  <si>
    <t>Making good road surfacing; wearing course; hot rolled asphalt; 14mm aggregate with 20mm chippings; to DTp Clause 911</t>
  </si>
  <si>
    <t>R24</t>
  </si>
  <si>
    <t>R9.3.1.1</t>
  </si>
  <si>
    <t>Removal of Existing Flexible Surface - Dense Bitumen MacAdam; disposal of materials off site</t>
  </si>
  <si>
    <t>Removal of Existing Flexible Surface</t>
  </si>
  <si>
    <t>T1</t>
  </si>
  <si>
    <t>T8.3.2.1</t>
  </si>
  <si>
    <t>CLASS T: TUNNELS</t>
  </si>
  <si>
    <t>SUPPORT AND STABILISATION</t>
  </si>
  <si>
    <t>Support and stabilisation</t>
  </si>
  <si>
    <t>Pressure Grouting; Face packers</t>
  </si>
  <si>
    <t>Grout Holes 0 - 16 mm</t>
  </si>
  <si>
    <t>T2</t>
  </si>
  <si>
    <t>T8.3.2.2</t>
  </si>
  <si>
    <t>Grout Holes 16 - 25 mm</t>
  </si>
  <si>
    <t>T3</t>
  </si>
  <si>
    <t>T8.3.2.3</t>
  </si>
  <si>
    <t>Grout Holes 25 - 35 mm</t>
  </si>
  <si>
    <t>T4</t>
  </si>
  <si>
    <t>T8.3.2.4</t>
  </si>
  <si>
    <t>Grout Holes 35 - 50 mm</t>
  </si>
  <si>
    <t>T5</t>
  </si>
  <si>
    <t>T8.3.3.1</t>
  </si>
  <si>
    <t>Pressure Grouting; Deep packers</t>
  </si>
  <si>
    <t>T6</t>
  </si>
  <si>
    <t>T8.3.3.2</t>
  </si>
  <si>
    <t>T7</t>
  </si>
  <si>
    <t>T8.3.3.3</t>
  </si>
  <si>
    <t>T8</t>
  </si>
  <si>
    <t>T8.3.3.4</t>
  </si>
  <si>
    <t>T9</t>
  </si>
  <si>
    <t>T8.3.4.1</t>
  </si>
  <si>
    <t>Pressure Grouting; Drilling and Flushing, depth not exceeding 5m</t>
  </si>
  <si>
    <t>T10</t>
  </si>
  <si>
    <t>T8.3.4.2</t>
  </si>
  <si>
    <t>T11</t>
  </si>
  <si>
    <t>T8.3.4.3</t>
  </si>
  <si>
    <t>T12</t>
  </si>
  <si>
    <t>T8.3.4.4</t>
  </si>
  <si>
    <t>T13</t>
  </si>
  <si>
    <t>T8.3.6.1</t>
  </si>
  <si>
    <t>Pressure Grouting; Injection of Grout Materials of Stated Composition</t>
  </si>
  <si>
    <t>Supply and injection of Cementitious Grout material with a Compressive Strength of 11N/mm2 at 28 days</t>
  </si>
  <si>
    <t>T14</t>
  </si>
  <si>
    <t>T8.3.6.2</t>
  </si>
  <si>
    <t>Supply and injection of Cementitious Grout material with thixotropic admixture with a Compressive Strength of 11N/mm2 at 28 days</t>
  </si>
  <si>
    <t>T15</t>
  </si>
  <si>
    <t>T8.3.6.3</t>
  </si>
  <si>
    <t>Supply and injection of Polymeric Grout material  with a Compressive Strength of 11N/mm2 at 28 days (for wet conditions)</t>
  </si>
  <si>
    <t>T16</t>
  </si>
  <si>
    <t>T8.3.6.4</t>
  </si>
  <si>
    <t>Supply and injection of Cementitious grout material with aggregate, Compressive Strength 30N/mm2 at 3 days - Conbextra TS or similar  approved.</t>
  </si>
  <si>
    <t>T17</t>
  </si>
  <si>
    <t>T9.1.1.1.1</t>
  </si>
  <si>
    <t>BESPOKE TUNNELS WORKS</t>
  </si>
  <si>
    <t>REPAIRS TO DAMAGED TUNNEL LINING</t>
  </si>
  <si>
    <t>Clean out / cut back to sound brickwork in linings greater than 4 rings, header bonding between rings, replace with new Bricks to BS EN 771-1, Type FL (frost resistant and low salt content) compressive strength 20 - 30N/mm2, to match existing in colour, gauge and properties; Bonding to existing;  Jointing and pointing in cement : lime : sand mortar (1:1/4:4) with air entraining admixture; all in accordance with drawing no. NR/CIV/SD/522</t>
  </si>
  <si>
    <t>To sidewalls, centring and support as necessary; In areas not exceeding 10m2; Isolated areas, half brick thick walling</t>
  </si>
  <si>
    <t>T18</t>
  </si>
  <si>
    <t>T9.1.1.1.2</t>
  </si>
  <si>
    <t>To sidewalls, centring and support as necessary; In areas not exceeding 10m2; Isolated areas, one brick thick walling</t>
  </si>
  <si>
    <t>T19</t>
  </si>
  <si>
    <t>T9.1.1.1.3</t>
  </si>
  <si>
    <t>To sidewalls, centring and support as necessary; In areas not exceeding 10m2; Additional layers; depth half brick</t>
  </si>
  <si>
    <t>T20</t>
  </si>
  <si>
    <t>T9.1.1.1.4</t>
  </si>
  <si>
    <t>To sidewalls, centring and support as necessary; In areas not exceeding 10m2; Additional layers; depth one brick</t>
  </si>
  <si>
    <t>T21</t>
  </si>
  <si>
    <t>T9.1.1.2.1</t>
  </si>
  <si>
    <t>To haunches, centring and support as necessary; In areas not exceeding 10m2; Isolated areas, half brick thick walling</t>
  </si>
  <si>
    <t>T22</t>
  </si>
  <si>
    <t>T9.1.1.2.2</t>
  </si>
  <si>
    <t>To haunches, centring and support as necessary; In areas not exceeding 10m2; Isolated areas, one brick thick walling</t>
  </si>
  <si>
    <t>T23</t>
  </si>
  <si>
    <t>T9.1.1.2.3</t>
  </si>
  <si>
    <t>To haunches, centring and support as necessary; In areas not exceeding 10m2; Additional layers; depth half brick</t>
  </si>
  <si>
    <t>T24</t>
  </si>
  <si>
    <t>T9.1.1.2.4</t>
  </si>
  <si>
    <t>To haunches, centring and support as necessary; In areas not exceeding 10m2; Additional layers; depth one brick</t>
  </si>
  <si>
    <t>T25</t>
  </si>
  <si>
    <t>T9.1.1.3.1</t>
  </si>
  <si>
    <t>To crowns, centring and support as necessary; In areas not exceeding 10m2; Isolated areas, half brick thick walling</t>
  </si>
  <si>
    <t>T26</t>
  </si>
  <si>
    <t>T9.1.1.3.2</t>
  </si>
  <si>
    <t>To crowns, centring and support as necessary; In areas not exceeding 10m2; Isolated areas, one brick thick walling</t>
  </si>
  <si>
    <t>T27</t>
  </si>
  <si>
    <t>T9.1.1.3.3</t>
  </si>
  <si>
    <t>To crowns, centring and support as necessary; In areas not exceeding 10m2; Additional layers; depth half brick</t>
  </si>
  <si>
    <t>T28</t>
  </si>
  <si>
    <t>T9.1.1.3.4</t>
  </si>
  <si>
    <t>To crowns, centring and support as necessary; In areas not exceeding 10m2;Additional layers; depth one brick</t>
  </si>
  <si>
    <t>T29</t>
  </si>
  <si>
    <t>T9.1.2.1.1</t>
  </si>
  <si>
    <t>Clean out / cut back to sound brickwork in linings up to 4 rings, replace with new Bricks to BS EN 771-1, Type FL (frost resistant and low salt content) compressive strength 20 - 30N/mm2, to match existing in colour, gauge and properties; Bonding to existing;  Jointing and pointing in cement : lime : sand mortar (1:1/4:4) with air entraining admixture; stainless steel brick anchors, all in accordance with drawing no. NR/CIV/SD/523</t>
  </si>
  <si>
    <t>To sidewalls, centring and support as necessary; Small areas, half brick thick walling</t>
  </si>
  <si>
    <t>T30</t>
  </si>
  <si>
    <t>T9.1.2.1.2</t>
  </si>
  <si>
    <t>To sidewalls, centring and support as necessary; Small areas, one brick thick walling</t>
  </si>
  <si>
    <t>T31</t>
  </si>
  <si>
    <t>T9.1.2.2.1</t>
  </si>
  <si>
    <t>To haunches, centring and support as necessary; Small areas, half brick thick walling</t>
  </si>
  <si>
    <t>T32</t>
  </si>
  <si>
    <t>T9.1.2.2.2</t>
  </si>
  <si>
    <t>To haunches, centring and support as necessary; Small areas, one brick thick walling</t>
  </si>
  <si>
    <t>T33</t>
  </si>
  <si>
    <t>T9.1.2.3.1</t>
  </si>
  <si>
    <t>To crowns, centring and support as necessary; Small areas, half brick thick walling</t>
  </si>
  <si>
    <t>T34</t>
  </si>
  <si>
    <t>T9.1.2.3.2</t>
  </si>
  <si>
    <t>To crowns, centring and support as necessary; Small areas, one brick thick walling</t>
  </si>
  <si>
    <t>T35</t>
  </si>
  <si>
    <t>T9.1.3.1.1</t>
  </si>
  <si>
    <t>Re casing jack arches in cut &amp; cover tunnels; remove first ring and replace with new Bricks to BS EN 771-1, Type FL (frost resistant and low salt content) compressive strength 20 - 30N/mm2, to match existing in colour, gauge and properties; bonding to existing; jointing and pointing in cement : lime : sand mortar (1:1/4:4) with air entraining admixture; stainless steel brick ties all in accordance with drawing no. NR/CIV/SD/531</t>
  </si>
  <si>
    <t>T36</t>
  </si>
  <si>
    <t>T9.1.4.1.1</t>
  </si>
  <si>
    <t>Single ring recasing of defective brickwork in linings up to 4 rings; replace with new Bricks to BS EN 771-1, Type FL (frost resistant and low salt content) compressive strength 20 - 30N/mm2, to match existing in colour, gauge and properties; Bonding to existing;  Jointing and pointing in cement : lime : sand mortar (1:1/4:4) with air entraining admixture; stainless steel brick anchors, all in accordance with drawing no. NR/CIV/SD/524</t>
  </si>
  <si>
    <t>T37</t>
  </si>
  <si>
    <t>T9.1.4.2.1</t>
  </si>
  <si>
    <t>T38</t>
  </si>
  <si>
    <t>T9.1.4.3.1</t>
  </si>
  <si>
    <t>T39</t>
  </si>
  <si>
    <t>T9.1.5.1.1</t>
  </si>
  <si>
    <t>Tunnel lining cross pinning and grouting; Supply and insert 12mm GRP bars ( @ 1000mm Grid ), incl all drilling, grouting etc., in accordance with drawing no. NR/CIV/SD/525</t>
  </si>
  <si>
    <t>To sidewalls; 12mm dia bars</t>
  </si>
  <si>
    <t>T40</t>
  </si>
  <si>
    <t>T9.1.5.2.1</t>
  </si>
  <si>
    <t>To haunches; 12mm dia bars</t>
  </si>
  <si>
    <t>T41</t>
  </si>
  <si>
    <t>T9.1.5.3.1</t>
  </si>
  <si>
    <t>To crowns; 12mm dia bars</t>
  </si>
  <si>
    <t>T42</t>
  </si>
  <si>
    <t>T9.1.6.1.1</t>
  </si>
  <si>
    <t>Spot replacement of bricks, cut out damaged individual brick and replace; bedding in with cement mortar and pointing, in accordance with drawing no. NR/CIV/SD/529</t>
  </si>
  <si>
    <t>To sidewalls; Single brick</t>
  </si>
  <si>
    <t>T43</t>
  </si>
  <si>
    <t>T9.1.6.2.1</t>
  </si>
  <si>
    <t>To haunches; Single brick</t>
  </si>
  <si>
    <t>T44</t>
  </si>
  <si>
    <t>T9.1.6.3.1</t>
  </si>
  <si>
    <t>To crowns; Single brick</t>
  </si>
  <si>
    <t>T45</t>
  </si>
  <si>
    <t>T9.1.7.1.1</t>
  </si>
  <si>
    <t>Recasing vertical walls; cut out existing and replace with new Bricks to BS EN 771-1, Type FL (frost resistant and low salt content) compressive strength 20 - 30N/mm2, to match existing in colour, gauge and properties; Bonding to existing;  Jointing and pointing in cement : lime : sand mortar (1:1/4:4) with air entraining admixture; all in accordance with drawing no. NR/CIV/SD/533</t>
  </si>
  <si>
    <t>To sidewalls; Toothed brickwork, bonded to existing</t>
  </si>
  <si>
    <t>T46</t>
  </si>
  <si>
    <t>T9.1.7.1.2</t>
  </si>
  <si>
    <t>To sidewalls; Block bonded brickwork, bonded to existing</t>
  </si>
  <si>
    <t>T47</t>
  </si>
  <si>
    <t>T9.1.7.1.3</t>
  </si>
  <si>
    <t>To sidewalls; Pinned to host brickwork</t>
  </si>
  <si>
    <t>T48</t>
  </si>
  <si>
    <t>T9.1.8.1.1</t>
  </si>
  <si>
    <t>Sprayed concrete patch repair to walls; break out existing and replace with concrete, drill and fix L bar reinforcement concrete of compressive strength 25N/mm2 (minimum), 20mm finish coat; in accordance with drawing no. NR/CIV/SD/540 or NR/CIV/SD/541</t>
  </si>
  <si>
    <t>To vertical surfaces; Incorporating one layer A142 steel reinforcing mesh</t>
  </si>
  <si>
    <t>T49</t>
  </si>
  <si>
    <t>T9.1.8.1.2</t>
  </si>
  <si>
    <t>To vertical surfaces; Including steel reinforcing fibres</t>
  </si>
  <si>
    <t>T50</t>
  </si>
  <si>
    <t>T9.1.8.2.1</t>
  </si>
  <si>
    <t>To haunches, centring and support as necessary; incorporating one layer A142 steel reinforcing mesh</t>
  </si>
  <si>
    <t>T51</t>
  </si>
  <si>
    <t>T9.1.8.2.2</t>
  </si>
  <si>
    <t>To haunches, centring and support as necessary; including steel reinforcing fibres</t>
  </si>
  <si>
    <t>T52</t>
  </si>
  <si>
    <t>T9.1.8.3.1</t>
  </si>
  <si>
    <t>To crowns, centring and support as necessary; incorporating one layer A142 steel reinforcing mesh</t>
  </si>
  <si>
    <t>T53</t>
  </si>
  <si>
    <t>T9.1.8.3.2</t>
  </si>
  <si>
    <t>To crowns, centring and support as necessary; including steel reinforcing fibres</t>
  </si>
  <si>
    <t>T54</t>
  </si>
  <si>
    <t>T9.2.1.1.1</t>
  </si>
  <si>
    <t>STITCHING OF CRACKS</t>
  </si>
  <si>
    <t>Stitching of cracks between brick spandrel / masonry voussoir and tunnel lining; drilling, grout filling with cementatious, non shrink thixotropic grout, stainless steel high yield bar; filling of ends, in accordance with drawing no. NR/CIV/SD/526</t>
  </si>
  <si>
    <t>To sidewalls; Depth not exceeding 0.5m deep</t>
  </si>
  <si>
    <t>T55</t>
  </si>
  <si>
    <t>T9.2.1.1.2</t>
  </si>
  <si>
    <t>To sidewalls; Depth, 0.5 to 1.0 m deep</t>
  </si>
  <si>
    <t>T56</t>
  </si>
  <si>
    <t>T9.2.1.2.1</t>
  </si>
  <si>
    <t>To haunches; Depth not exceeding 0.5m deep</t>
  </si>
  <si>
    <t>T57</t>
  </si>
  <si>
    <t>T9.2.1.2.2</t>
  </si>
  <si>
    <t>To haunches; Depth, 0.5 to 1.0 m deep</t>
  </si>
  <si>
    <t>T58</t>
  </si>
  <si>
    <t>T9.2.1.3.1</t>
  </si>
  <si>
    <t>To crowns; Depth not exceeding 0.5m deep</t>
  </si>
  <si>
    <t>T59</t>
  </si>
  <si>
    <t>T9.2.1.3.2</t>
  </si>
  <si>
    <t>To crowns; Depth, 0.5 to 1.0 m deep</t>
  </si>
  <si>
    <t>T60</t>
  </si>
  <si>
    <t>T9.2.2.1.1</t>
  </si>
  <si>
    <t>Stitching of cracks; drilling at 45 degrees, grout filling with cementatious, non shrink thixotropic grout, stainless steel high yield bar; filling of ends, in accordance with drawing no. NR/CIV/SD/527</t>
  </si>
  <si>
    <t>T61</t>
  </si>
  <si>
    <t>T9.2.2.1.2</t>
  </si>
  <si>
    <t>T62</t>
  </si>
  <si>
    <t>T9.2.2.2.1</t>
  </si>
  <si>
    <t>T63</t>
  </si>
  <si>
    <t>T9.2.2.2.2</t>
  </si>
  <si>
    <t>T64</t>
  </si>
  <si>
    <t>T9.2.2.3.1</t>
  </si>
  <si>
    <t>T65</t>
  </si>
  <si>
    <t>T9.2.2.3.2</t>
  </si>
  <si>
    <t>T66</t>
  </si>
  <si>
    <t>T9.2.3.1.1</t>
  </si>
  <si>
    <t>Stitching of transverse cracks; rake our existing, mortice cutting, grout filling with cementatious, non shrink thixotropic grout, stainless steel high yield bar; in accordance with drawing no. NR/CIV/SD/528</t>
  </si>
  <si>
    <t>To sidewalls; 6mm bars minimum 600mm long</t>
  </si>
  <si>
    <t>T67</t>
  </si>
  <si>
    <t>T9.2.3.2.1</t>
  </si>
  <si>
    <t>To haunches; 6mm bars minimum 600mm long</t>
  </si>
  <si>
    <t>T68</t>
  </si>
  <si>
    <t>T9.2.3.3.1</t>
  </si>
  <si>
    <t>To crowns; 6mm bars minimum 600mm long</t>
  </si>
  <si>
    <t>T69</t>
  </si>
  <si>
    <t>T9.2.4.1.1</t>
  </si>
  <si>
    <t>Stone masonry refurbishment; remoulding of voussoir / brick lining; stainless steel expanded mesh reinforcement and anchors, in accordance with drawing no. NR/CIV/SD/532</t>
  </si>
  <si>
    <t>Isolated areas; not exceeding 1 m3</t>
  </si>
  <si>
    <t>T70</t>
  </si>
  <si>
    <t>T9.3.1.1</t>
  </si>
  <si>
    <t>Bespoke tunnels works</t>
  </si>
  <si>
    <t>REPOINTING</t>
  </si>
  <si>
    <t>Carefully rake out friable, decayed or perished mortar joints of Brickwork / Masonry and re point in cement mortar (1:1/4:4), flush joint to match existing Brickwork wall generally; Depth not exceeding 50 mm</t>
  </si>
  <si>
    <t>T71</t>
  </si>
  <si>
    <t>T9.3.1.2</t>
  </si>
  <si>
    <t>Carefully rake out friable, decayed or perished mortar joints of Brickwork / Masonry and re point in cement mortar (1:1/4:4), flush joint to match existing Brickwork wall generally; Depth 50 to 100 mm</t>
  </si>
  <si>
    <t>T72</t>
  </si>
  <si>
    <t>T9.3.2.1</t>
  </si>
  <si>
    <t>Cutting out staggered cracks and repointing to match existing along brick joints; Depth not exceeding 50 mm</t>
  </si>
  <si>
    <t>T73</t>
  </si>
  <si>
    <t>T9.3.2.2</t>
  </si>
  <si>
    <t>Cutting out staggered cracks and repointing to match existing along brick joints; Depth 50 to 100 mm</t>
  </si>
  <si>
    <t>T74</t>
  </si>
  <si>
    <t>T9.3.3.1</t>
  </si>
  <si>
    <t>Uncoursed stonework; Depth not exceeding 50 mm</t>
  </si>
  <si>
    <t>T75</t>
  </si>
  <si>
    <t>T9.3.3.2</t>
  </si>
  <si>
    <t>Uncoursed stonework; Depth 50 to 100 mm</t>
  </si>
  <si>
    <t>T76</t>
  </si>
  <si>
    <t>T9.4.1.1.1</t>
  </si>
  <si>
    <t>CLEANING SURFACES</t>
  </si>
  <si>
    <t>Clean surface of existing with pressure water jet</t>
  </si>
  <si>
    <t>Clean surface of existing Brick or stonework with pressure water jet; Surfaces generally</t>
  </si>
  <si>
    <t>T77</t>
  </si>
  <si>
    <t>T9.4.2.1.1</t>
  </si>
  <si>
    <t>Removal of soot</t>
  </si>
  <si>
    <t>Remove soot deposits from existing brick or stonework on internal face of tunnels; Surfaces generally</t>
  </si>
  <si>
    <t>T78</t>
  </si>
  <si>
    <t>T9.6.1.1.1</t>
  </si>
  <si>
    <t>MISCELLANEOUS WORKS</t>
  </si>
  <si>
    <t>High Density Polypropylene flexible corrugated pipes; close fitting to tunnel profile; stainless steel fixings to brickwork including drilling and bolting; Nominal bore; not exceeding 100m</t>
  </si>
  <si>
    <t>T79</t>
  </si>
  <si>
    <t>T9.6.1.1.2</t>
  </si>
  <si>
    <t>High Density Polypropylene flexible corrugated pipes; close fitting to tunnel profile; stainless steel fixings to brickwork including drilling and bolting; Nominal bore; not exceeding 200m</t>
  </si>
  <si>
    <t>T80</t>
  </si>
  <si>
    <t>T9.6.1.1.3</t>
  </si>
  <si>
    <t>High Density Polypropylene flexible corrugated pipes; close fitting to tunnel profile; stainless steel fixings to brickwork including drilling and bolting; Fit new bracket to downpipe; all drilling and bolting</t>
  </si>
  <si>
    <t>T81</t>
  </si>
  <si>
    <t>T9.6.1.1.4</t>
  </si>
  <si>
    <t>High Density Polypropylene flexible corrugated pipes; close fitting to tunnel profile; stainless steel fixings to brickwork including drilling and bolting; Fit downpipe to drainage pan; all drilling and bolting</t>
  </si>
  <si>
    <t>T82</t>
  </si>
  <si>
    <t>T9.6.1.2.1</t>
  </si>
  <si>
    <t>Glass fibre untrapped drainage pans; 660 x 660 x 100mm deep with nominal 100mm outlet</t>
  </si>
  <si>
    <t>T83</t>
  </si>
  <si>
    <t>T9.6.2.1.1</t>
  </si>
  <si>
    <t>Refuge reflector plates; Scotchlite Reflective 250 x 100; 2nr mechanical fixings including drilling brickwork and masonry</t>
  </si>
  <si>
    <t>T84</t>
  </si>
  <si>
    <t>T9.6.2.1.2</t>
  </si>
  <si>
    <t>Refuge reflector plates; Scotchlite Reflective 450 x 100; 2nr mechanical fixings including drilling brickwork and masonry</t>
  </si>
  <si>
    <t>T85</t>
  </si>
  <si>
    <t>T9.6.2.2.1</t>
  </si>
  <si>
    <t>Tunnel tablet markers; Clean dirty tablets and paint numbers as required</t>
  </si>
  <si>
    <t>T86</t>
  </si>
  <si>
    <t>T9.6.2.2.2</t>
  </si>
  <si>
    <t>Tunnel tablet markers; Scotchlite blind shaft markers; 2nr mechanical fixings including drilling brickwork and masonry</t>
  </si>
  <si>
    <t>U1</t>
  </si>
  <si>
    <t>U1.1.1.1</t>
  </si>
  <si>
    <t>CLASS U: BRICKWORK, BLOCKWORK AND MASONRY</t>
  </si>
  <si>
    <t>COMMON BRICKWORK</t>
  </si>
  <si>
    <t>Thickness not exceeding 150mm</t>
  </si>
  <si>
    <t>Vertical Straight Walls</t>
  </si>
  <si>
    <t>Thickness 102.5 mm; to BS 3921; stretcher bond in cement mortar, flush pointed</t>
  </si>
  <si>
    <t>U2</t>
  </si>
  <si>
    <t>U1.7.5.1</t>
  </si>
  <si>
    <t>Surface Features</t>
  </si>
  <si>
    <t>Corbels</t>
  </si>
  <si>
    <t>Corbels; 215 mm wide, Maximum projection 100 mm</t>
  </si>
  <si>
    <t>U3</t>
  </si>
  <si>
    <t>U1.7.8.1</t>
  </si>
  <si>
    <t>Fair facing</t>
  </si>
  <si>
    <t>In stretcher bond, flush pointing</t>
  </si>
  <si>
    <t>U4</t>
  </si>
  <si>
    <t>U2.1.1.1</t>
  </si>
  <si>
    <t>FACING BRICKWORK</t>
  </si>
  <si>
    <t>Thickness 102.5 mm; to BS 3921; stretcher bond in cement mortar, flush pointed; PC £325/1000</t>
  </si>
  <si>
    <t>U5</t>
  </si>
  <si>
    <t>U2.2.1.1</t>
  </si>
  <si>
    <t>Thickness 150 - 250mm</t>
  </si>
  <si>
    <t>Thickness 215 mm; to BS 3921; stretcher bond in cement mortar, flush pointed; PC £325/1000</t>
  </si>
  <si>
    <t>U6</t>
  </si>
  <si>
    <t>U2.3.1.1</t>
  </si>
  <si>
    <t>Thickness 250 - 500mm</t>
  </si>
  <si>
    <t>Thickness 327.5 mm; to BS 3921; stretcher bond in cement mortar, flush pointed; PC £325/1000</t>
  </si>
  <si>
    <t>U7</t>
  </si>
  <si>
    <t>U2.7.1.1</t>
  </si>
  <si>
    <t>Copings and sills</t>
  </si>
  <si>
    <t>Copings and sills; Brick on edge 215 mm wide</t>
  </si>
  <si>
    <t>U8</t>
  </si>
  <si>
    <t>U2.7.5.1</t>
  </si>
  <si>
    <t>U9</t>
  </si>
  <si>
    <t>U3.1.1.1</t>
  </si>
  <si>
    <t>ENGINEERING BRICKWORK - CLASS A</t>
  </si>
  <si>
    <t>Class A brickwork, thickness 102.5 mm; to BS 3921; stretcher bond in cement mortar, flush pointed; PC £375/1000</t>
  </si>
  <si>
    <t>U10</t>
  </si>
  <si>
    <t>U3.1.1.2</t>
  </si>
  <si>
    <t>Class B brickwork, thickness 102.5 mm; to BS 3921; stretcher bond in cement mortar, flush pointed; PC £275/1000</t>
  </si>
  <si>
    <t>U11</t>
  </si>
  <si>
    <t>U3.2.1.1</t>
  </si>
  <si>
    <t>Class A brickwork, thickness 215 mm; to BS 3921; stretcher bond in cement mortar, flush pointed; PC £375/1000</t>
  </si>
  <si>
    <t>U12</t>
  </si>
  <si>
    <t>U3.2.1.2</t>
  </si>
  <si>
    <t>Class B brickwork, thickness 215 mm; to BS 3921; stretcher bond in cement mortar, flush pointed; PC £275/1000</t>
  </si>
  <si>
    <t>U13</t>
  </si>
  <si>
    <t>U3.3.1.1</t>
  </si>
  <si>
    <t>Class A brickwork, thickness 327.5 mm; to BS 3921; stretcher bond in cement mortar, flush pointed; PC £375/1000</t>
  </si>
  <si>
    <t>U14</t>
  </si>
  <si>
    <t>U3.3.1.2</t>
  </si>
  <si>
    <t>Class A brickwork, thickness 440 mm; to BS 3921; stretcher bond in cement mortar, flush pointed; PC £375/1000</t>
  </si>
  <si>
    <t>U15</t>
  </si>
  <si>
    <t>U3.3.1.3</t>
  </si>
  <si>
    <t>Class B brickwork, thickness 327.5 mm; to BS 3921; stretcher bond in cement mortar, flush pointed; PC £275/1000</t>
  </si>
  <si>
    <t>U16</t>
  </si>
  <si>
    <t>U3.3.1.4</t>
  </si>
  <si>
    <t>Class B brickwork, thickness 440 mm; to BS 3921; stretcher bond in cement mortar, flush pointed; PC £275/1000</t>
  </si>
  <si>
    <t>U17</t>
  </si>
  <si>
    <t>U3.7.5.1</t>
  </si>
  <si>
    <t>Class A brickwork, 215 mm wide, Maximum projection 100 mm</t>
  </si>
  <si>
    <t>U18</t>
  </si>
  <si>
    <t>U3.7.5.2</t>
  </si>
  <si>
    <t>Class B brickwork, 215 mm wide, Maximum projection 100 mm</t>
  </si>
  <si>
    <t>U19</t>
  </si>
  <si>
    <t>U3.7.8.1</t>
  </si>
  <si>
    <t>U20</t>
  </si>
  <si>
    <t>U5.1.1.1</t>
  </si>
  <si>
    <t>DENSE CONCRETE BLOCKWORK</t>
  </si>
  <si>
    <t>Thickness 100mm; solid to BS6073. Stretcher Bond in Cement Mortar. Flush Pointed</t>
  </si>
  <si>
    <t>U21</t>
  </si>
  <si>
    <t>U5.1.1.2</t>
  </si>
  <si>
    <t>Thickness 140mm; solid to BS6073. Stretcher Bond in Cement Mortar. Flush Pointed</t>
  </si>
  <si>
    <t>U22</t>
  </si>
  <si>
    <t>U5.2.1.1</t>
  </si>
  <si>
    <t>Thickness 215mm; solid to BS6073. Stretcher Bond in Cement Mortar. Flush Pointed</t>
  </si>
  <si>
    <t>U23</t>
  </si>
  <si>
    <t>U7.3.1.1</t>
  </si>
  <si>
    <t>ASHLAR MASONRY</t>
  </si>
  <si>
    <t>Natural stonework, Cotswold limestone or other approved, one exposed face in cement lime mortar, smooth finish, flush pointed, 200mm thick,</t>
  </si>
  <si>
    <t>U24</t>
  </si>
  <si>
    <t>U7.4.1.1</t>
  </si>
  <si>
    <t>Natural stonework, Cotswold limestone or other approved, one exposed face in cement lime mortar, smooth finish, flush pointed, 300mm thick,</t>
  </si>
  <si>
    <t>U25</t>
  </si>
  <si>
    <t>U8.1.1.1</t>
  </si>
  <si>
    <t>RUBBLE MASONRY</t>
  </si>
  <si>
    <t>Cotswold limestone; uncoursed random rubble walling with natural exposed faces; in cement lime mortar; facing one side; 150mm thick</t>
  </si>
  <si>
    <t>U26</t>
  </si>
  <si>
    <t>U8.2.1.1</t>
  </si>
  <si>
    <t>Cotswold limestone; uncoursed random rubble walling with natural exposed faces; laid dry; facing both sides; 200mm thick</t>
  </si>
  <si>
    <t>U27</t>
  </si>
  <si>
    <t>U8.2.1.2</t>
  </si>
  <si>
    <t>Cotswold limestone; uncoursed random rubble walling with natural exposed faces; in cement lime mortar; facing both sides; 200mm thick</t>
  </si>
  <si>
    <t>U28</t>
  </si>
  <si>
    <t>U8.3.1.1</t>
  </si>
  <si>
    <t>Cotswold limestone; uncoursed random rubble walling with natural exposed faces; laid dry; facing both sides; 375mm thick</t>
  </si>
  <si>
    <t>U29</t>
  </si>
  <si>
    <t>U8.3.1.2</t>
  </si>
  <si>
    <t>Cotswold limestone; uncoursed random rubble walling with natural exposed faces; in cement lime mortar; facing both sides; 375mm thick</t>
  </si>
  <si>
    <t>U30</t>
  </si>
  <si>
    <t>U8.4.1.1</t>
  </si>
  <si>
    <t>Thickness 500 - 1000mm</t>
  </si>
  <si>
    <t>Cotswold limestone; uncoursed random rubble walling with natural exposed faces; laid dry; facing both sides; 600mm thick</t>
  </si>
  <si>
    <t>U31</t>
  </si>
  <si>
    <t>U8.4.1.2</t>
  </si>
  <si>
    <t>Cotswold limestone; uncoursed random rubble walling with natural exposed faces; in cement lime mortar; facing both sides; 600mm thick</t>
  </si>
  <si>
    <t>U32</t>
  </si>
  <si>
    <t>U9.8.1.1</t>
  </si>
  <si>
    <t>GENERAL BRICKWORK AND MASONRY</t>
  </si>
  <si>
    <t>Ancillaries to Brickwork, Blockwork or Masonry</t>
  </si>
  <si>
    <t>Joint Reinforcement</t>
  </si>
  <si>
    <t>24 gauge galvanized expanded steel mesh 60 mm wide</t>
  </si>
  <si>
    <t>U33</t>
  </si>
  <si>
    <t>U9.8.2.1</t>
  </si>
  <si>
    <t>Damp proof courses</t>
  </si>
  <si>
    <t>Bitumen;100mm laps in cement mortar (1:3);pointing where exposed; Hessianbased; horizontal; not exceeding 150mm wide</t>
  </si>
  <si>
    <t>U34</t>
  </si>
  <si>
    <t>U9.8.3.1</t>
  </si>
  <si>
    <t>Movement joints</t>
  </si>
  <si>
    <t>20 mm thick Aerofil filler, 103 mm wide</t>
  </si>
  <si>
    <t>U35</t>
  </si>
  <si>
    <t>U9.8.3.2</t>
  </si>
  <si>
    <t>20 mm thick Aerofil filler, 215 mm wide</t>
  </si>
  <si>
    <t>U36</t>
  </si>
  <si>
    <t>U9.8.5.1</t>
  </si>
  <si>
    <t>Infills</t>
  </si>
  <si>
    <t>Dry Pack Mortar between brickwork and rock face, Trowelled finish, 100 x 50 mm</t>
  </si>
  <si>
    <t>U37</t>
  </si>
  <si>
    <t>U9.8.6.1</t>
  </si>
  <si>
    <t>Fixings &amp; ties</t>
  </si>
  <si>
    <t>Galvanized butterfly wire ties at 900 mm centres horizontally and 450 mm centres vertically</t>
  </si>
  <si>
    <t>U38</t>
  </si>
  <si>
    <t>U9.8.6.2</t>
  </si>
  <si>
    <t>Galvanized twisted steel ties at 900 mm centres horizontally and 450 mm centres vertically</t>
  </si>
  <si>
    <t>U39</t>
  </si>
  <si>
    <t>U9.8.6.3</t>
  </si>
  <si>
    <t>Stainless steel ties at 900mm centres horizontally and 450 mm centres vertically</t>
  </si>
  <si>
    <t>U40</t>
  </si>
  <si>
    <t>U9.8.6.4</t>
  </si>
  <si>
    <t>Ductile Iron Pattress Assembly; 545 mm diameter with stainless steel adaptor washer, 50 mm nominal steel tube bolted on; protection cap and fixing; butyl rubber sealant. Bed in cement mortar. Paint protection system</t>
  </si>
  <si>
    <t>U41</t>
  </si>
  <si>
    <t>U9.8.6.5</t>
  </si>
  <si>
    <t>Stainless steel masonry dowels; bedding in mortar between stones; 10 mm diameter x 100 mm long; mortices.</t>
  </si>
  <si>
    <t>UU1</t>
  </si>
  <si>
    <t>UU1.1.1.1</t>
  </si>
  <si>
    <t>CLASS UU: ALTERATIONS &amp; REPAIRS IN BRICKWORK, BLOCKWORK AND MASONRY</t>
  </si>
  <si>
    <t>Dismantle Ashlar Masonry in bridge abutments, parapets and the like. Clean off and remove mortar and set aside components for re-use. Dispose of rubble filling between walls</t>
  </si>
  <si>
    <t>Dismantle and set aside Capstone or Feature Stone in one piece</t>
  </si>
  <si>
    <t>Volume Not exceeding 0.25 m3</t>
  </si>
  <si>
    <t>UU2</t>
  </si>
  <si>
    <t>UU1.1.1.2</t>
  </si>
  <si>
    <t>Volume 0.25 - 0.5 m3</t>
  </si>
  <si>
    <t>UU3</t>
  </si>
  <si>
    <t>UU1.1.1.3</t>
  </si>
  <si>
    <t>Volume exceeding  0.5 m3</t>
  </si>
  <si>
    <t>UU4</t>
  </si>
  <si>
    <t>UU1.1.2.1</t>
  </si>
  <si>
    <t>Dismantle and set aside Coping</t>
  </si>
  <si>
    <t>Not exceeding 250 mm wide</t>
  </si>
  <si>
    <t>UU5</t>
  </si>
  <si>
    <t>UU1.1.2.2</t>
  </si>
  <si>
    <t>250 - 500 mm wide</t>
  </si>
  <si>
    <t>UU6</t>
  </si>
  <si>
    <t>UU1.1.2.3</t>
  </si>
  <si>
    <t>Exceeding 500 mm wide</t>
  </si>
  <si>
    <t>UU7</t>
  </si>
  <si>
    <t>UU1.1.3.1</t>
  </si>
  <si>
    <t>Dismantle String Course</t>
  </si>
  <si>
    <t>Cross - sectional Area not exceeding 0.5 m2</t>
  </si>
  <si>
    <t>UU8</t>
  </si>
  <si>
    <t>UU1.1.3.2</t>
  </si>
  <si>
    <t>Cross - sectional Area exceeding 0.5 m2</t>
  </si>
  <si>
    <t>UU9</t>
  </si>
  <si>
    <t>UU1.1.4.1</t>
  </si>
  <si>
    <t>Dismantle Walling – Single Skin</t>
  </si>
  <si>
    <t>Bed thickness not exceeding 150 mm</t>
  </si>
  <si>
    <t>UU10</t>
  </si>
  <si>
    <t>UU1.1.4.2</t>
  </si>
  <si>
    <t>Bed thickness exceeding 150 mm</t>
  </si>
  <si>
    <t>UU11</t>
  </si>
  <si>
    <t>UU1.1.4.3</t>
  </si>
  <si>
    <t>Dismantle Walling – Double Skin including rubble infill</t>
  </si>
  <si>
    <t>Bed thickness 150 - 250 mm</t>
  </si>
  <si>
    <t>UU12</t>
  </si>
  <si>
    <t>UU1.1.4.4</t>
  </si>
  <si>
    <t>Bed thickness 250 - 500 mm</t>
  </si>
  <si>
    <t>UU13</t>
  </si>
  <si>
    <t>UU1.1.4.5</t>
  </si>
  <si>
    <t>Bed thickness exceeding 500 mm</t>
  </si>
  <si>
    <t>UU14</t>
  </si>
  <si>
    <t>UU1.2.1.1</t>
  </si>
  <si>
    <t>Reconstruction in Ashlar Masonry utilising materials previously set aside for re-use. Lay to original pattern to match existing bedding. Jointing and pointing in cement lime sand mortar</t>
  </si>
  <si>
    <t>Construct Capstone or feature stone in one piece, facing and pointing all round</t>
  </si>
  <si>
    <t>UU15</t>
  </si>
  <si>
    <t>UU1.2.1.2</t>
  </si>
  <si>
    <t>UU16</t>
  </si>
  <si>
    <t>UU1.2.1.3</t>
  </si>
  <si>
    <t>UU17</t>
  </si>
  <si>
    <t>UU1.2.2.1</t>
  </si>
  <si>
    <t>Construct Coping</t>
  </si>
  <si>
    <t>UU18</t>
  </si>
  <si>
    <t>UU1.2.2.2</t>
  </si>
  <si>
    <t>UU19</t>
  </si>
  <si>
    <t>UU1.2.2.3</t>
  </si>
  <si>
    <t>UU20</t>
  </si>
  <si>
    <t>UU1.2.3.1</t>
  </si>
  <si>
    <t>Construct String Course</t>
  </si>
  <si>
    <t>UU21</t>
  </si>
  <si>
    <t>UU1.2.3.2</t>
  </si>
  <si>
    <t>UU22</t>
  </si>
  <si>
    <t>UU1.2.4.1</t>
  </si>
  <si>
    <t>Construct Walling - Facing and Pointing One Side</t>
  </si>
  <si>
    <t>UU23</t>
  </si>
  <si>
    <t>UU1.2.4.2</t>
  </si>
  <si>
    <t>UU24</t>
  </si>
  <si>
    <t>UU1.2.4.3</t>
  </si>
  <si>
    <t>Construct Walling - Double Skin including rubble infill, Facing and Pointing Both Sides</t>
  </si>
  <si>
    <t>UU25</t>
  </si>
  <si>
    <t>UU1.2.4.4</t>
  </si>
  <si>
    <t>UU26</t>
  </si>
  <si>
    <t>UU1.2.4.5</t>
  </si>
  <si>
    <t>UU27</t>
  </si>
  <si>
    <t>UU2.1.1.1</t>
  </si>
  <si>
    <t>REMOVE EXISTING AND REPLACE</t>
  </si>
  <si>
    <t>Remove Existing material and replace</t>
  </si>
  <si>
    <t>Cutting out isolated areas of defective brickwork. Replace with new Common Bricks in gauged mortar (1:1:6). Bond to existing, dispose of surplus; centre and provide supports as necessary</t>
  </si>
  <si>
    <t>Isolated areas, half brick thick walling</t>
  </si>
  <si>
    <t>UU28</t>
  </si>
  <si>
    <t>UU2.1.1.2</t>
  </si>
  <si>
    <t>Isolated areas, one brick thick walling</t>
  </si>
  <si>
    <t>UU29</t>
  </si>
  <si>
    <t>UU2.1.1.3</t>
  </si>
  <si>
    <t>Isolated areas, one and a half brick thick walling</t>
  </si>
  <si>
    <t>UU30</t>
  </si>
  <si>
    <t>UU2.1.1.4</t>
  </si>
  <si>
    <t>Isolated areas, two brick thick walling</t>
  </si>
  <si>
    <t>UU31</t>
  </si>
  <si>
    <t>UU2.1.1.5</t>
  </si>
  <si>
    <t>Isolated areas, three brick thick walling</t>
  </si>
  <si>
    <t>UU32</t>
  </si>
  <si>
    <t>UU2.1.1.6</t>
  </si>
  <si>
    <t>Individual bricks, half brick thick walling</t>
  </si>
  <si>
    <t>UU33</t>
  </si>
  <si>
    <t>UU2.1.1.7</t>
  </si>
  <si>
    <t>In arches, isolated areas, half brick thick walling</t>
  </si>
  <si>
    <t>UU34</t>
  </si>
  <si>
    <t>UU2.1.1.8</t>
  </si>
  <si>
    <t>In arches, isolated areas, one brick thick walling</t>
  </si>
  <si>
    <t>UU35</t>
  </si>
  <si>
    <t>UU2.1.1.9</t>
  </si>
  <si>
    <t>In arches, isolated areas, one and a half brick thick walling</t>
  </si>
  <si>
    <t>UU36</t>
  </si>
  <si>
    <t>UU2.1.1.10</t>
  </si>
  <si>
    <t>In arches, isolated areas, two brick thick walling</t>
  </si>
  <si>
    <t>UU37</t>
  </si>
  <si>
    <t>UU2.1.1.11</t>
  </si>
  <si>
    <t>In arches, isolated areas, three brick thick walling</t>
  </si>
  <si>
    <t>UU38</t>
  </si>
  <si>
    <t>UU2.1.1.12</t>
  </si>
  <si>
    <t>In arches, individual bricks, half brick thick walling</t>
  </si>
  <si>
    <t>UU39</t>
  </si>
  <si>
    <t>UU2.1.2.1</t>
  </si>
  <si>
    <t>Cutting out isolated areas of defective brickwork. Replace with new Facing Bricks PC £325/1000 in gauged mortar (1:1:6). Bond to existing, dispose of surplus; centre and provide supports as necessary</t>
  </si>
  <si>
    <t>UU40</t>
  </si>
  <si>
    <t>UU2.1.2.2</t>
  </si>
  <si>
    <t>UU41</t>
  </si>
  <si>
    <t>UU2.1.2.3</t>
  </si>
  <si>
    <t>UU42</t>
  </si>
  <si>
    <t>UU2.1.2.4</t>
  </si>
  <si>
    <t>UU43</t>
  </si>
  <si>
    <t>UU2.1.3.1</t>
  </si>
  <si>
    <t>Cut out isolated areas of defective brickwork and replace with new Class B Engineering Bricks, PC £275/1000, in gauged mortar (1:1:6). Bond to existing, dispose of surplus; centre and provide supports as necessary</t>
  </si>
  <si>
    <t>UU44</t>
  </si>
  <si>
    <t>UU2.1.3.2</t>
  </si>
  <si>
    <t>UU45</t>
  </si>
  <si>
    <t>UU2.1.3.3</t>
  </si>
  <si>
    <t>UU46</t>
  </si>
  <si>
    <t>UU2.1.3.4</t>
  </si>
  <si>
    <t>UU47</t>
  </si>
  <si>
    <t>UU2.1.3.5</t>
  </si>
  <si>
    <t>UU48</t>
  </si>
  <si>
    <t>UU2.1.3.6</t>
  </si>
  <si>
    <t>UU49</t>
  </si>
  <si>
    <t>UU2.1.3.7</t>
  </si>
  <si>
    <t>UU50</t>
  </si>
  <si>
    <t>UU2.1.3.8</t>
  </si>
  <si>
    <t>UU51</t>
  </si>
  <si>
    <t>UU2.1.3.9</t>
  </si>
  <si>
    <t>UU52</t>
  </si>
  <si>
    <t>UU2.1.3.10</t>
  </si>
  <si>
    <t>UU53</t>
  </si>
  <si>
    <t>UU2.1.3.11</t>
  </si>
  <si>
    <t>UU54</t>
  </si>
  <si>
    <t>UU2.1.3.12</t>
  </si>
  <si>
    <t>UU55</t>
  </si>
  <si>
    <t>UU2.1.4.1</t>
  </si>
  <si>
    <t>Cut out isolated areas of defective un coursed Stonework and rebuild in cement mortar to match existing</t>
  </si>
  <si>
    <t>Wall thickness not exceeding 250 mm</t>
  </si>
  <si>
    <t>UU56</t>
  </si>
  <si>
    <t>UU2.1.4.2</t>
  </si>
  <si>
    <t>Wall thickness 250 - 500 mm</t>
  </si>
  <si>
    <t>UU57</t>
  </si>
  <si>
    <t>UU2.1.4.3</t>
  </si>
  <si>
    <t>Wall thickness exceeding 500 mm</t>
  </si>
  <si>
    <t>UU58</t>
  </si>
  <si>
    <t>UU2.1.4.4</t>
  </si>
  <si>
    <t>In arches, wall thickness not exceeding 250 mm</t>
  </si>
  <si>
    <t>UU59</t>
  </si>
  <si>
    <t>UU2.1.4.5</t>
  </si>
  <si>
    <t>In arches, wall thickness 250 - 500 mm</t>
  </si>
  <si>
    <t>UU60</t>
  </si>
  <si>
    <t>UU2.1.4.6</t>
  </si>
  <si>
    <t>In arches, wall thickness exceeding 500 mm</t>
  </si>
  <si>
    <t>UU61</t>
  </si>
  <si>
    <t>UU2.2.1.1</t>
  </si>
  <si>
    <t>Repair Raking Cracks generally</t>
  </si>
  <si>
    <t>Cut out raking crack in brickwork; bonding in new Common Bricks and reinstate to match existing</t>
  </si>
  <si>
    <t>UU62</t>
  </si>
  <si>
    <t>UU2.2.1.2</t>
  </si>
  <si>
    <t>UU63</t>
  </si>
  <si>
    <t>UU2.2.1.3</t>
  </si>
  <si>
    <t>UU64</t>
  </si>
  <si>
    <t>UU2.2.1.4</t>
  </si>
  <si>
    <t>UU65</t>
  </si>
  <si>
    <t>UU2.2.1.5</t>
  </si>
  <si>
    <t>UU66</t>
  </si>
  <si>
    <t>UU2.2.1.6</t>
  </si>
  <si>
    <t>UU67</t>
  </si>
  <si>
    <t>UU2.2.2.1</t>
  </si>
  <si>
    <t>Cut out raking crack in brickwork; bonding in new facing bricks PC £325/1000 and reinstate to match existing</t>
  </si>
  <si>
    <t>UU68</t>
  </si>
  <si>
    <t>UU2.2.2.2</t>
  </si>
  <si>
    <t>UU69</t>
  </si>
  <si>
    <t>UU2.2.3.1</t>
  </si>
  <si>
    <t>Cut out raking crack in brickwork; bonding in new Class B engineering bricks PC £275/1000 and reinstate to match existing</t>
  </si>
  <si>
    <t>UU70</t>
  </si>
  <si>
    <t>UU2.2.3.2</t>
  </si>
  <si>
    <t>UU71</t>
  </si>
  <si>
    <t>UU2.2.3.3</t>
  </si>
  <si>
    <t>UU72</t>
  </si>
  <si>
    <t>UU2.2.3.4</t>
  </si>
  <si>
    <t>UU73</t>
  </si>
  <si>
    <t>UU2.2.3.5</t>
  </si>
  <si>
    <t>UU74</t>
  </si>
  <si>
    <t>UU2.2.3.6</t>
  </si>
  <si>
    <t>UU75</t>
  </si>
  <si>
    <t>UU3.1.1.1</t>
  </si>
  <si>
    <t>Repointing Brickwork generally; rake out decayed mortar joints of Brickwork and re point in cement mortar to match existing</t>
  </si>
  <si>
    <t>In Areas not exceeding 1m2</t>
  </si>
  <si>
    <t>Depth not exceeding 50 mm, height not exceeding 2m</t>
  </si>
  <si>
    <t>UU76</t>
  </si>
  <si>
    <t>UU3.1.1.2</t>
  </si>
  <si>
    <t>Depth not exceeding 50 mm, height 2 - 6m</t>
  </si>
  <si>
    <t>UU77</t>
  </si>
  <si>
    <t>UU3.1.1.3</t>
  </si>
  <si>
    <t>Depth not exceeding 50 mm, height exceeding 6m, including accesss arrangements</t>
  </si>
  <si>
    <t>UU78</t>
  </si>
  <si>
    <t>UU3.1.1.4</t>
  </si>
  <si>
    <t>In arches, depth not exceeding 50 mm, height not exceeding 2m</t>
  </si>
  <si>
    <t>UU79</t>
  </si>
  <si>
    <t>UU3.1.1.5</t>
  </si>
  <si>
    <t>In arches, depth not exceeding 50 mm, height 2 - 6m</t>
  </si>
  <si>
    <t>UU80</t>
  </si>
  <si>
    <t>UU3.1.1.6</t>
  </si>
  <si>
    <t>In arches, depth not exceeding 50 mm, height exceeding 6m, including accesss arrangements</t>
  </si>
  <si>
    <t>UU81</t>
  </si>
  <si>
    <t>UU3.1.2.1</t>
  </si>
  <si>
    <t>In areas 1 - 10m2</t>
  </si>
  <si>
    <t>UU82</t>
  </si>
  <si>
    <t>UU3.1.2.2</t>
  </si>
  <si>
    <t>UU83</t>
  </si>
  <si>
    <t>UU3.1.2.3</t>
  </si>
  <si>
    <t>UU84</t>
  </si>
  <si>
    <t>UU3.1.2.4</t>
  </si>
  <si>
    <t>UU85</t>
  </si>
  <si>
    <t>UU3.1.2.5</t>
  </si>
  <si>
    <t>UU86</t>
  </si>
  <si>
    <t>UU3.1.2.6</t>
  </si>
  <si>
    <t>UU87</t>
  </si>
  <si>
    <t>UU3.1.3.1</t>
  </si>
  <si>
    <t>In areas exceeding 10m2</t>
  </si>
  <si>
    <t>UU88</t>
  </si>
  <si>
    <t>UU3.1.3.2</t>
  </si>
  <si>
    <t>UU89</t>
  </si>
  <si>
    <t>UU3.1.3.3</t>
  </si>
  <si>
    <t>UU90</t>
  </si>
  <si>
    <t>UU3.1.3.4</t>
  </si>
  <si>
    <t>UU91</t>
  </si>
  <si>
    <t>UU3.1.3.5</t>
  </si>
  <si>
    <t>UU92</t>
  </si>
  <si>
    <t>UU3.1.3.6</t>
  </si>
  <si>
    <t>UU93</t>
  </si>
  <si>
    <t>UU3.2.1.1</t>
  </si>
  <si>
    <t>Cutting out staggered cracks and repointing to match existing along brick joints</t>
  </si>
  <si>
    <t>Depth not exceeding 50 mm</t>
  </si>
  <si>
    <t>UU94</t>
  </si>
  <si>
    <t>UU3.2.1.1x</t>
  </si>
  <si>
    <t>In arches, depth not exceeding 50 mm</t>
  </si>
  <si>
    <t>UU95</t>
  </si>
  <si>
    <t>UU3.3.1.1</t>
  </si>
  <si>
    <t>Cutting out staggered cracks in uncoursed stonework and repointing to match existing along existing joints</t>
  </si>
  <si>
    <t>UU96</t>
  </si>
  <si>
    <t>UU3.3.1.1x</t>
  </si>
  <si>
    <t>UU97</t>
  </si>
  <si>
    <t>UU4.1.1.1</t>
  </si>
  <si>
    <t>Clean surface of existing Brick or stonework with pressure jet to remove mould, lichen and weed growth</t>
  </si>
  <si>
    <t>Surfaces generally</t>
  </si>
  <si>
    <t>UU98</t>
  </si>
  <si>
    <t>UU4.2.1.1</t>
  </si>
  <si>
    <t>Treating Graffiti</t>
  </si>
  <si>
    <t>Chemically Treating Brickwork to remove paint</t>
  </si>
  <si>
    <t>UU99</t>
  </si>
  <si>
    <t>UU4.2.2.1</t>
  </si>
  <si>
    <t>Chemical Sealing Brickwork with Anti Graffiti coating</t>
  </si>
  <si>
    <t>UU100</t>
  </si>
  <si>
    <t>UU4.3.1.1</t>
  </si>
  <si>
    <t>Remove soot deposits</t>
  </si>
  <si>
    <t>Remove soot deposits from existing brick or stonework on internal face of tunnels</t>
  </si>
  <si>
    <t>UU101</t>
  </si>
  <si>
    <t>UU5.1.1.1</t>
  </si>
  <si>
    <t>DRILLING &amp; MORTICES</t>
  </si>
  <si>
    <t>Existing Brickwork or Masonry Walls</t>
  </si>
  <si>
    <t>Core drill holes</t>
  </si>
  <si>
    <t>75 mm diameter hole</t>
  </si>
  <si>
    <t>UU102</t>
  </si>
  <si>
    <t>UU5.1.1.2</t>
  </si>
  <si>
    <t>100 mm diameter hole</t>
  </si>
  <si>
    <t>UU103</t>
  </si>
  <si>
    <t>UU5.1.2.1</t>
  </si>
  <si>
    <t>Drill Hole for tie bar, anchor bolt etc</t>
  </si>
  <si>
    <t>16mm diameter hole</t>
  </si>
  <si>
    <t>UU104</t>
  </si>
  <si>
    <t>UU5.1.2.2</t>
  </si>
  <si>
    <t>20mm diameter hole</t>
  </si>
  <si>
    <t>UU105</t>
  </si>
  <si>
    <t>UU5.1.2.3</t>
  </si>
  <si>
    <t>25mm diameter hole</t>
  </si>
  <si>
    <t>UU106</t>
  </si>
  <si>
    <t>UU5.1.3.1</t>
  </si>
  <si>
    <t>Form mortice in Existing Brickwork or Masonry Walls</t>
  </si>
  <si>
    <t>16 mm wide x 16 mm deep</t>
  </si>
  <si>
    <t>UU107</t>
  </si>
  <si>
    <t>UU6.1.1.1</t>
  </si>
  <si>
    <t>FIXINGS AND TIES - PROPRIETARY SYSTEMS</t>
  </si>
  <si>
    <t>Provide and insert into previously prepared hole</t>
  </si>
  <si>
    <t>Stainless Steel deformed bar Grade 460, threaded one end for and including stainless steel nut and 150 x 150 mm plate washer. Grout with Cementitious grout. Includes polyester based grout limitation fabric sock. Torque to required load</t>
  </si>
  <si>
    <t>Bar size 16 mm, length not exceeding 1000 mm</t>
  </si>
  <si>
    <t>UU108</t>
  </si>
  <si>
    <t>UU6.1.1.2</t>
  </si>
  <si>
    <t>Bar size 16 mm, length 1000 - 2000 mm</t>
  </si>
  <si>
    <t>UU109</t>
  </si>
  <si>
    <t>UU6.1.1.3</t>
  </si>
  <si>
    <t>Bar size 20 mm, length not exceeding 1000 mm</t>
  </si>
  <si>
    <t>UU110</t>
  </si>
  <si>
    <t>UU6.1.1.4</t>
  </si>
  <si>
    <t>Bar size 20 mm, length 1000 - 2000 mm</t>
  </si>
  <si>
    <t>UU111</t>
  </si>
  <si>
    <t>UU6.1.2.1</t>
  </si>
  <si>
    <t>Stainless steel high yield bar threaded one end with nut and 40 x 40 x 5 mm plate washer. Grout up in Cementatious Grout. Bolt projecting 32mm from face.</t>
  </si>
  <si>
    <t>12mm diameter High Yield Bar – 15mm hole. Depth: Overall Length of Bar not exceeding 250 mm - Chemical Grout</t>
  </si>
  <si>
    <t>UU112</t>
  </si>
  <si>
    <t>UU6.1.2.2</t>
  </si>
  <si>
    <t>12mm diameter High Yield Bar – 15mm hole. Depth: Overall Length of Bar 250 - 500 mm - Chemical Grout</t>
  </si>
  <si>
    <t>UU113</t>
  </si>
  <si>
    <t>UU6.1.3.1</t>
  </si>
  <si>
    <t>Steel stitching bar. Grout up in cementatious grout; Point face to match existing.</t>
  </si>
  <si>
    <t>12mm diameter Stitching Bar</t>
  </si>
  <si>
    <t>UU114</t>
  </si>
  <si>
    <t>UU6.1.4.1</t>
  </si>
  <si>
    <t>Stainless steel proprietary anchor bolt with nut and 40 x 40 x 5 mm plate washer; bolt projecting 32 mm from face. Minimum overall length of bolt as indicated</t>
  </si>
  <si>
    <t>8mm diameter Anchor Bolt. Overall Length 100 mm</t>
  </si>
  <si>
    <t>UU115</t>
  </si>
  <si>
    <t>UU6.1.4.2</t>
  </si>
  <si>
    <t>12mm diameter Anchor Bolt. Overall Length 100 mm</t>
  </si>
  <si>
    <t>UU116</t>
  </si>
  <si>
    <t>UU7.1.1.1</t>
  </si>
  <si>
    <t>Pressure Grouting</t>
  </si>
  <si>
    <t>Face packers</t>
  </si>
  <si>
    <t>UU117</t>
  </si>
  <si>
    <t>UU7.1.1.2</t>
  </si>
  <si>
    <t>UU118</t>
  </si>
  <si>
    <t>UU7.1.1.3</t>
  </si>
  <si>
    <t>UU119</t>
  </si>
  <si>
    <t>UU7.1.1.4</t>
  </si>
  <si>
    <t>UU120</t>
  </si>
  <si>
    <t>UU7.1.2.1</t>
  </si>
  <si>
    <t>Deep packers</t>
  </si>
  <si>
    <t>UU121</t>
  </si>
  <si>
    <t>UU7.1.2.2</t>
  </si>
  <si>
    <t>UU122</t>
  </si>
  <si>
    <t>UU7.1.2.3</t>
  </si>
  <si>
    <t>UU123</t>
  </si>
  <si>
    <t>UU7.1.2.4</t>
  </si>
  <si>
    <t>UU124</t>
  </si>
  <si>
    <t>UU7.1.3.1</t>
  </si>
  <si>
    <t>Drilling and Flushing, depth not exceeding 5m</t>
  </si>
  <si>
    <t>UU125</t>
  </si>
  <si>
    <t>UU7.1.3.2</t>
  </si>
  <si>
    <t>UU126</t>
  </si>
  <si>
    <t>UU7.1.3.3</t>
  </si>
  <si>
    <t>UU127</t>
  </si>
  <si>
    <t>UU7.1.3.4</t>
  </si>
  <si>
    <t>UU128</t>
  </si>
  <si>
    <t>UU7.1.4.1</t>
  </si>
  <si>
    <t>Grout Materials and Injection</t>
  </si>
  <si>
    <t>UU129</t>
  </si>
  <si>
    <t>UU7.1.4.2</t>
  </si>
  <si>
    <t>UU130</t>
  </si>
  <si>
    <t>UU7.1.4.3</t>
  </si>
  <si>
    <t>UU131</t>
  </si>
  <si>
    <t>UU7.1.4.4</t>
  </si>
  <si>
    <t>V1</t>
  </si>
  <si>
    <t>V1.9.1.1</t>
  </si>
  <si>
    <t>CLASS V - PAINTING</t>
  </si>
  <si>
    <t>IRON OR ZINC BASED PRIMER PAINT</t>
  </si>
  <si>
    <t>Metal (including metal sections and pipework)</t>
  </si>
  <si>
    <t>Upper surfaces inclined at an angle not exceeding 30 degrees to the horizontal</t>
  </si>
  <si>
    <t>NWR standard N1, Blast clean to SA3 and apply Thermally Sprayed Metal/Epoxy</t>
  </si>
  <si>
    <t>V2</t>
  </si>
  <si>
    <t>V1.9.1.2</t>
  </si>
  <si>
    <t>NWR standard N2, Blast clean to SA2.5 and apply epoxy blast primer</t>
  </si>
  <si>
    <t>V3</t>
  </si>
  <si>
    <t>V1.9.1.3</t>
  </si>
  <si>
    <t>NWR standard N4, Blast clean to SA2.5 and apply epoxy blast/zinc rich epoxy blast primer</t>
  </si>
  <si>
    <t>V4</t>
  </si>
  <si>
    <t>V1.9.1.4</t>
  </si>
  <si>
    <t>NWR standard M20 to existing structures, Blast clean to SA2.5 and apply Blast/epoxy blast/zinc rich epoxy blast primer</t>
  </si>
  <si>
    <t>V5</t>
  </si>
  <si>
    <t>V1.9.1.5</t>
  </si>
  <si>
    <t>NWR standard M21 to existing structures, Blast clean to SA2.5 and apply epoxy blast primer</t>
  </si>
  <si>
    <t>V6</t>
  </si>
  <si>
    <t>V1.9.1.6</t>
  </si>
  <si>
    <t>NWR standard M24 M27.4 or M29.2 to existing structures, Blast clean to SA2.5 and apply surface tolerant epoxy primer</t>
  </si>
  <si>
    <t>V7</t>
  </si>
  <si>
    <t>V1.9.2.1</t>
  </si>
  <si>
    <t>Upper surfaces inclined at  30-60  degrees to the horizontal</t>
  </si>
  <si>
    <t>V8</t>
  </si>
  <si>
    <t>V1.9.2.2</t>
  </si>
  <si>
    <t>V9</t>
  </si>
  <si>
    <t>V1.9.2.3</t>
  </si>
  <si>
    <t>V10</t>
  </si>
  <si>
    <t>V1.9.2.4</t>
  </si>
  <si>
    <t>V11</t>
  </si>
  <si>
    <t>V1.9.2.5</t>
  </si>
  <si>
    <t>V12</t>
  </si>
  <si>
    <t>V1.9.2.6</t>
  </si>
  <si>
    <t>V13</t>
  </si>
  <si>
    <t>V1.9.3.1</t>
  </si>
  <si>
    <t>Surfaces inclined at  an angle  exceeding 60 degrees to the horizontal</t>
  </si>
  <si>
    <t>V14</t>
  </si>
  <si>
    <t>V1.9.3.2</t>
  </si>
  <si>
    <t>V15</t>
  </si>
  <si>
    <t>V1.9.3.3</t>
  </si>
  <si>
    <t>V16</t>
  </si>
  <si>
    <t>V1.9.3.4</t>
  </si>
  <si>
    <t>V17</t>
  </si>
  <si>
    <t>V1.9.3.5</t>
  </si>
  <si>
    <t>V18</t>
  </si>
  <si>
    <t>V1.9.3.6</t>
  </si>
  <si>
    <t>V19</t>
  </si>
  <si>
    <t>V1.9.4.1</t>
  </si>
  <si>
    <t>Soffit surfaces and lower surfaces inclined at an angle not exceeeding 60 degrees to the horizontal</t>
  </si>
  <si>
    <t>V20</t>
  </si>
  <si>
    <t>V1.9.4.2</t>
  </si>
  <si>
    <t>V21</t>
  </si>
  <si>
    <t>V1.9.4.3</t>
  </si>
  <si>
    <t>V22</t>
  </si>
  <si>
    <t>V1.9.4.4</t>
  </si>
  <si>
    <t>V23</t>
  </si>
  <si>
    <t>V1.9.4.5</t>
  </si>
  <si>
    <t>V24</t>
  </si>
  <si>
    <t>V1.9.4.6</t>
  </si>
  <si>
    <t>V25</t>
  </si>
  <si>
    <t>V1.9.6.1</t>
  </si>
  <si>
    <t>Surfaces of width not exceeding 300mm</t>
  </si>
  <si>
    <t>V26</t>
  </si>
  <si>
    <t>V1.9.6.2</t>
  </si>
  <si>
    <t>V27</t>
  </si>
  <si>
    <t>V1.9.6.3</t>
  </si>
  <si>
    <t>V28</t>
  </si>
  <si>
    <t>V1.9.6.4</t>
  </si>
  <si>
    <t>V29</t>
  </si>
  <si>
    <t>V1.9.6.5</t>
  </si>
  <si>
    <t>V30</t>
  </si>
  <si>
    <t>V1.9.6.6</t>
  </si>
  <si>
    <t>V31</t>
  </si>
  <si>
    <t>V1.9.7.1</t>
  </si>
  <si>
    <t>Surfaces of width 300mm - 1m</t>
  </si>
  <si>
    <t>V32</t>
  </si>
  <si>
    <t>V1.9.7.2</t>
  </si>
  <si>
    <t>V33</t>
  </si>
  <si>
    <t>V1.9.7.3</t>
  </si>
  <si>
    <t>V34</t>
  </si>
  <si>
    <t>V1.9.7.4</t>
  </si>
  <si>
    <t>V35</t>
  </si>
  <si>
    <t>V1.9.7.5</t>
  </si>
  <si>
    <t>V36</t>
  </si>
  <si>
    <t>V1.9.7.6</t>
  </si>
  <si>
    <t>V37</t>
  </si>
  <si>
    <t>V1.9.9.1</t>
  </si>
  <si>
    <t>Isolated groups of surfaces</t>
  </si>
  <si>
    <t>V38</t>
  </si>
  <si>
    <t>V1.9.9.2</t>
  </si>
  <si>
    <t>V39</t>
  </si>
  <si>
    <t>V1.9.9.3</t>
  </si>
  <si>
    <t>V40</t>
  </si>
  <si>
    <t>V1.9.9.4</t>
  </si>
  <si>
    <t>V41</t>
  </si>
  <si>
    <t>V1.9.9.5</t>
  </si>
  <si>
    <t>V42</t>
  </si>
  <si>
    <t>V1.9.9.6</t>
  </si>
  <si>
    <t>V43</t>
  </si>
  <si>
    <t>V3.9.1.1</t>
  </si>
  <si>
    <t>OIL PAINT</t>
  </si>
  <si>
    <t>NWR standard N1, sealer, intermediate and top coat</t>
  </si>
  <si>
    <t>V44</t>
  </si>
  <si>
    <t>V3.9.1.2</t>
  </si>
  <si>
    <t>NWR standard N2 or M21, intermediate and top coat</t>
  </si>
  <si>
    <t>V45</t>
  </si>
  <si>
    <t>V3.9.1.3</t>
  </si>
  <si>
    <t>NWR standard N4 or M20, 2 nr intermediates and top coat</t>
  </si>
  <si>
    <t>V46</t>
  </si>
  <si>
    <t>V3.9.1.4</t>
  </si>
  <si>
    <t>NWR standard M24, undercoat and top coat</t>
  </si>
  <si>
    <t>V47</t>
  </si>
  <si>
    <t>V3.9.1.5</t>
  </si>
  <si>
    <t>NWR standard M29.2, undercoat and top coat</t>
  </si>
  <si>
    <t>V48</t>
  </si>
  <si>
    <t>V3.9.2.1</t>
  </si>
  <si>
    <t>V49</t>
  </si>
  <si>
    <t>V3.9.2.2</t>
  </si>
  <si>
    <t>V50</t>
  </si>
  <si>
    <t>V3.9.2.3</t>
  </si>
  <si>
    <t>V51</t>
  </si>
  <si>
    <t>V3.9.2.4</t>
  </si>
  <si>
    <t>V52</t>
  </si>
  <si>
    <t>V3.9.2.5</t>
  </si>
  <si>
    <t>V53</t>
  </si>
  <si>
    <t>V3.9.3.1</t>
  </si>
  <si>
    <t>V54</t>
  </si>
  <si>
    <t>V3.9.3.2</t>
  </si>
  <si>
    <t>V55</t>
  </si>
  <si>
    <t>V3.9.3.3</t>
  </si>
  <si>
    <t>V56</t>
  </si>
  <si>
    <t>V3.9.3.4</t>
  </si>
  <si>
    <t>V57</t>
  </si>
  <si>
    <t>V3.9.3.5</t>
  </si>
  <si>
    <t>V58</t>
  </si>
  <si>
    <t>V3.9.4.1</t>
  </si>
  <si>
    <t>V59</t>
  </si>
  <si>
    <t>V3.9.4.2</t>
  </si>
  <si>
    <t>V60</t>
  </si>
  <si>
    <t>V3.9.4.3</t>
  </si>
  <si>
    <t>V61</t>
  </si>
  <si>
    <t>V3.9.4.4</t>
  </si>
  <si>
    <t>V62</t>
  </si>
  <si>
    <t>V3.9.4.5</t>
  </si>
  <si>
    <t>V63</t>
  </si>
  <si>
    <t>V3.9.6.1</t>
  </si>
  <si>
    <t>V64</t>
  </si>
  <si>
    <t>V3.9.6.2</t>
  </si>
  <si>
    <t>V65</t>
  </si>
  <si>
    <t>V3.9.6.3</t>
  </si>
  <si>
    <t>V66</t>
  </si>
  <si>
    <t>V3.9.6.4</t>
  </si>
  <si>
    <t>V67</t>
  </si>
  <si>
    <t>V3.9.6.5</t>
  </si>
  <si>
    <t>V68</t>
  </si>
  <si>
    <t>V3.9.7.1</t>
  </si>
  <si>
    <t>V69</t>
  </si>
  <si>
    <t>V3.9.7.2</t>
  </si>
  <si>
    <t>V70</t>
  </si>
  <si>
    <t>V3.9.7.3</t>
  </si>
  <si>
    <t>V71</t>
  </si>
  <si>
    <t>V3.9.7.4</t>
  </si>
  <si>
    <t>V72</t>
  </si>
  <si>
    <t>V3.9.7.5</t>
  </si>
  <si>
    <t>V73</t>
  </si>
  <si>
    <t>V3.9.9.1</t>
  </si>
  <si>
    <t>V74</t>
  </si>
  <si>
    <t>V3.9.9.2</t>
  </si>
  <si>
    <t>V75</t>
  </si>
  <si>
    <t>V3.9.9.3</t>
  </si>
  <si>
    <t>V76</t>
  </si>
  <si>
    <t>V3.9.9.4</t>
  </si>
  <si>
    <t>V77</t>
  </si>
  <si>
    <t>V3.9.9.5</t>
  </si>
  <si>
    <t>V78</t>
  </si>
  <si>
    <t>V5.2.1.1</t>
  </si>
  <si>
    <t>EMULSION PAINT</t>
  </si>
  <si>
    <t>NWR standard T50, microporous primer, undercoat and finish</t>
  </si>
  <si>
    <t>V79</t>
  </si>
  <si>
    <t>V5.2.1.2</t>
  </si>
  <si>
    <t>NWR standard T51, microporous stain in 3 coats</t>
  </si>
  <si>
    <t>V80</t>
  </si>
  <si>
    <t>V5.2.1.3</t>
  </si>
  <si>
    <t>NWR standard T53, water based intumescent primer and finish/sealer coat</t>
  </si>
  <si>
    <t>V81</t>
  </si>
  <si>
    <t>V5.2.2.1</t>
  </si>
  <si>
    <t>V82</t>
  </si>
  <si>
    <t>V5.2.2.2</t>
  </si>
  <si>
    <t>V83</t>
  </si>
  <si>
    <t>V5.2.2.3</t>
  </si>
  <si>
    <t>V84</t>
  </si>
  <si>
    <t>V5.2.3.1</t>
  </si>
  <si>
    <t>V85</t>
  </si>
  <si>
    <t>V5.2.3.2</t>
  </si>
  <si>
    <t>V86</t>
  </si>
  <si>
    <t>V5.2.3.3</t>
  </si>
  <si>
    <t>V87</t>
  </si>
  <si>
    <t>V5.2.4.1</t>
  </si>
  <si>
    <t>V88</t>
  </si>
  <si>
    <t>V5.2.4.2</t>
  </si>
  <si>
    <t>V89</t>
  </si>
  <si>
    <t>V5.2.4.3</t>
  </si>
  <si>
    <t>V90</t>
  </si>
  <si>
    <t>V5.2.6.1</t>
  </si>
  <si>
    <t>General Surfaces of width not exceeding 300mm</t>
  </si>
  <si>
    <t>V91</t>
  </si>
  <si>
    <t>V5.2.6.2</t>
  </si>
  <si>
    <t>V92</t>
  </si>
  <si>
    <t>V5.2.6.3</t>
  </si>
  <si>
    <t>V93</t>
  </si>
  <si>
    <t>V5.2.7.1</t>
  </si>
  <si>
    <t>V94</t>
  </si>
  <si>
    <t>V5.2.7.2</t>
  </si>
  <si>
    <t>V95</t>
  </si>
  <si>
    <t>V5.2.7.3</t>
  </si>
  <si>
    <t>V96</t>
  </si>
  <si>
    <t>V5.2.9.1</t>
  </si>
  <si>
    <t>V97</t>
  </si>
  <si>
    <t>V5.2.9.2</t>
  </si>
  <si>
    <t>V98</t>
  </si>
  <si>
    <t>V5.2.9.3</t>
  </si>
  <si>
    <t>V99</t>
  </si>
  <si>
    <t>V5.3.1.1</t>
  </si>
  <si>
    <t>Smooth Concrete</t>
  </si>
  <si>
    <t>NWR standard C60, water repellant system for masonry, intermediate and top coat</t>
  </si>
  <si>
    <t>V100</t>
  </si>
  <si>
    <t>V5.3.1.2</t>
  </si>
  <si>
    <t>NWR standard C61, primer finish for masonry, intermediate and top coat</t>
  </si>
  <si>
    <t>V101</t>
  </si>
  <si>
    <t>V5.3.1.3</t>
  </si>
  <si>
    <t>NWR standard C63, anti graffiti paint, pigmented sealant, intermediate and top coat</t>
  </si>
  <si>
    <t>V102</t>
  </si>
  <si>
    <t>V5.3.1.4</t>
  </si>
  <si>
    <t>NWR standard C64, two pack water based epoxy, fire resistant, primer, intermediate and top coat</t>
  </si>
  <si>
    <t>V103</t>
  </si>
  <si>
    <t>V5.3.2.1</t>
  </si>
  <si>
    <t>Upper surfaces inclined at 30-60  degrees to the horizontal</t>
  </si>
  <si>
    <t>V104</t>
  </si>
  <si>
    <t>V5.3.2.2</t>
  </si>
  <si>
    <t>V105</t>
  </si>
  <si>
    <t>V5.3.2.3</t>
  </si>
  <si>
    <t>V106</t>
  </si>
  <si>
    <t>V5.3.2.4</t>
  </si>
  <si>
    <t>V107</t>
  </si>
  <si>
    <t>V5.3.3.1</t>
  </si>
  <si>
    <t>V108</t>
  </si>
  <si>
    <t>V5.3.3.2</t>
  </si>
  <si>
    <t>V109</t>
  </si>
  <si>
    <t>V5.3.3.3</t>
  </si>
  <si>
    <t>V110</t>
  </si>
  <si>
    <t>V5.3.3.4</t>
  </si>
  <si>
    <t>V111</t>
  </si>
  <si>
    <t>V5.3.4.1</t>
  </si>
  <si>
    <t>V112</t>
  </si>
  <si>
    <t>V5.3.4.2</t>
  </si>
  <si>
    <t>V113</t>
  </si>
  <si>
    <t>V5.3.4.3</t>
  </si>
  <si>
    <t>V114</t>
  </si>
  <si>
    <t>V5.3.4.4</t>
  </si>
  <si>
    <t>V115</t>
  </si>
  <si>
    <t>V5.3.6.1</t>
  </si>
  <si>
    <t>V116</t>
  </si>
  <si>
    <t>V5.3.6.2</t>
  </si>
  <si>
    <t>V117</t>
  </si>
  <si>
    <t>V5.3.6.3</t>
  </si>
  <si>
    <t>V118</t>
  </si>
  <si>
    <t>V5.3.6.4</t>
  </si>
  <si>
    <t>V119</t>
  </si>
  <si>
    <t>V5.3.7.1</t>
  </si>
  <si>
    <t>V120</t>
  </si>
  <si>
    <t>V5.3.7.2</t>
  </si>
  <si>
    <t>V121</t>
  </si>
  <si>
    <t>V5.3.7.3</t>
  </si>
  <si>
    <t>V122</t>
  </si>
  <si>
    <t>V5.3.7.4</t>
  </si>
  <si>
    <t>V123</t>
  </si>
  <si>
    <t>V5.3.9.1</t>
  </si>
  <si>
    <t>V124</t>
  </si>
  <si>
    <t>V5.3.9.2</t>
  </si>
  <si>
    <t>V125</t>
  </si>
  <si>
    <t>V5.3.9.3</t>
  </si>
  <si>
    <t>V126</t>
  </si>
  <si>
    <t>V5.3.9.4</t>
  </si>
  <si>
    <t>V127</t>
  </si>
  <si>
    <t>V8.9.1.1</t>
  </si>
  <si>
    <t>BITUMINOUS OR COAL TAR PAINT</t>
  </si>
  <si>
    <t>NWR standard M27.4, bitumous solution intermediate and top coat</t>
  </si>
  <si>
    <t>V128</t>
  </si>
  <si>
    <t>V8.9.2.1</t>
  </si>
  <si>
    <t>V129</t>
  </si>
  <si>
    <t>V8.9.3.1</t>
  </si>
  <si>
    <t>V130</t>
  </si>
  <si>
    <t>V8.9.4.1</t>
  </si>
  <si>
    <t>V131</t>
  </si>
  <si>
    <t>V8.9.6.1</t>
  </si>
  <si>
    <t>V132</t>
  </si>
  <si>
    <t>V8.9.7.1</t>
  </si>
  <si>
    <t>V133</t>
  </si>
  <si>
    <t>V8.9.9.1</t>
  </si>
  <si>
    <t>V134</t>
  </si>
  <si>
    <t>V9.1.1.1.1</t>
  </si>
  <si>
    <t>BESPOKE PAINTING WORKS</t>
  </si>
  <si>
    <t>PAINTING ANCILLIARIES</t>
  </si>
  <si>
    <t>Cut Back Concrete; Break out surface of spalled concrete to expose soffit of steelwork. Cut back concrete level with surface of steelwork for a depth not exceeding 50 mm</t>
  </si>
  <si>
    <t>Area not exceeding 0.50 m2</t>
  </si>
  <si>
    <t>V135</t>
  </si>
  <si>
    <t>V9.1.1.1.2</t>
  </si>
  <si>
    <t>Area 0.50 - 1.00 m2</t>
  </si>
  <si>
    <t>V136</t>
  </si>
  <si>
    <t>V9.1.1.1.3</t>
  </si>
  <si>
    <t>Area 1 - 5 m2</t>
  </si>
  <si>
    <t>V137</t>
  </si>
  <si>
    <t>V9.1.1.1.4</t>
  </si>
  <si>
    <t>Area exceeding 5 m2</t>
  </si>
  <si>
    <t>W1</t>
  </si>
  <si>
    <t>W1.3.1.1</t>
  </si>
  <si>
    <t>CLASS W - WATERPROOFING</t>
  </si>
  <si>
    <t>DAMP PROOFING</t>
  </si>
  <si>
    <t>Waterproof Sheeting – 2.5mm thick</t>
  </si>
  <si>
    <t>Supply and apply waterproof coatings as defined in the specification</t>
  </si>
  <si>
    <t>W2</t>
  </si>
  <si>
    <t>W1.3.2.1</t>
  </si>
  <si>
    <t>Upper surfaces inclined at 30 - 60 degrees to the horizontal</t>
  </si>
  <si>
    <t>W3</t>
  </si>
  <si>
    <t>W1.3.3.1</t>
  </si>
  <si>
    <t>Surfaces inclined at an angle exceeding 60 degrees to the horizontal</t>
  </si>
  <si>
    <t>W4</t>
  </si>
  <si>
    <t>W1.3.7.1</t>
  </si>
  <si>
    <t>Surfaces of width 300 mm - 1 m</t>
  </si>
  <si>
    <t>W5</t>
  </si>
  <si>
    <t>W4.9.1.1</t>
  </si>
  <si>
    <t>PROTECTIVE LAYERS</t>
  </si>
  <si>
    <t>Paving Slabs</t>
  </si>
  <si>
    <t>Generally; in accordance with the specification</t>
  </si>
  <si>
    <t>W6</t>
  </si>
  <si>
    <t>W4.9.7.1</t>
  </si>
  <si>
    <t>W7</t>
  </si>
  <si>
    <t>W5.9.1.1</t>
  </si>
  <si>
    <t>SPRAYED OR BRUSHED WATERPROOFING</t>
  </si>
  <si>
    <t> Liquid Applied Waterproofing</t>
  </si>
  <si>
    <t>Liquid Applied waterproofing system in accordance with the specification</t>
  </si>
  <si>
    <t>W8</t>
  </si>
  <si>
    <t>W6.3.1.1</t>
  </si>
  <si>
    <t>SHEET LININGS MEMBRANE</t>
  </si>
  <si>
    <t>Flexible PVC Sheet</t>
  </si>
  <si>
    <t>W9</t>
  </si>
  <si>
    <t>W6.3.2.1</t>
  </si>
  <si>
    <t>W10</t>
  </si>
  <si>
    <t>W6.3.3.1</t>
  </si>
  <si>
    <t>W11</t>
  </si>
  <si>
    <t>W6.3.4.1</t>
  </si>
  <si>
    <t>Domed and Curved Surfaces</t>
  </si>
  <si>
    <t>W12</t>
  </si>
  <si>
    <t>W6.3.6.1</t>
  </si>
  <si>
    <t>Surfaces of width not exceeding 300 mm</t>
  </si>
  <si>
    <t>W13</t>
  </si>
  <si>
    <t>W6.3.7.1</t>
  </si>
  <si>
    <t>Surfaces of width 300 mm – 1.0 m</t>
  </si>
  <si>
    <t>W14</t>
  </si>
  <si>
    <t>W6.9.1.1</t>
  </si>
  <si>
    <t>Rubber Bitumen</t>
  </si>
  <si>
    <t>W15</t>
  </si>
  <si>
    <t>W6.9.2.1</t>
  </si>
  <si>
    <t>W16</t>
  </si>
  <si>
    <t>W6.9.3.1</t>
  </si>
  <si>
    <t>W17</t>
  </si>
  <si>
    <t>W6.9.6.1</t>
  </si>
  <si>
    <t>W18</t>
  </si>
  <si>
    <t>W6.9.7.1</t>
  </si>
  <si>
    <t>X1</t>
  </si>
  <si>
    <t>X1.1.3.1</t>
  </si>
  <si>
    <t>CLASS X: MISCELLANEOUS WORK</t>
  </si>
  <si>
    <t>FENCES</t>
  </si>
  <si>
    <t>Timber post &amp; rail, performance class A</t>
  </si>
  <si>
    <t>Height 1.25-1.5m</t>
  </si>
  <si>
    <t>Class 3: 1400mm high, post and five rails and weld mesh to drawing and specification NR/L2/TRK/5100/3/PFR</t>
  </si>
  <si>
    <t>X2</t>
  </si>
  <si>
    <t>X1.1.3.2</t>
  </si>
  <si>
    <t>Extra for setting posts in concrete</t>
  </si>
  <si>
    <t>X3</t>
  </si>
  <si>
    <t>X1.1.3.3</t>
  </si>
  <si>
    <t>Extra for rabbit netting stapled to railway side of fence</t>
  </si>
  <si>
    <t>X4</t>
  </si>
  <si>
    <t>X1.1.3.4</t>
  </si>
  <si>
    <t>Extra for barbed wire (per line)</t>
  </si>
  <si>
    <t>X5</t>
  </si>
  <si>
    <t>X1.1.3.5</t>
  </si>
  <si>
    <t>Extra for extra long post in soft or made up ground (0.5m additional length)</t>
  </si>
  <si>
    <t>X6</t>
  </si>
  <si>
    <t>X1.1.3.6</t>
  </si>
  <si>
    <t>Extra for over-sized concrete footing in soft or made up ground</t>
  </si>
  <si>
    <t>m³</t>
  </si>
  <si>
    <t>X7</t>
  </si>
  <si>
    <t>X1.1.3.7</t>
  </si>
  <si>
    <t>Class 3: 1400mm high, timber post and seven high tensile wires to drawing and specification NR/L2/TRK/5100/3/PSW</t>
  </si>
  <si>
    <t>X8</t>
  </si>
  <si>
    <t>X1.1.3.8</t>
  </si>
  <si>
    <t>Extra for earth bonding strip</t>
  </si>
  <si>
    <t>X9</t>
  </si>
  <si>
    <t>X1.1.3.9</t>
  </si>
  <si>
    <t>Class 3: 1400mm high, post and livestock net fence to drawing and specification  NR/L2/TRK/5100/3/PSN</t>
  </si>
  <si>
    <t>X10</t>
  </si>
  <si>
    <t>X1.3.1.1</t>
  </si>
  <si>
    <t>Concrete post and wire fence</t>
  </si>
  <si>
    <t>Height not exceeding 1.0m</t>
  </si>
  <si>
    <t>Strained wire fencing, BS 1722, part 2, with 4mm galvanised wire; intermediate posts at 3m centres; height: 0.85m (3 wires); concrete posts</t>
  </si>
  <si>
    <t>X11</t>
  </si>
  <si>
    <t>X1.3.1.2</t>
  </si>
  <si>
    <t>Chain link fencing, BS 1722, part 1, with galvanised mesh, line and tying wire; intermediate posts at 3m centres; height: 0.90m (medium 2 line wires); concrete posts</t>
  </si>
  <si>
    <t>X12</t>
  </si>
  <si>
    <t>X1.3.3.1</t>
  </si>
  <si>
    <t>Height 1.25 - 1.5m</t>
  </si>
  <si>
    <t>Chain link fencing, BS 1722, part 1, with galvanised mesh, line and tying wire; intermediate posts at 3m centres; height: 1.40m (medium 3 line wires); concrete posts</t>
  </si>
  <si>
    <t>X13</t>
  </si>
  <si>
    <t>X1.3.4.1</t>
  </si>
  <si>
    <t>Height 1.5 - 2.0m</t>
  </si>
  <si>
    <t>Chain link fencing, BS 1722, part 1, with galvanised mesh, line and tying wire; intermediate posts at 3m centres; height: 1.80m (heavy 3 line wires); concrete posts</t>
  </si>
  <si>
    <t>X14</t>
  </si>
  <si>
    <t>X1.4.3.1</t>
  </si>
  <si>
    <t>Metal post &amp; wire, performance 30 years</t>
  </si>
  <si>
    <t>Class 3: 1400mm high, metal post and seven high tensile wires to drawing and specification NR/L2/TRK/5100/3/PSW</t>
  </si>
  <si>
    <t>X15</t>
  </si>
  <si>
    <t>X1.5.4.1</t>
  </si>
  <si>
    <t>Coated metal post &amp; wire</t>
  </si>
  <si>
    <t>Class 2: 1800mm high, High Tensile Chain Link &amp; RSA galvanised steel posts to  drawing and specification NR/L2/TRK/5100/2/CL</t>
  </si>
  <si>
    <t>X16</t>
  </si>
  <si>
    <t>X1.5.4.2</t>
  </si>
  <si>
    <t>Extra for integral cranked posts, 3 nr strands of barbed wire</t>
  </si>
  <si>
    <t>X17</t>
  </si>
  <si>
    <t>X1.5.4.3</t>
  </si>
  <si>
    <t>Class 1: 1800mm panel high; Welded Mesh and RHS steel posts to drawing and specification NR/L2/TRK/5100/1/WM</t>
  </si>
  <si>
    <t>X18</t>
  </si>
  <si>
    <t>X1.5.4.4</t>
  </si>
  <si>
    <t>Class I  : 1800mm high, Palisade with 'W' section single point pales, steel posts to drawing and specification NR/L2/TRK/5100/1/WP</t>
  </si>
  <si>
    <t>X19</t>
  </si>
  <si>
    <t>X1.5.5.1</t>
  </si>
  <si>
    <t>Height 2.0-2.5m</t>
  </si>
  <si>
    <t>Class 1: 2400mm panel high; Welded Mesh and RHS steel posts to drawing and specification NR/L2/TRK/5100/1/WM</t>
  </si>
  <si>
    <t>X20</t>
  </si>
  <si>
    <t>X1.5.5.2</t>
  </si>
  <si>
    <t>Class I  : 2400mm high, Palisade with 'W' section single point pales, steel posts to drawing and specification NR/L2/TRK/5100/1/WP</t>
  </si>
  <si>
    <t>X21</t>
  </si>
  <si>
    <t>X1.5.9.1</t>
  </si>
  <si>
    <t>Other Additional Items for metal post and wire fencing</t>
  </si>
  <si>
    <t>Extra for breaking through artificially hard material, including but not limited to concrete, reinforced concrete,brickwork,blockwork or stonework, compacted fill material, coated macadam or asphalt, rock, compacted railway ballast and the like,including all necessary plant, disposal of excavated materials off site, and reinstatement to match existing For the erection of fence posts, gate posts and the like:</t>
  </si>
  <si>
    <t>X22</t>
  </si>
  <si>
    <t>X1.5.9.2</t>
  </si>
  <si>
    <t>Extra for 150mm x 150mm mass in-situ concrete cills (to prevent burrowing)</t>
  </si>
  <si>
    <t>X23</t>
  </si>
  <si>
    <t>X1.5.9.3</t>
  </si>
  <si>
    <t>Extra for breaking through hard material, including but not limited to concrete, compacted fill material, bitumen macadam, rock, compacted railway ballast and the like. to include for all plant, disposal of excavated materials off site, and reinstatement to original levels along line of fence to allow installation of concrete cill</t>
  </si>
  <si>
    <t>X24</t>
  </si>
  <si>
    <t>X1.9.1.1.1</t>
  </si>
  <si>
    <t>REPAIRS &amp; RENOVATIONS TO FENCING WORKS</t>
  </si>
  <si>
    <t>Post and wire fencing, all types and heights, fixing to existing posts; Carefully take down, clear away redundant materials and renew the following to existing fence posts (any type); including all necessary fixing devices and tying wire</t>
  </si>
  <si>
    <t>Rabbit netting</t>
  </si>
  <si>
    <t>X25</t>
  </si>
  <si>
    <t>X1.9.1.1.2</t>
  </si>
  <si>
    <t>Roe deer netting</t>
  </si>
  <si>
    <t>X26</t>
  </si>
  <si>
    <t>X1.9.1.1.3</t>
  </si>
  <si>
    <t>Badger proof fencing;of welded wire mesh tied to straining wires and buried 300mm in the ground including excavation of trench and backfilling, planted on stock netting</t>
  </si>
  <si>
    <t>X27</t>
  </si>
  <si>
    <t>X1.9.1.1.5</t>
  </si>
  <si>
    <t>Barbed wire (per line)</t>
  </si>
  <si>
    <t>X28</t>
  </si>
  <si>
    <t>X1.9.1.2.1</t>
  </si>
  <si>
    <t>Galvanised steel chain link fencing, all types and heights, fixing to existing posts; Carefully take down, clear away redundant materials and renew the following to existing fence posts (any type); including all necessary fixing devices and tying wire</t>
  </si>
  <si>
    <t>Fencing; 1800mm high</t>
  </si>
  <si>
    <t>X29</t>
  </si>
  <si>
    <t>X1.9.1.2.2</t>
  </si>
  <si>
    <t>stitching to existing chain link fencing</t>
  </si>
  <si>
    <t>X30</t>
  </si>
  <si>
    <t>X1.9.1.3.1</t>
  </si>
  <si>
    <t>Plastic coated chain link fencing, all types and heights, fixing to existing posts; Carefully take down, clear away redundant materials and renew the following to existing fence posts (any type); including all necessary fixing devices and tying wire</t>
  </si>
  <si>
    <t>X31</t>
  </si>
  <si>
    <t>X1.9.1.3.2</t>
  </si>
  <si>
    <t>X32</t>
  </si>
  <si>
    <t>X1.9.1.4.1</t>
  </si>
  <si>
    <t>Re-secure and restrain; Carefully take down, clear away redundant materials and renew the following to existing fence posts (any type); including all necessary fixing devices and tying wire</t>
  </si>
  <si>
    <t>existing line wire; per line</t>
  </si>
  <si>
    <t>X33</t>
  </si>
  <si>
    <t>X1.9.1.4.2</t>
  </si>
  <si>
    <t>existing barbed wire; per line</t>
  </si>
  <si>
    <t>X34</t>
  </si>
  <si>
    <t>X1.9.1.4.3</t>
  </si>
  <si>
    <t>existing chain link fencing (1400, 1800 or 2150mm high)</t>
  </si>
  <si>
    <t>X35</t>
  </si>
  <si>
    <t>X1.9.1.5.1</t>
  </si>
  <si>
    <t>Open mesh steel panel fencing, galvanised mild steel mesh and components; fixing to existing posts; Carefully take down, clear away redundant materials and renew the following to existing fence posts (any type); including all necessary fixing devices and tying wire</t>
  </si>
  <si>
    <t>1800mm high;replace with 75mm vertical x 25mm horizontal mesh</t>
  </si>
  <si>
    <t>X36</t>
  </si>
  <si>
    <t>X1.9.1.5.2</t>
  </si>
  <si>
    <t>X37</t>
  </si>
  <si>
    <t>X1.9.2.1.1</t>
  </si>
  <si>
    <t>Concrete posts for Chain link fencing; 1800mm fence height; Carefully remove, clear away redundant materials and renew the following existing fence posts; including all necessary fixing devices and foundations;</t>
  </si>
  <si>
    <t>Intermediate post</t>
  </si>
  <si>
    <t>X38</t>
  </si>
  <si>
    <t>X1.9.2.1.2</t>
  </si>
  <si>
    <t>End post and one strut</t>
  </si>
  <si>
    <t>X39</t>
  </si>
  <si>
    <t>X1.9.2.1.3</t>
  </si>
  <si>
    <t>Corner post and two struts</t>
  </si>
  <si>
    <t>X40</t>
  </si>
  <si>
    <t>X1.9.2.2.1</t>
  </si>
  <si>
    <t>Timber fence posts for strained wire fences and wire mesh netting fences; performance specification A; Carefully remove, clear away redundant materials and renew the following existing fence posts; including all necessary fixing devices and foundations;</t>
  </si>
  <si>
    <t>X41</t>
  </si>
  <si>
    <t>X1.9.2.2.2</t>
  </si>
  <si>
    <t>X42</t>
  </si>
  <si>
    <t>X1.9.2.2.3</t>
  </si>
  <si>
    <t>X43</t>
  </si>
  <si>
    <t>X2.1.1.1</t>
  </si>
  <si>
    <t>GATES &amp; STILES</t>
  </si>
  <si>
    <t>Metal Gates to boundary measure component specification for Gates &amp; Stiles and boundary fence specification, including infill panels, bolts, latches, hinges, catches, closing mechanisms, stops,locking bars, stays, extended handles, signs and the like;</t>
  </si>
  <si>
    <t>Width not exceeding 1.5m</t>
  </si>
  <si>
    <t>Gates in conjunction with High Tensile Chain Link &amp; RSA post fencing to NWR drawing and specification NR/L2/TRK/5100/2/CL; single gate, 1800mm high 1500mm wide overall</t>
  </si>
  <si>
    <t>X44</t>
  </si>
  <si>
    <t>X2.1.1.2</t>
  </si>
  <si>
    <t>Extra for barbed wire to top of gate (per line)</t>
  </si>
  <si>
    <t>X45</t>
  </si>
  <si>
    <t>X2.1.1.3</t>
  </si>
  <si>
    <t>Extra for three lines of barbed wire above gates; extended stiles and extension arms 0.34m high; galvanised</t>
  </si>
  <si>
    <t>X46</t>
  </si>
  <si>
    <t>X2.1.1.4</t>
  </si>
  <si>
    <t>Steel gates in conjunction with Class 1 steel palisade fencing infilled with 'W' section single pointed corrugated  pales to NWR drawing and specification NR/L2/TRK/5100/1/WP; single gates,1800mm high, 1500mm wide overall</t>
  </si>
  <si>
    <t>X47</t>
  </si>
  <si>
    <t>X2.1.1.5</t>
  </si>
  <si>
    <t>Ditto,2400mm high,ditto;</t>
  </si>
  <si>
    <t>X48</t>
  </si>
  <si>
    <t>X2.1.5.1</t>
  </si>
  <si>
    <t>Width 3-4m</t>
  </si>
  <si>
    <t>Field Gates, to NR/L2/SIG/30015 and Highway Construction Detail drawing H17; single gates, 1175mm high, 3685mm wide overall;</t>
  </si>
  <si>
    <t>X49</t>
  </si>
  <si>
    <t>X2.1.5.2</t>
  </si>
  <si>
    <t>Gates in conjunction with High Tensile Chain Link &amp; RSA post fencing to NWR drawing and specification NR/L2/TRK/5100/2/CL; double gates, 4000mm wide overall;</t>
  </si>
  <si>
    <t>X50</t>
  </si>
  <si>
    <t>X2.1.5.3</t>
  </si>
  <si>
    <t>Steel gates in conjunction with Class 1 steel palisade fencing infilled with 'W' section single pointed corrugated  pales to NWR drawing and specification NR/L2/TRK/5100/1/WP; double gates,1800mm high, 4000mm wide overall</t>
  </si>
  <si>
    <t>X51</t>
  </si>
  <si>
    <t>X2.1.5.4</t>
  </si>
  <si>
    <t>Ditto, 2400mm high, ditto</t>
  </si>
  <si>
    <t>X52</t>
  </si>
  <si>
    <t>X2.1.7.1</t>
  </si>
  <si>
    <t>Width exceeding 5m</t>
  </si>
  <si>
    <t>Field Gates to NR/L2/SIG/30015 and Highway Construction Detail drawing H20; double gates,1175mm high, 5020mm wide overall</t>
  </si>
  <si>
    <t>X53</t>
  </si>
  <si>
    <t>X2.2.9.1</t>
  </si>
  <si>
    <t>Other additional items to metal gates</t>
  </si>
  <si>
    <t>Welding lock and chain to gates</t>
  </si>
  <si>
    <t>X54</t>
  </si>
  <si>
    <t>X2.2.9.2</t>
  </si>
  <si>
    <t>Anti-vandal shroud to locking bar</t>
  </si>
  <si>
    <t>X55</t>
  </si>
  <si>
    <t>X3.2.1.1</t>
  </si>
  <si>
    <t>DRAINAGE TO STRUCTURES ABOVE GROUND</t>
  </si>
  <si>
    <t>Cast Iron</t>
  </si>
  <si>
    <t>Gutters</t>
  </si>
  <si>
    <t>Fixing with standard brackets at hights not exceeding 3 m; half round eaves gutters diameter 100 mm</t>
  </si>
  <si>
    <t>X56</t>
  </si>
  <si>
    <t>X3.2.1.2</t>
  </si>
  <si>
    <t>as above; Diameter: 150 mm</t>
  </si>
  <si>
    <t>X57</t>
  </si>
  <si>
    <t>X3.2.1.3</t>
  </si>
  <si>
    <t>as above; Ogee eaves gutters; Diameter: 100 mm</t>
  </si>
  <si>
    <t>X58</t>
  </si>
  <si>
    <t>X3.2.1.4</t>
  </si>
  <si>
    <t>as above; Ogee eaves gutters; Diameter: 150 mm</t>
  </si>
  <si>
    <t>X59</t>
  </si>
  <si>
    <t>X3.2.2.1</t>
  </si>
  <si>
    <t>Fittings to gutters</t>
  </si>
  <si>
    <t>Fixing with standard brackets at heights not exceeding 3 m; half round eaves gutters diameter 100 mm; Stopped ends</t>
  </si>
  <si>
    <t>X60</t>
  </si>
  <si>
    <t>X3.2.2.2</t>
  </si>
  <si>
    <t>as above; square angles</t>
  </si>
  <si>
    <t>X61</t>
  </si>
  <si>
    <t>X3.2.2.3</t>
  </si>
  <si>
    <t>as above; outlets (drop end)</t>
  </si>
  <si>
    <t>X62</t>
  </si>
  <si>
    <t>X3.2.2.4</t>
  </si>
  <si>
    <t>as above; Diameter: 150 mm; Stopped ends</t>
  </si>
  <si>
    <t>X63</t>
  </si>
  <si>
    <t>X3.2.2.5</t>
  </si>
  <si>
    <t>X64</t>
  </si>
  <si>
    <t>X3.2.2.6</t>
  </si>
  <si>
    <t>X65</t>
  </si>
  <si>
    <t>X3.2.2.7</t>
  </si>
  <si>
    <t>as above; Ogee eaves gutters; diameter 100 mm; Stopped ends</t>
  </si>
  <si>
    <t>X66</t>
  </si>
  <si>
    <t>X3.2.2.8</t>
  </si>
  <si>
    <t>X67</t>
  </si>
  <si>
    <t>X3.2.2.9</t>
  </si>
  <si>
    <t>X68</t>
  </si>
  <si>
    <t>X3.2.2.10</t>
  </si>
  <si>
    <t>X69</t>
  </si>
  <si>
    <t>X3.2.2.11</t>
  </si>
  <si>
    <t>X70</t>
  </si>
  <si>
    <t>X3.2.2.12</t>
  </si>
  <si>
    <t>X71</t>
  </si>
  <si>
    <t>X3.2.3.1</t>
  </si>
  <si>
    <t>Downpipes</t>
  </si>
  <si>
    <t>Fixing with standard brackets at heights not exceeding 3 m; ears cast on; fixing with pipe nails and hardwood distance pieces; nominal size; 75 mm</t>
  </si>
  <si>
    <t>X72</t>
  </si>
  <si>
    <t>X3.2.3.2</t>
  </si>
  <si>
    <t>as above; nominal size; 100 mm</t>
  </si>
  <si>
    <t>X73</t>
  </si>
  <si>
    <t>X3.2.3.3</t>
  </si>
  <si>
    <t>as above; nominal size; Rectangular section 100 x 75 mm</t>
  </si>
  <si>
    <t>X74</t>
  </si>
  <si>
    <t>X3.2.4.1</t>
  </si>
  <si>
    <t>Fitting to downpipes</t>
  </si>
  <si>
    <t>Fixing with standard brackets at heights not exceeding 3 m; nominal size 75 mm; Shoes</t>
  </si>
  <si>
    <t>X75</t>
  </si>
  <si>
    <t>X3.2.4.2</t>
  </si>
  <si>
    <t>Fixing with standard brackets at heights not exceeding 3 m; ears cast on; fixing with pipe nails and hardwood distance pieces; nominal size 75 mm; Obtuse bend</t>
  </si>
  <si>
    <t>X76</t>
  </si>
  <si>
    <t>X3.2.4.3</t>
  </si>
  <si>
    <t>as above; nominal size; 75 mm; Swan neck offset: 150 mm projection</t>
  </si>
  <si>
    <t>X77</t>
  </si>
  <si>
    <t>X3.2.4.4</t>
  </si>
  <si>
    <t>as above; nominal size; 75 mm; Swan neck offset: Single equal branch</t>
  </si>
  <si>
    <t>X78</t>
  </si>
  <si>
    <t>X3.2.4.5</t>
  </si>
  <si>
    <t>as above; nominal size; 100 mm; Shoes</t>
  </si>
  <si>
    <t>X79</t>
  </si>
  <si>
    <t>X3.2.4.6</t>
  </si>
  <si>
    <t>as above; nominal size; 100 mm; Obtuse bend</t>
  </si>
  <si>
    <t>X80</t>
  </si>
  <si>
    <t>X3.2.4.7</t>
  </si>
  <si>
    <t>as above; nominal size; 100 mm; Swan neck offset: 150 mm projection</t>
  </si>
  <si>
    <t>X81</t>
  </si>
  <si>
    <t>X3.2.4.8</t>
  </si>
  <si>
    <t>as above; nominal size; 100 mm; Swan neck offset: 305 mm projection</t>
  </si>
  <si>
    <t>X82</t>
  </si>
  <si>
    <t>X3.2.4.9</t>
  </si>
  <si>
    <t>as above; nominal size; 100 mm; Single equal branch</t>
  </si>
  <si>
    <t>X83</t>
  </si>
  <si>
    <t>X3.2.4.10</t>
  </si>
  <si>
    <t>as above; nominal size; 100 x 75 mm rectangular section; Shoes</t>
  </si>
  <si>
    <t>X84</t>
  </si>
  <si>
    <t>X3.2.4.11</t>
  </si>
  <si>
    <t>as above; nominal size; 100 x 75 mm rectangular section; Side bend</t>
  </si>
  <si>
    <t>X85</t>
  </si>
  <si>
    <t>X3.2.4.12</t>
  </si>
  <si>
    <t>as above; nominal size; 100 x 75 mm rectangular section; Front plinth offset</t>
  </si>
  <si>
    <t>X86</t>
  </si>
  <si>
    <t>X3.2.4.13</t>
  </si>
  <si>
    <t>as above; nominal size; 100 x 75 mm rectangular section; Side plinth offset</t>
  </si>
  <si>
    <t>X87</t>
  </si>
  <si>
    <t>X3.2.4.14</t>
  </si>
  <si>
    <t>as above; rainwater heads; jointing to pipes;Hopper type flat; 75 mm outlet</t>
  </si>
  <si>
    <t>X88</t>
  </si>
  <si>
    <t>X3.2.4.15</t>
  </si>
  <si>
    <t>as above; rainwater heads; jointing to pipes; Rectangular,250 x 178 x 178 mm; 75 mm outlet</t>
  </si>
  <si>
    <t>X89</t>
  </si>
  <si>
    <t>X3.2.4.16</t>
  </si>
  <si>
    <t>as above; rainwater heads; jointing to pipes; Rectangular,250 x 178 x 178 mm; 100 mm outlet</t>
  </si>
  <si>
    <t>X90</t>
  </si>
  <si>
    <t>X3.3.1.1</t>
  </si>
  <si>
    <t>Plastics</t>
  </si>
  <si>
    <t>UPVC; fixing with standard brackets at heights not exceeding 3m; half round eaves gutters; nominal size; 112 mm</t>
  </si>
  <si>
    <t>X91</t>
  </si>
  <si>
    <t>X3.3.1.2</t>
  </si>
  <si>
    <t>as above; nominal size; 150 mm</t>
  </si>
  <si>
    <t>X92</t>
  </si>
  <si>
    <t>X3.3.2.1</t>
  </si>
  <si>
    <t>UPVC; fixing with standard brackets at heights not exceeding 3m; half round eaves gutters; nominal size; 112 mm; Stopped ends</t>
  </si>
  <si>
    <t>X93</t>
  </si>
  <si>
    <t>X3.3.2.2</t>
  </si>
  <si>
    <t>as above; half round eaves gutters; nominal size 112 mm; Square angles</t>
  </si>
  <si>
    <t>X94</t>
  </si>
  <si>
    <t>X3.3.2.3</t>
  </si>
  <si>
    <t>as above; half round eaves gutters; nominal size 112 mm; Outlets</t>
  </si>
  <si>
    <t>X95</t>
  </si>
  <si>
    <t>X3.3.2.4</t>
  </si>
  <si>
    <t>as above; half round eaves gutters; nominal size 150 mm; Stopped ends</t>
  </si>
  <si>
    <t>X96</t>
  </si>
  <si>
    <t>X3.3.2.5</t>
  </si>
  <si>
    <t>as above; half round eaves gutters; nominal size 150 mm; Square angles</t>
  </si>
  <si>
    <t>X97</t>
  </si>
  <si>
    <t>X3.3.2.6</t>
  </si>
  <si>
    <t>as above; half round eaves gutters; nominal size 150 mm; Outlets</t>
  </si>
  <si>
    <t>X98</t>
  </si>
  <si>
    <t>X3.3.3.1</t>
  </si>
  <si>
    <t>UPVC; fixing with standard brackets at heights not exceeding 3m; fixing with standard brackets; nominal size; 68 mm</t>
  </si>
  <si>
    <t>X99</t>
  </si>
  <si>
    <t>X3.3.3.2</t>
  </si>
  <si>
    <t>X100</t>
  </si>
  <si>
    <t>X3.3.4.1</t>
  </si>
  <si>
    <t>UPVC; fixing with standard brackets at heights not exceeding 3m; fixing with standard brackets; nominal size; 68 mm; Shoes</t>
  </si>
  <si>
    <t>X101</t>
  </si>
  <si>
    <t>X3.3.4.2</t>
  </si>
  <si>
    <t>as above; nominal size 68 mm; Bends</t>
  </si>
  <si>
    <t>X102</t>
  </si>
  <si>
    <t>X3.3.4.3</t>
  </si>
  <si>
    <t>as above; nominal size 68 mm; Offsets; 150 mm projection</t>
  </si>
  <si>
    <t>X103</t>
  </si>
  <si>
    <t>X3.3.4.4</t>
  </si>
  <si>
    <t>as above; nominal size 68 mm; Offsets; 300 mm projection</t>
  </si>
  <si>
    <t>X104</t>
  </si>
  <si>
    <t>X3.3.4.5</t>
  </si>
  <si>
    <t>as above; nominal size 68 mm; Branches</t>
  </si>
  <si>
    <t>X105</t>
  </si>
  <si>
    <t>X3.3.4.6</t>
  </si>
  <si>
    <t>as above; nominal size 110 mm; Shoes</t>
  </si>
  <si>
    <t>X106</t>
  </si>
  <si>
    <t>X3.3.4.7</t>
  </si>
  <si>
    <t>as above; nominal size 110 mm; Bends</t>
  </si>
  <si>
    <t>X107</t>
  </si>
  <si>
    <t>X3.3.4.8</t>
  </si>
  <si>
    <t>as above; nominal size 110 mm; Offsets; 150 mm projection</t>
  </si>
  <si>
    <t>X108</t>
  </si>
  <si>
    <t>X3.3.4.9</t>
  </si>
  <si>
    <t>as above; nominal size 110 mm; Offsets; 300 mm projection</t>
  </si>
  <si>
    <t>X109</t>
  </si>
  <si>
    <t>X3.3.4.10</t>
  </si>
  <si>
    <t>as above; nominal size 110 mm; Branches</t>
  </si>
  <si>
    <t>X110</t>
  </si>
  <si>
    <t>X4.1.1</t>
  </si>
  <si>
    <t>ROCK FILLED GABIONS</t>
  </si>
  <si>
    <t>Rock filled gabions</t>
  </si>
  <si>
    <t>Box of stated size</t>
  </si>
  <si>
    <t>Placed on river bank above water level; Zinc wire mesh 80 mm; random filled by hand with broken rock of cubic character; average mass 2 - 10kg; Size: 2 x 1 x 1 m</t>
  </si>
  <si>
    <t>X111</t>
  </si>
  <si>
    <t>X4.1.2</t>
  </si>
  <si>
    <t>as above; Size: 2 x 1 x 0.5 m</t>
  </si>
  <si>
    <t>X112</t>
  </si>
  <si>
    <t>X4.1.3</t>
  </si>
  <si>
    <t>PVC coated wire mesh 80mm; random filled by hand with broken rock of cubic character; average mass 2 - 10kg; Size: 2 x 1 x 1m</t>
  </si>
  <si>
    <t>X113</t>
  </si>
  <si>
    <t>X4.1.4</t>
  </si>
  <si>
    <t>X114</t>
  </si>
  <si>
    <t>X4.1.5</t>
  </si>
  <si>
    <t>Placed below water level and filled by grab; Zinc wire mesh 80mm; random filled by machine with broken rock of cubic character; average mass 2 - 10kg; Size: 2 x 1 x 1m</t>
  </si>
  <si>
    <t>X115</t>
  </si>
  <si>
    <t>X4.2.1</t>
  </si>
  <si>
    <t>Mattress of stated thick</t>
  </si>
  <si>
    <t>Gabions filled on bank then lifted into position below water level; distance 10m from bank top; galvanised wire mesh 60mm; random filled by hand with broken rock of cubic character; average mass 2 - 10kg; Size: 6 x 2m x 230mm</t>
  </si>
  <si>
    <t>X116</t>
  </si>
  <si>
    <t>X4.2.2</t>
  </si>
  <si>
    <t>as above Size 6 x 2 m x 300 mm</t>
  </si>
  <si>
    <t>X117</t>
  </si>
  <si>
    <t>X9.1.1.1</t>
  </si>
  <si>
    <t>MISCELLANEOUS WORKS NOT LISTED IN CESMM 4</t>
  </si>
  <si>
    <t>Panels &amp; Sound Barriers</t>
  </si>
  <si>
    <t>Radian Barriers</t>
  </si>
  <si>
    <t>Freestanding Beton Bois Wood Textured Concrete Barriers</t>
  </si>
  <si>
    <t>X118</t>
  </si>
  <si>
    <t>X9.2.1.1</t>
  </si>
  <si>
    <t>Guardrails</t>
  </si>
  <si>
    <t>Flex Beam</t>
  </si>
  <si>
    <t>X119</t>
  </si>
  <si>
    <t>X9.2.1.2</t>
  </si>
  <si>
    <t>Steel - 1550mm high</t>
  </si>
  <si>
    <t>X120</t>
  </si>
  <si>
    <t>X9.3.1.1</t>
  </si>
  <si>
    <t>Signs &amp; Plates</t>
  </si>
  <si>
    <t>Post; base plate for bolting with 4 holding down bolts to concrete</t>
  </si>
  <si>
    <t>60mm diameter; 3.00m long</t>
  </si>
  <si>
    <t>X121</t>
  </si>
  <si>
    <t>X9.3.1.2</t>
  </si>
  <si>
    <t>76mm diameter; 3.00m long</t>
  </si>
  <si>
    <t>X122</t>
  </si>
  <si>
    <t>X9.3.2.1</t>
  </si>
  <si>
    <t>Post; casting base plate into concrete foundation</t>
  </si>
  <si>
    <t>60mm diameter 3.00m long</t>
  </si>
  <si>
    <t>X123</t>
  </si>
  <si>
    <t>X9.3.2.2</t>
  </si>
  <si>
    <t>X124</t>
  </si>
  <si>
    <t>X9.3.3.1</t>
  </si>
  <si>
    <t>Taking down; disposal off site</t>
  </si>
  <si>
    <t>signs</t>
  </si>
  <si>
    <t>X125</t>
  </si>
  <si>
    <t>X9.3.3.2</t>
  </si>
  <si>
    <t>sign posts with concrete foundations; reinstating voids with suitable material</t>
  </si>
  <si>
    <t>X126</t>
  </si>
  <si>
    <t>X9.3.3.3</t>
  </si>
  <si>
    <t>signs and posts with concrete foundations reinstating voids with suitable fill</t>
  </si>
  <si>
    <t>X127</t>
  </si>
  <si>
    <t>X9.3.4.1</t>
  </si>
  <si>
    <t>Supply and fix</t>
  </si>
  <si>
    <t>Culvert marker posts: 1110mm culvert marker posts; right angle profile 50x100x115mm: Fixed into ground sockets; including excavation.</t>
  </si>
  <si>
    <t>X128</t>
  </si>
  <si>
    <t>X9.4.1.1</t>
  </si>
  <si>
    <t>Non-illuminated Signs - Reflective Plates</t>
  </si>
  <si>
    <t>Refuge Reflector Plates</t>
  </si>
  <si>
    <t>X129</t>
  </si>
  <si>
    <t>X9.4.1.2</t>
  </si>
  <si>
    <t>Clean Existing Dirty Refuge Reflective Plates</t>
  </si>
  <si>
    <t>X130</t>
  </si>
  <si>
    <t>X9.4.1.3</t>
  </si>
  <si>
    <t>Tunnel Tablet Markers</t>
  </si>
  <si>
    <t>X131</t>
  </si>
  <si>
    <t>X9.4.1.4</t>
  </si>
  <si>
    <t>Clean Existing Dirty Tunnel Tablet Markers</t>
  </si>
  <si>
    <t>X132</t>
  </si>
  <si>
    <t>X9.5.1.1</t>
  </si>
  <si>
    <t>Gneral Items</t>
  </si>
  <si>
    <t>GRP Panels</t>
  </si>
  <si>
    <t>Intermediate Panels</t>
  </si>
  <si>
    <t>X133</t>
  </si>
  <si>
    <t>X9.5.1.2</t>
  </si>
  <si>
    <t>End Panels</t>
  </si>
  <si>
    <t>X134</t>
  </si>
  <si>
    <t>X9.5.2.1</t>
  </si>
  <si>
    <t>Bagged erosion protection materials</t>
  </si>
  <si>
    <t>Sand bags; 750 x 325 mm filled</t>
  </si>
  <si>
    <t>X135</t>
  </si>
  <si>
    <t>X9.5.2.2</t>
  </si>
  <si>
    <t>Concrete bags in temporary headwalls; 450 x 300 x 150mm 3/4 filled, layed alternate bond, pinned and spiked</t>
  </si>
  <si>
    <t>X136</t>
  </si>
  <si>
    <t>X9.5.3.1</t>
  </si>
  <si>
    <t>Level Crossings; timber</t>
  </si>
  <si>
    <t>Anti-slip surfacing</t>
  </si>
  <si>
    <t>X137</t>
  </si>
  <si>
    <t>X9.5.3.2</t>
  </si>
  <si>
    <t>to existing timber decks</t>
  </si>
  <si>
    <t>X138</t>
  </si>
  <si>
    <t>X9.5.3.3</t>
  </si>
  <si>
    <t>to new timber decks</t>
  </si>
  <si>
    <t>X139</t>
  </si>
  <si>
    <t>X9.5.4.1</t>
  </si>
  <si>
    <t>Cattle/Anti-Trespass guards</t>
  </si>
  <si>
    <t>Timber trespass guards; fixing to concrete sleepers; between rails; including timber bearers; 2.6m wide</t>
  </si>
  <si>
    <t>X140</t>
  </si>
  <si>
    <t>X9.5.4.1.2</t>
  </si>
  <si>
    <t>Timber trespass guards; fixing to concrete sleepers; in cess or between tracks; including timber bearers; 2.6m wide</t>
  </si>
  <si>
    <t>X141</t>
  </si>
  <si>
    <t>X9.5.5.1</t>
  </si>
  <si>
    <t>Provide and install new timber ballast board</t>
  </si>
  <si>
    <t>not exceeding 3m</t>
  </si>
  <si>
    <t>X142</t>
  </si>
  <si>
    <t>X9.5.5.2</t>
  </si>
  <si>
    <t>3 - 6m</t>
  </si>
  <si>
    <t>X143</t>
  </si>
  <si>
    <t>X9.5.5.3</t>
  </si>
  <si>
    <t>Make Good and Repair existing ballast boarding</t>
  </si>
  <si>
    <t>X144</t>
  </si>
  <si>
    <t>X9.5.6.1</t>
  </si>
  <si>
    <t>Provide and install cess protection system</t>
  </si>
  <si>
    <t>King post retaining wall with Armco barriers and galvanised tube handrailing</t>
  </si>
  <si>
    <t>X145</t>
  </si>
  <si>
    <t>X9.6.1.1</t>
  </si>
  <si>
    <t>Vermin Control</t>
  </si>
  <si>
    <t>Rabbit Proof netting</t>
  </si>
  <si>
    <t>Supply and install rabbit proof netting to embankments or cuttings, including all anchors and fixing</t>
  </si>
  <si>
    <t>X146</t>
  </si>
  <si>
    <t>X9.6.2.1</t>
  </si>
  <si>
    <t>Gas and Grout rabbit warrens</t>
  </si>
  <si>
    <t>X147</t>
  </si>
  <si>
    <t>X9.6.3.1</t>
  </si>
  <si>
    <t>Vermin proof fencing</t>
  </si>
  <si>
    <t>Rabbit proof netting fixed to 9 strand post and wire fencing</t>
  </si>
  <si>
    <t>X148</t>
  </si>
  <si>
    <t>X9.6.4.1</t>
  </si>
  <si>
    <t>Pigeon Proofing</t>
  </si>
  <si>
    <t>Netting</t>
  </si>
  <si>
    <t>X149</t>
  </si>
  <si>
    <t>X9.6.4.2</t>
  </si>
  <si>
    <t>Extra over for repairs</t>
  </si>
  <si>
    <t>X150</t>
  </si>
  <si>
    <t>X9.6.4.3</t>
  </si>
  <si>
    <t>Meshing</t>
  </si>
  <si>
    <t>X151</t>
  </si>
  <si>
    <t>X9.6.4.4</t>
  </si>
  <si>
    <t>X152</t>
  </si>
  <si>
    <t>X9.6.4.5</t>
  </si>
  <si>
    <t>Spikes</t>
  </si>
  <si>
    <t>X153</t>
  </si>
  <si>
    <t>X9.6.4.6</t>
  </si>
  <si>
    <t>X154</t>
  </si>
  <si>
    <t>X9.6.4.7</t>
  </si>
  <si>
    <t>Cleaning off back to original surface</t>
  </si>
  <si>
    <t>Y1</t>
  </si>
  <si>
    <t>Y1.1.9.1</t>
  </si>
  <si>
    <t>CLASS Y - SEWER AND WATER MAIN RENOVATION AND ANCILLARY WORK</t>
  </si>
  <si>
    <t>PREPARATION OF EXISTING SEWERS</t>
  </si>
  <si>
    <t>Cleaning</t>
  </si>
  <si>
    <t>Cleaning and preparation of existing culverts; Lightly Silted</t>
  </si>
  <si>
    <t>Culvert not exceeding 500 mm diameter</t>
  </si>
  <si>
    <t>Y2</t>
  </si>
  <si>
    <t>Y1.1.9.2</t>
  </si>
  <si>
    <t>Culvert 500 - 1000 mm diameter</t>
  </si>
  <si>
    <t>Y3</t>
  </si>
  <si>
    <t>Y1.1.9.3</t>
  </si>
  <si>
    <t>Culvert exceeding 1000 mm diameter</t>
  </si>
  <si>
    <t>Y4</t>
  </si>
  <si>
    <t>Y1.1.9.4</t>
  </si>
  <si>
    <t>Cleaning and preparation of existing culverts; Medium Silt Content</t>
  </si>
  <si>
    <t>Culvert not exceeding 500  mm diameter</t>
  </si>
  <si>
    <t>Y5</t>
  </si>
  <si>
    <t>Y1.1.9.5</t>
  </si>
  <si>
    <t>Y6</t>
  </si>
  <si>
    <t>Y1.1.9.6</t>
  </si>
  <si>
    <t>Y7</t>
  </si>
  <si>
    <t>Y1.1.9.7</t>
  </si>
  <si>
    <t>Cleaning and preparation of existing culverts; Heavily Silted</t>
  </si>
  <si>
    <t>Y8</t>
  </si>
  <si>
    <t>Y1.1.9.8</t>
  </si>
  <si>
    <t>Y9</t>
  </si>
  <si>
    <t>Y1.1.9.9</t>
  </si>
  <si>
    <t>Y10</t>
  </si>
  <si>
    <t>Y6.9.1</t>
  </si>
  <si>
    <t>NEW MANHOLES</t>
  </si>
  <si>
    <t>New manholes</t>
  </si>
  <si>
    <t>Medium Duty</t>
  </si>
  <si>
    <t>600 mm x 450 mm</t>
  </si>
  <si>
    <t>Y11</t>
  </si>
  <si>
    <t>Y6.9.2</t>
  </si>
  <si>
    <t>600 mm x 600 mm</t>
  </si>
  <si>
    <t>Y12</t>
  </si>
  <si>
    <t>Y6.9.3</t>
  </si>
  <si>
    <t>Medium Heavy Duty</t>
  </si>
  <si>
    <t>Y13</t>
  </si>
  <si>
    <t>Y6.9.4</t>
  </si>
  <si>
    <t>Y14</t>
  </si>
  <si>
    <t>Y7.2.1.1</t>
  </si>
  <si>
    <t>EXISTING MANHOLES</t>
  </si>
  <si>
    <t>Alteration</t>
  </si>
  <si>
    <t>Square Manholes</t>
  </si>
  <si>
    <t>Y15</t>
  </si>
  <si>
    <t>Y7.2.1.2</t>
  </si>
  <si>
    <t>Y16</t>
  </si>
  <si>
    <t>Y7.2.1.3</t>
  </si>
  <si>
    <t>Raising 150 - 225 mm</t>
  </si>
  <si>
    <t>Y17</t>
  </si>
  <si>
    <t>Y7.2.1.4</t>
  </si>
  <si>
    <t>Raising 300 mm</t>
  </si>
  <si>
    <t>Y18</t>
  </si>
  <si>
    <t>Y7.2.2.1</t>
  </si>
  <si>
    <t>Raising approximately 150 mm</t>
  </si>
  <si>
    <t>Y19</t>
  </si>
  <si>
    <t>Y7.2.2.2</t>
  </si>
  <si>
    <t>Raising approximately 200 mm</t>
  </si>
  <si>
    <t>Y20</t>
  </si>
  <si>
    <t>Y7.2.3.1</t>
  </si>
  <si>
    <t>Raising approximately 350 mm</t>
  </si>
  <si>
    <t>Y21</t>
  </si>
  <si>
    <t>Y7.2.3.2</t>
  </si>
  <si>
    <t>Raising approximately 500 mm</t>
  </si>
  <si>
    <t>Y22</t>
  </si>
  <si>
    <t>Y7.2.4.1</t>
  </si>
  <si>
    <t>Circular Manholes</t>
  </si>
  <si>
    <t>Depth not exceeding 1.5 m; Raising approximately 150 mm</t>
  </si>
  <si>
    <t>Y23</t>
  </si>
  <si>
    <t>Y7.2.4.2</t>
  </si>
  <si>
    <t>Depth not exceeding 1.5 m; Raising approximately 200 mm</t>
  </si>
  <si>
    <t>Y24</t>
  </si>
  <si>
    <t>Y9.1.1</t>
  </si>
  <si>
    <t>BESPOKE SEWER AND WATER MAIN RENOVATION AND ANCILLARY WORKS</t>
  </si>
  <si>
    <t>Bespoke sewer and water main renovation and ancillary works</t>
  </si>
  <si>
    <t>Minor Renovation to existing brick manholes</t>
  </si>
  <si>
    <t>Depth not exceeding 1.5 m.</t>
  </si>
  <si>
    <t>Y25</t>
  </si>
  <si>
    <t>Y9.2.1</t>
  </si>
  <si>
    <t>Renovate existing brick gullies</t>
  </si>
  <si>
    <t>Increase Height</t>
  </si>
  <si>
    <t>Y26</t>
  </si>
  <si>
    <t>Y9.2.2</t>
  </si>
  <si>
    <t>Reduce Height</t>
  </si>
  <si>
    <t>Y27</t>
  </si>
  <si>
    <t>Y9.3.1</t>
  </si>
  <si>
    <t>Drainage channels</t>
  </si>
  <si>
    <t>Straight Drainage Channel</t>
  </si>
  <si>
    <t>Y28</t>
  </si>
  <si>
    <t>Y9.3.2</t>
  </si>
  <si>
    <t>Curved Drainage Channel to radius exceeding 12 m</t>
  </si>
  <si>
    <t>Y29</t>
  </si>
  <si>
    <t>Y9.3.3</t>
  </si>
  <si>
    <t>End Plates</t>
  </si>
  <si>
    <t>Y30</t>
  </si>
  <si>
    <t>Y9.3.4</t>
  </si>
  <si>
    <t>End Plates with horizontal PVC union 150 mm diameter</t>
  </si>
  <si>
    <t>Y31</t>
  </si>
  <si>
    <t>Y9.3.5</t>
  </si>
  <si>
    <t>Sleeve lining to existing drainage channel with 600mm diam concrete pipe</t>
  </si>
  <si>
    <t>Y32</t>
  </si>
  <si>
    <t>Y9.3.6</t>
  </si>
  <si>
    <t>Steel pipes 450 diam trenches</t>
  </si>
  <si>
    <t>Y33</t>
  </si>
  <si>
    <t>Y9.3.7</t>
  </si>
  <si>
    <t>Upvc pipes 125 diam</t>
  </si>
  <si>
    <t>Y34</t>
  </si>
  <si>
    <t>Y9.3.8</t>
  </si>
  <si>
    <t>225 concrete pipe to BS5911: part 100 class M</t>
  </si>
  <si>
    <t>Y35</t>
  </si>
  <si>
    <t>Y9.4.1.1</t>
  </si>
  <si>
    <t>Testing Drains</t>
  </si>
  <si>
    <t>Water Testing Piped Drainage Systems</t>
  </si>
  <si>
    <t>100 mm diameter</t>
  </si>
  <si>
    <t>Y36</t>
  </si>
  <si>
    <t>Y9.4.1.2</t>
  </si>
  <si>
    <t>150 mm diameter</t>
  </si>
  <si>
    <t>Y37</t>
  </si>
  <si>
    <t>Y9.4.1.3</t>
  </si>
  <si>
    <t>225 mm diameter and above.</t>
  </si>
  <si>
    <t>Y38</t>
  </si>
  <si>
    <t>Y9.5.1.1</t>
  </si>
  <si>
    <t>Miscellaneous Works</t>
  </si>
  <si>
    <t>Re-lining of Culverts to NR specification; UV Cured in Place Pipe (supply and installation), to include mobilisation, over-pumping and CCTV inspection before &amp; after.</t>
  </si>
  <si>
    <t>6mm thick; diameter not exceeding 200mm</t>
  </si>
  <si>
    <t>Y39</t>
  </si>
  <si>
    <t>Y9.5.1.2</t>
  </si>
  <si>
    <t>6mm thick; diameter 201 - 400mm</t>
  </si>
  <si>
    <t>Y40</t>
  </si>
  <si>
    <t>Y9.5.1.3</t>
  </si>
  <si>
    <t>8mm thick; diameter 201 - 400mm</t>
  </si>
  <si>
    <t>Y41</t>
  </si>
  <si>
    <t>Y9.5.1.4</t>
  </si>
  <si>
    <t>8mm thick; diameter 401 - 600mm</t>
  </si>
  <si>
    <t>Y42</t>
  </si>
  <si>
    <t>Y9.5.1.5</t>
  </si>
  <si>
    <t>10mm thick; diameter 201 - 400mm</t>
  </si>
  <si>
    <t>Y43</t>
  </si>
  <si>
    <t>Y9.5.1.6</t>
  </si>
  <si>
    <t>10mm thick; diameter 401 - 600mm</t>
  </si>
  <si>
    <t>Y44</t>
  </si>
  <si>
    <t>Y9.5.1.7</t>
  </si>
  <si>
    <t>12mm thick; diameter 401 - 600mm</t>
  </si>
  <si>
    <t>Y45</t>
  </si>
  <si>
    <t>Y9.5.1.8</t>
  </si>
  <si>
    <t>12mm thick; diameter 601 - 800mm</t>
  </si>
  <si>
    <t>Y46</t>
  </si>
  <si>
    <t>Y9.5.1.9</t>
  </si>
  <si>
    <t>14mm thick; diameter 401 - 600mm</t>
  </si>
  <si>
    <t>Y47</t>
  </si>
  <si>
    <t>Y9.5.1.10</t>
  </si>
  <si>
    <t>14mm thick; diameter 601 - 800mm</t>
  </si>
  <si>
    <t>Y48</t>
  </si>
  <si>
    <t>Y9.5.1.11</t>
  </si>
  <si>
    <t>14mm thick; diameter 801 - 1000mm</t>
  </si>
  <si>
    <t>Y49</t>
  </si>
  <si>
    <t>Y9.5.1.1x</t>
  </si>
  <si>
    <t>16mm thick; diameter 401 - 600mm</t>
  </si>
  <si>
    <t>Y50</t>
  </si>
  <si>
    <t>Y9.5.1.2x</t>
  </si>
  <si>
    <t>16mm thick; diameter 601 - 800mm</t>
  </si>
  <si>
    <t>Y51</t>
  </si>
  <si>
    <t>Y9.5.1.3x</t>
  </si>
  <si>
    <t>16mm thick; diameter 801 - 1000mm</t>
  </si>
  <si>
    <t>Y52</t>
  </si>
  <si>
    <t>Y9.5.1.4x</t>
  </si>
  <si>
    <t>16mm thick; diameter 1000-1200mm</t>
  </si>
  <si>
    <t>Y53</t>
  </si>
  <si>
    <t>Y9.5.1.5x</t>
  </si>
  <si>
    <t>18mm thick; diameter 401 - 600mm</t>
  </si>
  <si>
    <t>Y54</t>
  </si>
  <si>
    <t>Y9.5.1.6x</t>
  </si>
  <si>
    <t>18mm thick; diameter 601 - 800mm</t>
  </si>
  <si>
    <t>Y55</t>
  </si>
  <si>
    <t>Y9.5.1.7x</t>
  </si>
  <si>
    <t>18mm thick; diameter 801 - 1000mm</t>
  </si>
  <si>
    <t>Y56</t>
  </si>
  <si>
    <t>Y9.5.1.8x</t>
  </si>
  <si>
    <t>18mm thick; diameter 1000-1200mm</t>
  </si>
  <si>
    <t>Y57</t>
  </si>
  <si>
    <t>Y9.5.1.9x</t>
  </si>
  <si>
    <t>20mm thick; diameter 601 - 800mm</t>
  </si>
  <si>
    <t>Y58</t>
  </si>
  <si>
    <t>Y9.5.1.10x</t>
  </si>
  <si>
    <t>20mm thick; diameter 801 - 1000mm</t>
  </si>
  <si>
    <t>Y59</t>
  </si>
  <si>
    <t>Y9.5.1.11x</t>
  </si>
  <si>
    <t>20mm thick; diameter 1001-1200mm</t>
  </si>
  <si>
    <t>Y60</t>
  </si>
  <si>
    <t>Y9.5.1.12</t>
  </si>
  <si>
    <t>22mm thick; diameter 801 - 1000mm</t>
  </si>
  <si>
    <t>Y61</t>
  </si>
  <si>
    <t>Y9.5.1.13</t>
  </si>
  <si>
    <t>22mm thick; diameter 1001-1200mm</t>
  </si>
  <si>
    <t>Y62</t>
  </si>
  <si>
    <t>Y9.5.1.14</t>
  </si>
  <si>
    <t>24mm thick; diameter 801 - 1000mm</t>
  </si>
  <si>
    <t>Y63</t>
  </si>
  <si>
    <t>Y9.5.1.15</t>
  </si>
  <si>
    <t>24mm thick; diameter 1001-1200mm</t>
  </si>
  <si>
    <t>Y64</t>
  </si>
  <si>
    <t>Y9.6.1.1</t>
  </si>
  <si>
    <t>Miscellaneous Grouting Works</t>
  </si>
  <si>
    <t>Grouting of annulus between lining and culvert; Cementitious Grout</t>
  </si>
  <si>
    <t>Diameter - not exceeding 500 mm</t>
  </si>
  <si>
    <t>Y65</t>
  </si>
  <si>
    <t>Y9.6.1.2</t>
  </si>
  <si>
    <t>Diameter 501 - 1000 mm</t>
  </si>
  <si>
    <t>Y66</t>
  </si>
  <si>
    <t>Y9.6.1.3</t>
  </si>
  <si>
    <t>Diameter exceeding 1000 mm</t>
  </si>
  <si>
    <t>Y67</t>
  </si>
  <si>
    <t>Y9.7.1.1</t>
  </si>
  <si>
    <t>Infilling of Culverts</t>
  </si>
  <si>
    <t>Infilling of culverts through exposed ends using a non-shrink concrete with minimum strength of 15 n/mm2 after 28 days.</t>
  </si>
  <si>
    <t>Not exceeding 300 mm diameter</t>
  </si>
  <si>
    <t>Y68</t>
  </si>
  <si>
    <t>Y9.7.1.2</t>
  </si>
  <si>
    <t>300- 500 mm diameter</t>
  </si>
  <si>
    <t>Y69</t>
  </si>
  <si>
    <t>Y9.7.1.3</t>
  </si>
  <si>
    <t>500 - 1000 mm diameter</t>
  </si>
  <si>
    <t>Y70</t>
  </si>
  <si>
    <t>Y9.7.1.4</t>
  </si>
  <si>
    <t>1000 - 1500 mm diameter</t>
  </si>
  <si>
    <t>Y71</t>
  </si>
  <si>
    <t>Y9.7.1.5</t>
  </si>
  <si>
    <t>Exceeding 1500 mm diameter</t>
  </si>
  <si>
    <t/>
  </si>
  <si>
    <t>Unknown</t>
  </si>
  <si>
    <t>Manhours Per Unit</t>
  </si>
  <si>
    <t>3m+</t>
  </si>
  <si>
    <t>Make Sure Adequate Photos Provided. Assumption that area is 'Dense' will be applied otherwise</t>
  </si>
  <si>
    <t>Pavement</t>
  </si>
  <si>
    <t>Max 250mm depth</t>
  </si>
  <si>
    <t>General Excavations</t>
  </si>
  <si>
    <t>Max 1m depth, but please note</t>
  </si>
  <si>
    <t>At Depth (m)</t>
  </si>
  <si>
    <t>Note in methodology clearly</t>
  </si>
  <si>
    <t>Norm Mhrs</t>
  </si>
  <si>
    <t>Structure</t>
  </si>
  <si>
    <t>Embankment</t>
  </si>
  <si>
    <t>General Area</t>
  </si>
  <si>
    <t>River Bed</t>
  </si>
  <si>
    <t>Is material excavated or imported?</t>
  </si>
  <si>
    <t>Standard trimming and prep is included in norm - add any extra work as required</t>
  </si>
  <si>
    <t>Normal Trimming &amp; Disposal is included. Time for extras (e.g. scaling):</t>
  </si>
  <si>
    <t>Hand-dug quantity is key</t>
  </si>
  <si>
    <t>Assumes excavation and filling</t>
  </si>
  <si>
    <t>Total Norm Manhours</t>
  </si>
  <si>
    <t>Plus Total Expected Manhours</t>
  </si>
  <si>
    <t>Detail</t>
  </si>
  <si>
    <t>If there is any complexity, build up on 'All Other Rates rather than here</t>
  </si>
  <si>
    <t>Thickness (No. of Brick)</t>
  </si>
  <si>
    <t>Thickness (mm)</t>
  </si>
  <si>
    <t>Isolated0.5</t>
  </si>
  <si>
    <t>Isolated1</t>
  </si>
  <si>
    <t>Isolated1.5</t>
  </si>
  <si>
    <t>Isolated2</t>
  </si>
  <si>
    <t>Isolated3</t>
  </si>
  <si>
    <t>Arches0.5</t>
  </si>
  <si>
    <t>Arches1</t>
  </si>
  <si>
    <t>Arches1.5</t>
  </si>
  <si>
    <t>Arches2</t>
  </si>
  <si>
    <t>Arches3</t>
  </si>
  <si>
    <t>Remove &amp; Replace Class B Engineering Bricks</t>
  </si>
  <si>
    <t>Mhrs Per Unit</t>
  </si>
  <si>
    <t>Detail / Extra Time:</t>
  </si>
  <si>
    <t>Length (mm)</t>
  </si>
  <si>
    <t>Add bolts etc in Extra Works</t>
  </si>
  <si>
    <t>Non-cement / Deeper Than 50mm:</t>
  </si>
  <si>
    <t>Max Std depth 50mm</t>
  </si>
  <si>
    <t>Repointing</t>
  </si>
  <si>
    <t>Under 2mVertical</t>
  </si>
  <si>
    <t>2m - 6mVertical</t>
  </si>
  <si>
    <t>6m+Vertical</t>
  </si>
  <si>
    <t>Under 2mArches</t>
  </si>
  <si>
    <t>2m - 6mArches</t>
  </si>
  <si>
    <t>6m+Arches</t>
  </si>
  <si>
    <t>Mhrs Per Unit &lt;1m2</t>
  </si>
  <si>
    <t>Mhrs Per Unit &gt;1m2</t>
  </si>
  <si>
    <t>More Details / Deeper Than 50mm:</t>
  </si>
  <si>
    <t>Stitch bar every 300mm - ?</t>
  </si>
  <si>
    <t>Plus Extra Works - specify</t>
  </si>
  <si>
    <t>Stretcher Bond assumed</t>
  </si>
  <si>
    <t>Copes, Foundations, Concrete, Finishing etc must be added in 'All Other Works</t>
  </si>
  <si>
    <t>New (Wall Only)</t>
  </si>
  <si>
    <t>Notes (bond &amp; red/blue)</t>
  </si>
  <si>
    <t>Thickness (mm) - BS Standard</t>
  </si>
  <si>
    <t>New Wall</t>
  </si>
  <si>
    <t>Material/Detail</t>
  </si>
  <si>
    <t>Field Gates &gt;1.5m etc</t>
  </si>
  <si>
    <t>Laying Into? Concrete?</t>
  </si>
  <si>
    <t>All Extra &amp; Facilitating Works (NB only 2 connections as standard):</t>
  </si>
  <si>
    <t>Any more major culverts work than can be categorised in this way should be given expected norms</t>
  </si>
  <si>
    <t>0.5-0.75m2 only</t>
  </si>
  <si>
    <t>Rectangular - Unlined</t>
  </si>
  <si>
    <t>Rectangular - Lined</t>
  </si>
  <si>
    <t>Vee - Unlined</t>
  </si>
  <si>
    <t>Vee - plus supply of lining</t>
  </si>
  <si>
    <t>Max 1.5m2</t>
  </si>
  <si>
    <t>Brick or GRP only. If concrete, requires listing in All Other Work</t>
  </si>
  <si>
    <t>Diameter (mm)</t>
  </si>
  <si>
    <t>Depth (m, max 2m)</t>
  </si>
  <si>
    <t>Qty Exc By Hand (m3)</t>
  </si>
  <si>
    <t>If more than 4 types, this is a scheme and needs to be thoroughly detailed in using methodology &amp; all other work.</t>
  </si>
  <si>
    <t>If major facilitating works required, build up using methodology. NOTE THE DIFFERENT UNITS ABOVE: QTY, MM, M3</t>
  </si>
  <si>
    <t>Total Expected Manhours</t>
  </si>
  <si>
    <t>Description of Activity</t>
  </si>
  <si>
    <t>Enter 1. Description of Work Activity   2. Unit &amp; Quantity   3. Size of Gang (e.g. 2.5 - 2 ops plus working supervisor)   4. Expected Clock Hours for Activity in HOURS ON SITE not shifts</t>
  </si>
  <si>
    <t>On-Site Hrs</t>
  </si>
  <si>
    <t>Expected Manhours</t>
  </si>
  <si>
    <t>Site Inspection Report</t>
  </si>
  <si>
    <t>Or Desktop:</t>
  </si>
  <si>
    <t>Standard Plant Type</t>
  </si>
  <si>
    <t>Generator (2.4kv)</t>
  </si>
  <si>
    <t>Grinder 5"</t>
  </si>
  <si>
    <t>Drill - Cordless</t>
  </si>
  <si>
    <t>Drill - Hammer</t>
  </si>
  <si>
    <t>Lights - Standard</t>
  </si>
  <si>
    <t>Lights - Tripod</t>
  </si>
  <si>
    <t>CAT Scanner</t>
  </si>
  <si>
    <t>Paddle Stirrer</t>
  </si>
  <si>
    <t>Cement Mixer</t>
  </si>
  <si>
    <t>Stihl Saw</t>
  </si>
  <si>
    <t>Circular Saw</t>
  </si>
  <si>
    <t>Chainsaw</t>
  </si>
  <si>
    <t>Breakers</t>
  </si>
  <si>
    <t>Brushcutter</t>
  </si>
  <si>
    <t>Hedgetrimmer</t>
  </si>
  <si>
    <t>Cut-off Saw</t>
  </si>
  <si>
    <t>Track Trolley (half section)</t>
  </si>
  <si>
    <t>Scaffold - Narrow</t>
  </si>
  <si>
    <t>Is further consultation (e.g. contingency plan)</t>
  </si>
  <si>
    <t>with Network Rail required ?</t>
  </si>
  <si>
    <t>Total Working Team Size Planned</t>
  </si>
  <si>
    <t>No. of Operatives Planned</t>
  </si>
  <si>
    <t>Set-Up</t>
  </si>
  <si>
    <t>De-Mob</t>
  </si>
  <si>
    <t>Setup</t>
  </si>
  <si>
    <t>Set-Up (Shift 1)</t>
  </si>
  <si>
    <t>De-Mob (Final Shift)</t>
  </si>
  <si>
    <t>Is a Form 1 Required ?</t>
  </si>
  <si>
    <t>Is a Form 2 Required ?</t>
  </si>
  <si>
    <t>Is a Form 3 Required ?</t>
  </si>
  <si>
    <t>Bond &amp; Brick</t>
  </si>
  <si>
    <t>All rates for "reds"; if "blues" specified, higher rates required. Imperial as standard.</t>
  </si>
  <si>
    <t>Palisade</t>
  </si>
  <si>
    <t>"Seven Wire"</t>
  </si>
  <si>
    <t>Mesh Metal</t>
  </si>
  <si>
    <t>Construction Requirements - Materials</t>
  </si>
  <si>
    <t>Total</t>
  </si>
  <si>
    <t>Material Type</t>
  </si>
  <si>
    <t>Material Needed When?</t>
  </si>
  <si>
    <t>Details &amp; Specification (if required):</t>
  </si>
  <si>
    <t>Calculated Norm Mhrs</t>
  </si>
  <si>
    <t>Plus Estimated Norm Mhrs</t>
  </si>
  <si>
    <t>Calculated Norm Manhours</t>
  </si>
  <si>
    <t>Any Other Construction Requirement Information / Notes</t>
  </si>
  <si>
    <t>Non-Standard Plant Required (Specify &amp; When Required):</t>
  </si>
  <si>
    <t>Est Cost</t>
  </si>
  <si>
    <t>6m+</t>
  </si>
  <si>
    <t>PM:</t>
  </si>
  <si>
    <t>Once Earned Hours have</t>
  </si>
  <si>
    <t>been used to Programme Works:</t>
  </si>
  <si>
    <t>Total Number of Shifts</t>
  </si>
  <si>
    <t>AMCO Operatives</t>
  </si>
  <si>
    <t>MW Days</t>
  </si>
  <si>
    <t>MW Nts</t>
  </si>
  <si>
    <t>WE Days</t>
  </si>
  <si>
    <t>WE Nts</t>
  </si>
  <si>
    <t>Site Hazard Log and Map</t>
  </si>
  <si>
    <t>Name</t>
  </si>
  <si>
    <t>Date</t>
  </si>
  <si>
    <t>Workplace/Location/Access</t>
  </si>
  <si>
    <t>Remit / Job Description</t>
  </si>
  <si>
    <t>Add photos</t>
  </si>
  <si>
    <t>Present on-site</t>
  </si>
  <si>
    <t>ý þ</t>
  </si>
  <si>
    <t>Key</t>
  </si>
  <si>
    <t>Hazard</t>
  </si>
  <si>
    <t>Control</t>
  </si>
  <si>
    <t>Mileage</t>
  </si>
  <si>
    <t>CC Number</t>
  </si>
  <si>
    <t>Hazard Removed/Made Safe</t>
  </si>
  <si>
    <t>ADDITIONAL SITE PHOTOS</t>
  </si>
  <si>
    <t>Use of proprietary stairs/post &amp; rail required?</t>
  </si>
  <si>
    <t>Are culver head walls free from 'falls from Height'?</t>
  </si>
  <si>
    <t>Are embankments safe for access/egress to works location?</t>
  </si>
  <si>
    <t>Use of Rope Access speciliast required for access/egress?</t>
  </si>
  <si>
    <t>Buried Services &amp; Overhead Services present?</t>
  </si>
  <si>
    <t>Is there any other risks that require addressing?</t>
  </si>
  <si>
    <t>Is there 'Rail Furniture' obstructing a safe access/egress?</t>
  </si>
  <si>
    <t>Is there a RRAP Access and what its condition?</t>
  </si>
  <si>
    <t xml:space="preserve">KEVIN DOCHERTY SNR </t>
  </si>
  <si>
    <t>KEVIN DOCHERTY SNR</t>
  </si>
  <si>
    <t>C/C</t>
  </si>
  <si>
    <t xml:space="preserve">CENTRAL </t>
  </si>
  <si>
    <t xml:space="preserve">Transit / Tipper </t>
  </si>
  <si>
    <t xml:space="preserve">Working at night </t>
  </si>
  <si>
    <t xml:space="preserve">Slips trips and falls </t>
  </si>
  <si>
    <t xml:space="preserve">Small plant and tools </t>
  </si>
  <si>
    <t xml:space="preserve">Railway neighbours </t>
  </si>
  <si>
    <t xml:space="preserve">manual handling </t>
  </si>
  <si>
    <t xml:space="preserve">Personnal lighting and site lights will be used </t>
  </si>
  <si>
    <t xml:space="preserve">care to be taken when walking on site, Remove any hazards or highlight </t>
  </si>
  <si>
    <t xml:space="preserve">Trained &amp; competent operators, pre works certification checks, </t>
  </si>
  <si>
    <t xml:space="preserve">Noise kept to a minimum </t>
  </si>
  <si>
    <t xml:space="preserve">People and Plant Interface </t>
  </si>
  <si>
    <t xml:space="preserve">All plant certified, All personnel on site to be briefed, Exclusion zone to be in place during works </t>
  </si>
  <si>
    <t>Havs</t>
  </si>
  <si>
    <t>Amco supervisor to record trigger times for tool, Take regular breaks. Do not exceed the tool limits. Inspect plant and equipment before use.</t>
  </si>
  <si>
    <t xml:space="preserve">Welfare van on site </t>
  </si>
  <si>
    <t>N/A</t>
  </si>
  <si>
    <t xml:space="preserve">Underfoot conditions </t>
  </si>
  <si>
    <t xml:space="preserve">Care to be taken on site, Clear all waste and debris from site on regular basis.Remove any hazards or highlight.  </t>
  </si>
  <si>
    <t>Check access route, Assess the load before lifting, Seek help for awkward shaped items.</t>
  </si>
  <si>
    <t>LTR</t>
  </si>
  <si>
    <t xml:space="preserve">Drill bit </t>
  </si>
  <si>
    <t>EA</t>
  </si>
  <si>
    <t xml:space="preserve">Public exclusion zone </t>
  </si>
  <si>
    <t>Key 7 -</t>
  </si>
  <si>
    <t>K/D</t>
  </si>
  <si>
    <t xml:space="preserve">OHLE, S&amp;T cables. Location cabinets. </t>
  </si>
  <si>
    <r>
      <t xml:space="preserve">ES to set up worksite and sign in amco coss.  Amco supervisor to brief all staff on tasks and fill in all paperwork and permits. Supervisor to ensure sufficient site lighting is erected throughout the works area to undertake the works safely. </t>
    </r>
    <r>
      <rPr>
        <sz val="10"/>
        <color rgb="FFFF0000"/>
        <rFont val="Arial"/>
        <family val="2"/>
      </rPr>
      <t>There will be no isolation of OHLE works must be carried out no higher than shoulder height ensuring at all times that no plant or materials encroach into the minimum safe distance from LIVE OHLE of 2.75m or 9ft.</t>
    </r>
  </si>
  <si>
    <t>All waste material will be bagged and removed from site for disposal back at amco yard.  The supervisor must ensure that pictures are taken throughout and on completion of works.</t>
  </si>
  <si>
    <t>Amco Supervisor will carry out a check of the work site to ensure no materials &amp; equipment has been left within the road surface and surrounding area. Working area to be left clean &amp; tidy.</t>
  </si>
  <si>
    <t>Working at height</t>
  </si>
  <si>
    <t>Note: Whilst drilling and mixing its likely to disturb silica dust particles all personnel involved in the task must be equipped with an FFP3 face mask with relevant face fit certification gloves and appropriate eye protection for the task</t>
  </si>
  <si>
    <t>Dust</t>
  </si>
  <si>
    <t>A/M</t>
  </si>
  <si>
    <t>MSE0048</t>
  </si>
  <si>
    <t>Craigendoran</t>
  </si>
  <si>
    <t>NEM7</t>
  </si>
  <si>
    <t>22m 1210yds</t>
  </si>
  <si>
    <t>Sea Defences</t>
  </si>
  <si>
    <t>200/56</t>
  </si>
  <si>
    <t xml:space="preserve">52Week </t>
  </si>
  <si>
    <t xml:space="preserve">Concrete Repaairs. </t>
  </si>
  <si>
    <t>25/26 Other Undertake concrete repairs to areas of cracking and spalling at 22m 1210Y to 23m0030y and upper section of wall at 22m1300y,1334y and 1363y. (OPEX, Policy target X)</t>
  </si>
  <si>
    <t xml:space="preserve">60min </t>
  </si>
  <si>
    <t xml:space="preserve">Craigendoran Train Station </t>
  </si>
  <si>
    <t xml:space="preserve">15min </t>
  </si>
  <si>
    <t>950yds</t>
  </si>
  <si>
    <t xml:space="preserve">Works are on the sea defence retaining wall. </t>
  </si>
  <si>
    <t xml:space="preserve">Speak to Amco Enviroment Team. </t>
  </si>
  <si>
    <t>W.A.H. Hot works</t>
  </si>
  <si>
    <t xml:space="preserve">OHLE S&amp;T Cables. LOC cabinets. </t>
  </si>
  <si>
    <t xml:space="preserve">Task specific PPE. </t>
  </si>
  <si>
    <r>
      <rPr>
        <sz val="10"/>
        <color rgb="FFFF0000"/>
        <rFont val="Arial"/>
        <family val="2"/>
      </rPr>
      <t>OHLE will be live throughout the works.</t>
    </r>
    <r>
      <rPr>
        <sz val="10"/>
        <rFont val="Arial"/>
        <family val="2"/>
      </rPr>
      <t xml:space="preserve"> </t>
    </r>
  </si>
  <si>
    <t xml:space="preserve">To carry out concrete repairs all rope access trained. </t>
  </si>
  <si>
    <t xml:space="preserve">Battery stihl saw </t>
  </si>
  <si>
    <t xml:space="preserve">L3 &amp; L2 rope access operatives </t>
  </si>
  <si>
    <t xml:space="preserve">L3 &amp; L2 rope access </t>
  </si>
  <si>
    <t xml:space="preserve">price </t>
  </si>
  <si>
    <t xml:space="preserve">Concrete repair Feb 45 </t>
  </si>
  <si>
    <t xml:space="preserve">Feb 45 primer </t>
  </si>
  <si>
    <t xml:space="preserve">Diamond tip blade </t>
  </si>
  <si>
    <t xml:space="preserve">Visqueen </t>
  </si>
  <si>
    <t xml:space="preserve">Timber sarking </t>
  </si>
  <si>
    <t xml:space="preserve">Galvanised steel mesh </t>
  </si>
  <si>
    <t xml:space="preserve">Hammer fixings </t>
  </si>
  <si>
    <t xml:space="preserve">Rubble bags </t>
  </si>
  <si>
    <t xml:space="preserve">Box </t>
  </si>
  <si>
    <t>6mm x 150mm Long EA</t>
  </si>
  <si>
    <t xml:space="preserve">25KG BAG EA </t>
  </si>
  <si>
    <t>Roll</t>
  </si>
  <si>
    <t xml:space="preserve">19mm x 150mm x 3600mm EA </t>
  </si>
  <si>
    <t xml:space="preserve">Small sheets </t>
  </si>
  <si>
    <t xml:space="preserve">Trained L3 rope access operative to set up and maintain a safe </t>
  </si>
  <si>
    <t xml:space="preserve">working rope system at areas where works are to take place. </t>
  </si>
  <si>
    <t>Rope system to have extra point for rescue rope to be attachet.</t>
  </si>
  <si>
    <t xml:space="preserve">  2 Rope access operative to carry out concrete repairs at targeted </t>
  </si>
  <si>
    <t xml:space="preserve">locations at the upper section of wall. </t>
  </si>
  <si>
    <t xml:space="preserve">Hand trolley controller will then undertake the pre working checks of the hand trolley, supervise loading and perform a brake test before signing off as fit for use. The workforce will then load all plant and material onto rail trolley and make way to work location - 200/556 - NEM7 - 22m 1210yds -  approx 900yds. </t>
  </si>
  <si>
    <t xml:space="preserve">Trained L3 rope access operative will set up and maintain a safe working rope system throughout the works at targeted locations on the sea defence wall. Level 3 will then ascertain a suitable works rescue method for the system in place and ensure conditions are appropriate for the works before briefing all IRATA trained personnel on the specialist RAMS for the site. </t>
  </si>
  <si>
    <t xml:space="preserve">NOTE: Works will be carried out on Sea Defence wall all rope access operatives will be waring harness with extra safety rescue rope attached and life vests Incas tide is in during works. </t>
  </si>
  <si>
    <t xml:space="preserve">Rope access operative will then descend over the sea defence wall and mark up areas where works are to be carried out. Once marked up rope access operatives will then attach visqueen wrapped around sarking board to the area at the bottom where works are to be carried out, visqueen will then be attached to the bottom of the safe working rope system to catch any falling debris caused by the works. </t>
  </si>
  <si>
    <t xml:space="preserve">Mixing area to be established underlain with terram/visqueen to ensure no spillages onto the surrounding area. </t>
  </si>
  <si>
    <r>
      <t xml:space="preserve">Undertake concrete repairs to areas of cracking and spalling at </t>
    </r>
    <r>
      <rPr>
        <sz val="10"/>
        <color rgb="FFFF0000"/>
        <rFont val="Arial"/>
        <family val="2"/>
      </rPr>
      <t>22m 1210Y</t>
    </r>
    <r>
      <rPr>
        <sz val="10"/>
        <rFont val="Arial"/>
        <family val="2"/>
      </rPr>
      <t xml:space="preserve"> to </t>
    </r>
    <r>
      <rPr>
        <sz val="10"/>
        <color rgb="FFFF0000"/>
        <rFont val="Arial"/>
        <family val="2"/>
      </rPr>
      <t>23m0030y</t>
    </r>
    <r>
      <rPr>
        <sz val="10"/>
        <rFont val="Arial"/>
        <family val="2"/>
      </rPr>
      <t xml:space="preserve"> and upper section of wall at </t>
    </r>
    <r>
      <rPr>
        <sz val="10"/>
        <color rgb="FFFF0000"/>
        <rFont val="Arial"/>
        <family val="2"/>
      </rPr>
      <t>22m1300y,1334y</t>
    </r>
    <r>
      <rPr>
        <sz val="10"/>
        <rFont val="Arial"/>
        <family val="2"/>
      </rPr>
      <t xml:space="preserve"> and </t>
    </r>
    <r>
      <rPr>
        <sz val="10"/>
        <color rgb="FFFF0000"/>
        <rFont val="Arial"/>
        <family val="2"/>
      </rPr>
      <t>1363y.</t>
    </r>
    <r>
      <rPr>
        <sz val="10"/>
        <rFont val="Arial"/>
        <family val="2"/>
      </rPr>
      <t xml:space="preserve"> </t>
    </r>
  </si>
  <si>
    <t xml:space="preserve">Works are scoped on getting 3hr minimum working time Sunday to Thursday. Workforce will meet and access from Craigendoran Train Station RRAP - NEM7 - 23m 588yds - W3W - cafe.stores.litigate - This is a highly sensitive location and all effort must be given to minimising the efforts of our activities with regards to the neighbouring properties which closely adjoin this location. Please give thought to the local residents. </t>
  </si>
  <si>
    <t xml:space="preserve">Craigendoran Train Station RRAP - NEM7 - 23m 588yds - W3W - cafe.stores.litigate </t>
  </si>
  <si>
    <t xml:space="preserve"> Trained rope IRATA operatives. Certs to be in date. Permits in place. </t>
  </si>
  <si>
    <t>Key 1 - Section 22m 1210yds</t>
  </si>
  <si>
    <t xml:space="preserve">Key 2 -Looking from the LM to the HM from 22m 1210yds </t>
  </si>
  <si>
    <t xml:space="preserve">Key 2 - 22m 1300yds </t>
  </si>
  <si>
    <t>Key - 22m 1334yds to 22m 1344yds</t>
  </si>
  <si>
    <t>Key 4 - 22m 1363yds</t>
  </si>
  <si>
    <t>Key 5 - 22m 1335yds</t>
  </si>
  <si>
    <t xml:space="preserve">Key 6 - View from 23m 0030yds </t>
  </si>
  <si>
    <t>Utilising breakers, grinders and various hand tools the workforce will then begin removing all defective loose material found whilst carrying out the tactile survey works. Note: The workforce are to ensure that a square edge finish is achieved upon completion of concrete removal.</t>
  </si>
  <si>
    <t>The workforce will then brush feb 45 primer onto the repair section and then coat out all earlier removed areas utilising feb 45 concrete repair until the level with that of the existing level of the structure. Note: If required the workforce will apply the monolight in increments utilising a scratch coating method.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</si>
</sst>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quot;£&quot;#,##0"/>
  </numFmts>
  <fonts count="54" x14ac:knownFonts="1">
    <font>
      <sz val="10"/>
      <name val="Arial"/>
      <family val="2"/>
    </font>
    <font>
      <i/>
      <sz val="18"/>
      <name val="Arial"/>
      <family val="2"/>
    </font>
    <font>
      <sz val="10"/>
      <name val="Arial"/>
      <family val="2"/>
    </font>
    <font>
      <i/>
      <u/>
      <sz val="10"/>
      <name val="Arial"/>
      <family val="2"/>
    </font>
    <font>
      <b/>
      <sz val="10"/>
      <name val="Arial"/>
      <family val="2"/>
    </font>
    <font>
      <b/>
      <u/>
      <sz val="10"/>
      <name val="Arial"/>
      <family val="2"/>
    </font>
    <font>
      <b/>
      <i/>
      <u/>
      <sz val="10"/>
      <name val="Arial"/>
      <family val="2"/>
    </font>
    <font>
      <b/>
      <i/>
      <u/>
      <sz val="12"/>
      <name val="Arial"/>
      <family val="2"/>
    </font>
    <font>
      <b/>
      <u/>
      <sz val="12"/>
      <name val="Arial"/>
      <family val="2"/>
    </font>
    <font>
      <sz val="12"/>
      <name val="Arial"/>
      <family val="2"/>
    </font>
    <font>
      <b/>
      <u/>
      <sz val="16"/>
      <name val="Arial"/>
      <family val="2"/>
    </font>
    <font>
      <b/>
      <u/>
      <sz val="14"/>
      <name val="Arial"/>
      <family val="2"/>
    </font>
    <font>
      <b/>
      <sz val="14"/>
      <name val="Arial"/>
      <family val="2"/>
    </font>
    <font>
      <sz val="14"/>
      <name val="Arial"/>
      <family val="2"/>
    </font>
    <font>
      <b/>
      <u/>
      <sz val="20"/>
      <name val="Arial"/>
      <family val="2"/>
    </font>
    <font>
      <sz val="9"/>
      <name val="Arial"/>
      <family val="2"/>
    </font>
    <font>
      <b/>
      <i/>
      <u/>
      <sz val="14"/>
      <name val="Arial"/>
      <family val="2"/>
    </font>
    <font>
      <b/>
      <u/>
      <sz val="11"/>
      <name val="Arial"/>
      <family val="2"/>
    </font>
    <font>
      <sz val="11"/>
      <name val="Arial"/>
      <family val="2"/>
    </font>
    <font>
      <b/>
      <sz val="12"/>
      <name val="Arial"/>
      <family val="2"/>
    </font>
    <font>
      <b/>
      <i/>
      <u/>
      <sz val="13"/>
      <name val="Arial"/>
      <family val="2"/>
    </font>
    <font>
      <sz val="8"/>
      <name val="Arial"/>
      <family val="2"/>
    </font>
    <font>
      <sz val="7"/>
      <name val="Arial"/>
      <family val="2"/>
    </font>
    <font>
      <b/>
      <sz val="11"/>
      <name val="Arial"/>
      <family val="2"/>
    </font>
    <font>
      <b/>
      <i/>
      <sz val="14"/>
      <name val="Arial"/>
      <family val="2"/>
    </font>
    <font>
      <b/>
      <i/>
      <u/>
      <sz val="16"/>
      <name val="Arial"/>
      <family val="2"/>
    </font>
    <font>
      <b/>
      <i/>
      <sz val="16"/>
      <name val="Arial"/>
      <family val="2"/>
    </font>
    <font>
      <b/>
      <u/>
      <sz val="9"/>
      <name val="Arial"/>
      <family val="2"/>
    </font>
    <font>
      <b/>
      <u/>
      <sz val="8"/>
      <name val="Arial"/>
      <family val="2"/>
    </font>
    <font>
      <b/>
      <sz val="9"/>
      <name val="Arial"/>
      <family val="2"/>
    </font>
    <font>
      <b/>
      <sz val="8"/>
      <name val="Arial"/>
      <family val="2"/>
    </font>
    <font>
      <b/>
      <i/>
      <sz val="10"/>
      <name val="Arial"/>
      <family val="2"/>
    </font>
    <font>
      <u/>
      <sz val="10"/>
      <name val="Arial"/>
      <family val="2"/>
    </font>
    <font>
      <b/>
      <i/>
      <sz val="12"/>
      <name val="Arial"/>
      <family val="2"/>
    </font>
    <font>
      <sz val="10"/>
      <color rgb="FFFF0000"/>
      <name val="Arial"/>
      <family val="2"/>
    </font>
    <font>
      <sz val="10"/>
      <color theme="1"/>
      <name val="Arial"/>
      <family val="2"/>
    </font>
    <font>
      <b/>
      <sz val="11"/>
      <color rgb="FFFFFFFF"/>
      <name val="Calibri"/>
      <family val="2"/>
    </font>
    <font>
      <b/>
      <sz val="9"/>
      <color rgb="FFFFFFFF"/>
      <name val="Calibri"/>
      <family val="2"/>
    </font>
    <font>
      <sz val="11"/>
      <color rgb="FF000000"/>
      <name val="Calibri"/>
      <family val="2"/>
    </font>
    <font>
      <b/>
      <i/>
      <sz val="11"/>
      <name val="Arial"/>
      <family val="2"/>
    </font>
    <font>
      <b/>
      <sz val="16"/>
      <name val="Arial"/>
      <family val="2"/>
    </font>
    <font>
      <b/>
      <i/>
      <u/>
      <sz val="18"/>
      <name val="Arial"/>
      <family val="2"/>
    </font>
    <font>
      <b/>
      <i/>
      <u/>
      <sz val="22"/>
      <name val="Arial"/>
      <family val="2"/>
    </font>
    <font>
      <u/>
      <sz val="10"/>
      <color theme="10"/>
      <name val="Arial"/>
      <family val="2"/>
    </font>
    <font>
      <u/>
      <sz val="10"/>
      <color theme="11"/>
      <name val="Arial"/>
      <family val="2"/>
    </font>
    <font>
      <i/>
      <sz val="12"/>
      <name val="Arial"/>
      <family val="2"/>
    </font>
    <font>
      <b/>
      <sz val="18"/>
      <name val="Arial"/>
      <family val="2"/>
    </font>
    <font>
      <sz val="16"/>
      <name val="Arial"/>
      <family val="2"/>
    </font>
    <font>
      <i/>
      <sz val="10"/>
      <name val="Arial"/>
      <family val="2"/>
    </font>
    <font>
      <b/>
      <sz val="24"/>
      <name val="Calibri"/>
      <family val="2"/>
      <scheme val="minor"/>
    </font>
    <font>
      <b/>
      <sz val="10"/>
      <color rgb="FFFF0000"/>
      <name val="Arial"/>
      <family val="2"/>
    </font>
    <font>
      <sz val="10"/>
      <name val="Wingdings"/>
      <charset val="2"/>
    </font>
    <font>
      <sz val="10"/>
      <name val="Arial"/>
      <family val="2"/>
    </font>
    <font>
      <sz val="10"/>
      <color rgb="FF44546A"/>
      <name val="Arial"/>
      <family val="2"/>
    </font>
  </fonts>
  <fills count="16">
    <fill>
      <patternFill patternType="none"/>
    </fill>
    <fill>
      <patternFill patternType="gray125"/>
    </fill>
    <fill>
      <patternFill patternType="solid">
        <fgColor indexed="9"/>
        <bgColor indexed="64"/>
      </patternFill>
    </fill>
    <fill>
      <patternFill patternType="darkGray">
        <bgColor indexed="9"/>
      </patternFill>
    </fill>
    <fill>
      <patternFill patternType="darkGray">
        <fgColor indexed="9"/>
        <bgColor indexed="9"/>
      </patternFill>
    </fill>
    <fill>
      <patternFill patternType="solid">
        <f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1"/>
        <bgColor indexed="64"/>
      </patternFill>
    </fill>
    <fill>
      <patternFill patternType="solid">
        <fgColor rgb="FF4472C4"/>
        <bgColor rgb="FF4472C4"/>
      </patternFill>
    </fill>
    <fill>
      <patternFill patternType="solid">
        <fgColor rgb="FF00B050"/>
        <bgColor rgb="FF000000"/>
      </patternFill>
    </fill>
    <fill>
      <patternFill patternType="solid">
        <fgColor rgb="FFD9E1F2"/>
        <bgColor rgb="FFD9E1F2"/>
      </patternFill>
    </fill>
    <fill>
      <patternFill patternType="gray0625">
        <fgColor theme="0" tint="-0.24994659260841701"/>
        <bgColor indexed="65"/>
      </patternFill>
    </fill>
    <fill>
      <patternFill patternType="gray0625">
        <fgColor theme="0" tint="-0.24994659260841701"/>
        <bgColor indexed="9"/>
      </patternFill>
    </fill>
    <fill>
      <patternFill patternType="solid">
        <fgColor theme="0"/>
        <bgColor indexed="64"/>
      </patternFill>
    </fill>
    <fill>
      <patternFill patternType="solid">
        <fgColor rgb="FFFFFF00"/>
        <bgColor indexed="64"/>
      </patternFill>
    </fill>
  </fills>
  <borders count="58">
    <border>
      <left/>
      <right/>
      <top/>
      <bottom/>
      <diagonal/>
    </border>
    <border>
      <left/>
      <right/>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n">
        <color auto="1"/>
      </top>
      <bottom style="medium">
        <color auto="1"/>
      </bottom>
      <diagonal/>
    </border>
    <border>
      <left/>
      <right/>
      <top style="medium">
        <color auto="1"/>
      </top>
      <bottom style="thin">
        <color auto="1"/>
      </bottom>
      <diagonal/>
    </border>
    <border>
      <left/>
      <right/>
      <top/>
      <bottom style="medium">
        <color auto="1"/>
      </bottom>
      <diagonal/>
    </border>
    <border>
      <left/>
      <right/>
      <top style="thin">
        <color auto="1"/>
      </top>
      <bottom/>
      <diagonal/>
    </border>
    <border>
      <left style="thin">
        <color auto="1"/>
      </left>
      <right style="thin">
        <color auto="1"/>
      </right>
      <top style="thin">
        <color auto="1"/>
      </top>
      <bottom style="thin">
        <color auto="1"/>
      </bottom>
      <diagonal/>
    </border>
    <border>
      <left/>
      <right/>
      <top/>
      <bottom style="dotted">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double">
        <color auto="1"/>
      </left>
      <right/>
      <top/>
      <bottom style="dotted">
        <color auto="1"/>
      </bottom>
      <diagonal/>
    </border>
    <border>
      <left/>
      <right style="double">
        <color auto="1"/>
      </right>
      <top/>
      <bottom style="dotted">
        <color auto="1"/>
      </bottom>
      <diagonal/>
    </border>
    <border>
      <left style="double">
        <color auto="1"/>
      </left>
      <right/>
      <top style="dotted">
        <color auto="1"/>
      </top>
      <bottom/>
      <diagonal/>
    </border>
    <border>
      <left/>
      <right/>
      <top style="dotted">
        <color auto="1"/>
      </top>
      <bottom/>
      <diagonal/>
    </border>
    <border>
      <left/>
      <right style="double">
        <color auto="1"/>
      </right>
      <top style="dotted">
        <color auto="1"/>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double">
        <color auto="1"/>
      </bottom>
      <diagonal/>
    </border>
    <border>
      <left style="thin">
        <color auto="1"/>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43" fillId="0" borderId="0" applyNumberFormat="0" applyFill="0" applyBorder="0" applyAlignment="0" applyProtection="0"/>
    <xf numFmtId="0" fontId="44" fillId="0" borderId="0" applyNumberFormat="0" applyFill="0" applyBorder="0" applyAlignment="0" applyProtection="0"/>
    <xf numFmtId="0" fontId="52" fillId="0" borderId="0"/>
  </cellStyleXfs>
  <cellXfs count="533">
    <xf numFmtId="0" fontId="0" fillId="0" borderId="0" xfId="0"/>
    <xf numFmtId="0" fontId="0" fillId="2" borderId="0" xfId="0" applyFill="1"/>
    <xf numFmtId="0" fontId="2" fillId="2" borderId="0" xfId="0" applyFont="1" applyFill="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2" fillId="2" borderId="5" xfId="0" applyFont="1" applyFill="1" applyBorder="1"/>
    <xf numFmtId="0" fontId="2" fillId="2" borderId="6" xfId="0" applyFont="1" applyFill="1" applyBorder="1"/>
    <xf numFmtId="0" fontId="0" fillId="2" borderId="7" xfId="0" applyFill="1" applyBorder="1"/>
    <xf numFmtId="0" fontId="0" fillId="2" borderId="8" xfId="0" applyFill="1" applyBorder="1"/>
    <xf numFmtId="0" fontId="0" fillId="2" borderId="9" xfId="0" applyFill="1" applyBorder="1"/>
    <xf numFmtId="0" fontId="5" fillId="2" borderId="0" xfId="0" applyFont="1" applyFill="1" applyAlignment="1">
      <alignment horizontal="center"/>
    </xf>
    <xf numFmtId="0" fontId="6" fillId="2" borderId="0" xfId="0" applyFont="1" applyFill="1"/>
    <xf numFmtId="0" fontId="0" fillId="2" borderId="10" xfId="0" applyFill="1" applyBorder="1"/>
    <xf numFmtId="0" fontId="2" fillId="3" borderId="5" xfId="0" applyFont="1" applyFill="1" applyBorder="1"/>
    <xf numFmtId="0" fontId="2" fillId="3" borderId="0" xfId="0" applyFont="1" applyFill="1"/>
    <xf numFmtId="0" fontId="2" fillId="3" borderId="0" xfId="0" applyFont="1" applyFill="1" applyAlignment="1">
      <alignment horizontal="left"/>
    </xf>
    <xf numFmtId="0" fontId="2" fillId="3" borderId="0" xfId="0" applyFont="1" applyFill="1" applyAlignment="1">
      <alignment horizontal="center"/>
    </xf>
    <xf numFmtId="0" fontId="2" fillId="3" borderId="6" xfId="0" applyFont="1" applyFill="1" applyBorder="1"/>
    <xf numFmtId="0" fontId="5" fillId="2" borderId="0" xfId="0" applyFont="1" applyFill="1"/>
    <xf numFmtId="0" fontId="0" fillId="2" borderId="12" xfId="0" applyFill="1" applyBorder="1"/>
    <xf numFmtId="0" fontId="7" fillId="2" borderId="3" xfId="0" applyFont="1" applyFill="1" applyBorder="1"/>
    <xf numFmtId="0" fontId="0" fillId="2" borderId="0" xfId="0" applyFill="1" applyAlignment="1">
      <alignment vertical="top"/>
    </xf>
    <xf numFmtId="0" fontId="0" fillId="2" borderId="0" xfId="0" quotePrefix="1" applyFill="1"/>
    <xf numFmtId="0" fontId="5" fillId="2" borderId="3" xfId="0" applyFont="1" applyFill="1" applyBorder="1" applyAlignment="1">
      <alignment horizontal="center"/>
    </xf>
    <xf numFmtId="0" fontId="5" fillId="2" borderId="3" xfId="0" applyFont="1" applyFill="1" applyBorder="1"/>
    <xf numFmtId="0" fontId="5" fillId="2" borderId="0" xfId="0" applyFont="1" applyFill="1" applyAlignment="1">
      <alignment horizontal="center" vertical="center"/>
    </xf>
    <xf numFmtId="0" fontId="0" fillId="2" borderId="0" xfId="0" applyFill="1" applyAlignment="1">
      <alignment vertical="center"/>
    </xf>
    <xf numFmtId="0" fontId="8" fillId="2" borderId="0" xfId="0" applyFont="1" applyFill="1" applyAlignment="1">
      <alignment horizontal="center" vertical="center"/>
    </xf>
    <xf numFmtId="0" fontId="2" fillId="2" borderId="0" xfId="0" applyFont="1" applyFill="1" applyAlignment="1">
      <alignment vertical="center"/>
    </xf>
    <xf numFmtId="0" fontId="8" fillId="2" borderId="5" xfId="0" applyFont="1" applyFill="1" applyBorder="1" applyAlignment="1">
      <alignment vertical="center"/>
    </xf>
    <xf numFmtId="0" fontId="8" fillId="2" borderId="0" xfId="0" applyFont="1" applyFill="1" applyAlignment="1">
      <alignment vertical="center"/>
    </xf>
    <xf numFmtId="0" fontId="8" fillId="2" borderId="6" xfId="0" applyFont="1" applyFill="1" applyBorder="1" applyAlignment="1">
      <alignment vertical="center"/>
    </xf>
    <xf numFmtId="0" fontId="5" fillId="2" borderId="1" xfId="0" applyFont="1" applyFill="1" applyBorder="1" applyAlignment="1">
      <alignment horizontal="center"/>
    </xf>
    <xf numFmtId="0" fontId="9" fillId="4" borderId="5" xfId="0" applyFont="1" applyFill="1" applyBorder="1"/>
    <xf numFmtId="0" fontId="9" fillId="4" borderId="0" xfId="0" applyFont="1" applyFill="1"/>
    <xf numFmtId="0" fontId="9" fillId="4" borderId="6" xfId="0" applyFont="1" applyFill="1" applyBorder="1"/>
    <xf numFmtId="0" fontId="9" fillId="2" borderId="0" xfId="0" applyFont="1" applyFill="1"/>
    <xf numFmtId="0" fontId="2" fillId="2" borderId="5"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xf numFmtId="0" fontId="2" fillId="2" borderId="8" xfId="0" applyFont="1" applyFill="1" applyBorder="1"/>
    <xf numFmtId="0" fontId="5" fillId="2" borderId="8" xfId="0" applyFont="1" applyFill="1" applyBorder="1" applyAlignment="1">
      <alignment horizontal="center"/>
    </xf>
    <xf numFmtId="0" fontId="2" fillId="2" borderId="9" xfId="0" applyFont="1" applyFill="1" applyBorder="1"/>
    <xf numFmtId="0" fontId="2" fillId="2" borderId="0" xfId="0" applyFont="1" applyFill="1" applyAlignment="1">
      <alignment horizontal="center" vertical="center"/>
    </xf>
    <xf numFmtId="0" fontId="4" fillId="2" borderId="0" xfId="0" applyFont="1" applyFill="1" applyAlignment="1">
      <alignment horizontal="center" vertical="center"/>
    </xf>
    <xf numFmtId="0" fontId="0" fillId="2" borderId="5" xfId="0" applyFill="1" applyBorder="1" applyAlignment="1">
      <alignment vertical="center"/>
    </xf>
    <xf numFmtId="0" fontId="0" fillId="2" borderId="6" xfId="0" applyFill="1" applyBorder="1" applyAlignment="1">
      <alignment vertical="center"/>
    </xf>
    <xf numFmtId="0" fontId="7" fillId="2" borderId="0" xfId="0" applyFont="1" applyFill="1"/>
    <xf numFmtId="0" fontId="17" fillId="2" borderId="0" xfId="0" applyFont="1" applyFill="1" applyAlignment="1">
      <alignment horizontal="center" vertical="center"/>
    </xf>
    <xf numFmtId="0" fontId="17" fillId="2" borderId="0" xfId="0" applyFont="1" applyFill="1" applyAlignment="1">
      <alignment vertical="center"/>
    </xf>
    <xf numFmtId="0" fontId="18" fillId="2" borderId="0" xfId="0" applyFont="1" applyFill="1" applyAlignment="1">
      <alignment vertical="center"/>
    </xf>
    <xf numFmtId="0" fontId="17" fillId="2" borderId="0" xfId="0" applyFont="1" applyFill="1" applyAlignment="1">
      <alignment horizontal="center"/>
    </xf>
    <xf numFmtId="0" fontId="18" fillId="2" borderId="0" xfId="0" applyFont="1" applyFill="1"/>
    <xf numFmtId="0" fontId="17" fillId="2" borderId="0" xfId="0" applyFont="1" applyFill="1"/>
    <xf numFmtId="0" fontId="2" fillId="2" borderId="8" xfId="0" applyFont="1" applyFill="1" applyBorder="1" applyAlignment="1">
      <alignment horizontal="center" vertical="center"/>
    </xf>
    <xf numFmtId="49" fontId="4" fillId="2" borderId="0" xfId="0" applyNumberFormat="1" applyFont="1" applyFill="1" applyAlignment="1">
      <alignment horizontal="center" vertical="center"/>
    </xf>
    <xf numFmtId="0" fontId="20" fillId="2" borderId="3" xfId="0" applyFont="1" applyFill="1" applyBorder="1"/>
    <xf numFmtId="0" fontId="13" fillId="2" borderId="0" xfId="0" applyFont="1" applyFill="1"/>
    <xf numFmtId="0" fontId="9" fillId="2" borderId="15" xfId="0" applyFont="1" applyFill="1" applyBorder="1" applyAlignment="1">
      <alignment horizontal="left" vertical="center"/>
    </xf>
    <xf numFmtId="0" fontId="0" fillId="2" borderId="0" xfId="0" applyFill="1" applyAlignment="1">
      <alignment horizontal="center" vertical="center"/>
    </xf>
    <xf numFmtId="0" fontId="9" fillId="2" borderId="0" xfId="0" applyFont="1" applyFill="1" applyAlignment="1">
      <alignment horizontal="center" vertical="center"/>
    </xf>
    <xf numFmtId="49" fontId="9" fillId="2" borderId="0" xfId="0" applyNumberFormat="1" applyFont="1" applyFill="1" applyAlignment="1">
      <alignment horizontal="center" vertical="center"/>
    </xf>
    <xf numFmtId="0" fontId="19" fillId="2" borderId="5" xfId="0" applyFont="1" applyFill="1" applyBorder="1"/>
    <xf numFmtId="0" fontId="16" fillId="2" borderId="3" xfId="0" applyFont="1" applyFill="1" applyBorder="1"/>
    <xf numFmtId="0" fontId="16" fillId="2" borderId="4" xfId="0" applyFont="1" applyFill="1" applyBorder="1"/>
    <xf numFmtId="0" fontId="16" fillId="2" borderId="5" xfId="0" applyFont="1" applyFill="1" applyBorder="1"/>
    <xf numFmtId="0" fontId="16" fillId="2" borderId="0" xfId="0" applyFont="1" applyFill="1"/>
    <xf numFmtId="0" fontId="16" fillId="2" borderId="6" xfId="0" applyFont="1" applyFill="1" applyBorder="1"/>
    <xf numFmtId="0" fontId="24" fillId="2" borderId="2" xfId="0" applyFont="1" applyFill="1" applyBorder="1"/>
    <xf numFmtId="0" fontId="19" fillId="2" borderId="2" xfId="0" applyFont="1" applyFill="1" applyBorder="1"/>
    <xf numFmtId="0" fontId="12" fillId="2" borderId="3" xfId="0" applyFont="1" applyFill="1" applyBorder="1" applyAlignment="1">
      <alignment vertical="center"/>
    </xf>
    <xf numFmtId="0" fontId="23" fillId="2" borderId="0" xfId="0" applyFont="1" applyFill="1" applyAlignment="1">
      <alignment horizontal="center" vertical="center"/>
    </xf>
    <xf numFmtId="0" fontId="23" fillId="2" borderId="0" xfId="0" applyFont="1" applyFill="1" applyAlignment="1">
      <alignment horizontal="left" vertical="center"/>
    </xf>
    <xf numFmtId="0" fontId="0" fillId="2" borderId="0" xfId="0" applyFill="1" applyAlignment="1">
      <alignment horizontal="left"/>
    </xf>
    <xf numFmtId="0" fontId="0" fillId="2" borderId="0" xfId="0" applyFill="1" applyAlignment="1">
      <alignment horizontal="left" vertical="center"/>
    </xf>
    <xf numFmtId="0" fontId="25" fillId="2" borderId="5" xfId="0" applyFont="1" applyFill="1" applyBorder="1" applyAlignment="1">
      <alignment horizontal="center" vertical="center"/>
    </xf>
    <xf numFmtId="0" fontId="25" fillId="2" borderId="0" xfId="0" applyFont="1" applyFill="1" applyAlignment="1">
      <alignment horizontal="center" vertical="center"/>
    </xf>
    <xf numFmtId="0" fontId="25" fillId="2" borderId="6" xfId="0" applyFont="1" applyFill="1" applyBorder="1" applyAlignment="1">
      <alignment horizontal="center" vertical="center"/>
    </xf>
    <xf numFmtId="0" fontId="4" fillId="2" borderId="0" xfId="0" applyFont="1" applyFill="1"/>
    <xf numFmtId="0" fontId="23" fillId="2" borderId="0" xfId="0" applyFont="1" applyFill="1"/>
    <xf numFmtId="0" fontId="17" fillId="2" borderId="0" xfId="0" applyFont="1" applyFill="1" applyAlignment="1">
      <alignment horizontal="left" vertical="center"/>
    </xf>
    <xf numFmtId="0" fontId="25" fillId="2" borderId="2" xfId="0" applyFont="1" applyFill="1" applyBorder="1" applyAlignment="1">
      <alignment vertical="center"/>
    </xf>
    <xf numFmtId="0" fontId="25" fillId="2" borderId="3" xfId="0" applyFont="1" applyFill="1" applyBorder="1" applyAlignment="1">
      <alignment vertical="center"/>
    </xf>
    <xf numFmtId="0" fontId="25" fillId="2" borderId="4" xfId="0" applyFont="1" applyFill="1" applyBorder="1" applyAlignment="1">
      <alignment vertical="center"/>
    </xf>
    <xf numFmtId="0" fontId="10" fillId="2" borderId="2" xfId="0" applyFont="1" applyFill="1" applyBorder="1" applyAlignment="1">
      <alignment vertical="center"/>
    </xf>
    <xf numFmtId="0" fontId="10" fillId="2" borderId="4" xfId="0" applyFont="1" applyFill="1" applyBorder="1" applyAlignment="1">
      <alignment vertical="center"/>
    </xf>
    <xf numFmtId="0" fontId="26" fillId="2" borderId="3" xfId="0" applyFont="1" applyFill="1" applyBorder="1" applyAlignment="1">
      <alignment horizontal="center" vertical="center"/>
    </xf>
    <xf numFmtId="0" fontId="17" fillId="2" borderId="0" xfId="0" applyFont="1" applyFill="1" applyAlignment="1">
      <alignment horizontal="right" vertical="center"/>
    </xf>
    <xf numFmtId="0" fontId="0" fillId="2" borderId="0" xfId="0" applyFill="1" applyAlignment="1">
      <alignment horizontal="right"/>
    </xf>
    <xf numFmtId="0" fontId="5" fillId="2" borderId="0" xfId="0" applyFont="1" applyFill="1" applyAlignment="1">
      <alignment horizontal="center" vertical="center" wrapText="1"/>
    </xf>
    <xf numFmtId="0" fontId="28" fillId="2" borderId="0" xfId="0" applyFont="1" applyFill="1" applyAlignment="1">
      <alignment horizontal="center" vertical="center" wrapText="1"/>
    </xf>
    <xf numFmtId="0" fontId="5" fillId="2" borderId="0" xfId="0" applyFont="1" applyFill="1" applyAlignment="1">
      <alignment vertical="center"/>
    </xf>
    <xf numFmtId="0" fontId="5" fillId="2" borderId="0" xfId="0" applyFont="1" applyFill="1" applyAlignment="1">
      <alignment horizontal="right" vertical="center"/>
    </xf>
    <xf numFmtId="0" fontId="5" fillId="2" borderId="13" xfId="0" applyFont="1" applyFill="1" applyBorder="1" applyAlignment="1">
      <alignment horizontal="center"/>
    </xf>
    <xf numFmtId="49" fontId="9" fillId="2" borderId="13" xfId="0" applyNumberFormat="1" applyFont="1" applyFill="1" applyBorder="1" applyAlignment="1">
      <alignment horizontal="center" vertical="center"/>
    </xf>
    <xf numFmtId="0" fontId="17" fillId="2" borderId="0" xfId="0" applyFont="1" applyFill="1" applyAlignment="1">
      <alignment horizontal="center" vertical="center" wrapText="1"/>
    </xf>
    <xf numFmtId="0" fontId="27" fillId="2" borderId="0" xfId="0" applyFont="1" applyFill="1" applyAlignment="1">
      <alignment vertical="center"/>
    </xf>
    <xf numFmtId="0" fontId="5" fillId="2" borderId="21" xfId="0" applyFont="1" applyFill="1" applyBorder="1" applyAlignment="1">
      <alignment horizontal="center"/>
    </xf>
    <xf numFmtId="0" fontId="4" fillId="2" borderId="21" xfId="0" applyFont="1" applyFill="1" applyBorder="1" applyAlignment="1">
      <alignment horizontal="center" vertical="center"/>
    </xf>
    <xf numFmtId="0" fontId="9" fillId="2" borderId="21" xfId="0" applyFont="1" applyFill="1" applyBorder="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wrapText="1"/>
    </xf>
    <xf numFmtId="0" fontId="27" fillId="2" borderId="0" xfId="0" applyFont="1" applyFill="1" applyAlignment="1">
      <alignment vertical="center" wrapText="1"/>
    </xf>
    <xf numFmtId="0" fontId="27" fillId="2" borderId="0" xfId="0" applyFont="1" applyFill="1" applyAlignment="1">
      <alignment horizontal="left" vertical="center"/>
    </xf>
    <xf numFmtId="0" fontId="27" fillId="2" borderId="0" xfId="0" applyFont="1" applyFill="1" applyAlignment="1">
      <alignment horizontal="center" vertical="center" wrapText="1"/>
    </xf>
    <xf numFmtId="49" fontId="9" fillId="2" borderId="0" xfId="0" applyNumberFormat="1" applyFont="1" applyFill="1" applyAlignment="1">
      <alignment vertical="center" wrapText="1"/>
    </xf>
    <xf numFmtId="0" fontId="2" fillId="2" borderId="22" xfId="0" applyFont="1" applyFill="1" applyBorder="1"/>
    <xf numFmtId="0" fontId="2" fillId="2" borderId="15" xfId="0" applyFont="1" applyFill="1" applyBorder="1"/>
    <xf numFmtId="0" fontId="5" fillId="2" borderId="15" xfId="0" applyFont="1" applyFill="1" applyBorder="1" applyAlignment="1">
      <alignment horizontal="center"/>
    </xf>
    <xf numFmtId="0" fontId="18" fillId="2" borderId="15" xfId="0" applyFont="1" applyFill="1" applyBorder="1"/>
    <xf numFmtId="0" fontId="23" fillId="2" borderId="15" xfId="0" applyFont="1" applyFill="1" applyBorder="1"/>
    <xf numFmtId="0" fontId="2" fillId="2" borderId="23" xfId="0" applyFont="1" applyFill="1" applyBorder="1"/>
    <xf numFmtId="0" fontId="2" fillId="2" borderId="24" xfId="0" applyFont="1" applyFill="1" applyBorder="1"/>
    <xf numFmtId="0" fontId="2" fillId="2" borderId="25" xfId="0" applyFont="1" applyFill="1" applyBorder="1"/>
    <xf numFmtId="0" fontId="5" fillId="2" borderId="25" xfId="0" applyFont="1" applyFill="1" applyBorder="1" applyAlignment="1">
      <alignment horizontal="center"/>
    </xf>
    <xf numFmtId="0" fontId="9" fillId="2" borderId="25"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xf numFmtId="0" fontId="9" fillId="4" borderId="25" xfId="0" applyFont="1" applyFill="1" applyBorder="1"/>
    <xf numFmtId="0" fontId="2" fillId="2" borderId="24" xfId="0" applyFont="1" applyFill="1" applyBorder="1" applyAlignment="1">
      <alignment vertical="center"/>
    </xf>
    <xf numFmtId="0" fontId="23" fillId="2" borderId="25" xfId="0" applyFont="1" applyFill="1" applyBorder="1"/>
    <xf numFmtId="0" fontId="18" fillId="2" borderId="25" xfId="0" applyFont="1" applyFill="1" applyBorder="1"/>
    <xf numFmtId="0" fontId="2" fillId="2" borderId="25" xfId="0" applyFont="1" applyFill="1" applyBorder="1" applyAlignment="1">
      <alignment vertical="center"/>
    </xf>
    <xf numFmtId="0" fontId="4" fillId="2" borderId="25" xfId="0" applyFont="1" applyFill="1" applyBorder="1" applyAlignment="1">
      <alignment horizontal="center" vertical="center"/>
    </xf>
    <xf numFmtId="0" fontId="5" fillId="2" borderId="25" xfId="0" applyFont="1" applyFill="1" applyBorder="1" applyAlignment="1">
      <alignment horizontal="center" vertical="center"/>
    </xf>
    <xf numFmtId="0" fontId="2" fillId="2" borderId="26" xfId="0" applyFont="1" applyFill="1" applyBorder="1" applyAlignment="1">
      <alignment vertical="center"/>
    </xf>
    <xf numFmtId="49" fontId="4" fillId="2" borderId="25" xfId="0" applyNumberFormat="1" applyFont="1" applyFill="1" applyBorder="1" applyAlignment="1">
      <alignment horizontal="center" vertical="center"/>
    </xf>
    <xf numFmtId="0" fontId="0" fillId="2" borderId="25" xfId="0" applyFill="1" applyBorder="1"/>
    <xf numFmtId="49" fontId="9" fillId="2" borderId="25" xfId="0" applyNumberFormat="1" applyFont="1" applyFill="1" applyBorder="1" applyAlignment="1">
      <alignment horizontal="center" vertical="center"/>
    </xf>
    <xf numFmtId="0" fontId="2" fillId="0" borderId="0" xfId="0" applyFont="1" applyAlignment="1">
      <alignment horizontal="center" vertical="center"/>
    </xf>
    <xf numFmtId="0" fontId="12" fillId="7" borderId="14" xfId="0" applyFont="1" applyFill="1" applyBorder="1" applyAlignment="1">
      <alignment horizontal="center" vertical="center"/>
    </xf>
    <xf numFmtId="0" fontId="4" fillId="2" borderId="0" xfId="0" applyFont="1" applyFill="1" applyAlignment="1">
      <alignment vertical="center"/>
    </xf>
    <xf numFmtId="0" fontId="31" fillId="2" borderId="0" xfId="0" applyFont="1" applyFill="1" applyAlignment="1">
      <alignment vertical="center"/>
    </xf>
    <xf numFmtId="0" fontId="32" fillId="2" borderId="0" xfId="0" applyFont="1" applyFill="1" applyAlignment="1">
      <alignment horizontal="left"/>
    </xf>
    <xf numFmtId="49" fontId="9" fillId="8" borderId="14" xfId="0" applyNumberFormat="1" applyFont="1" applyFill="1" applyBorder="1" applyAlignment="1">
      <alignment horizontal="center" vertical="center"/>
    </xf>
    <xf numFmtId="0" fontId="23" fillId="2" borderId="0" xfId="0" applyFont="1" applyFill="1" applyAlignment="1">
      <alignment vertical="top" wrapText="1"/>
    </xf>
    <xf numFmtId="0" fontId="5" fillId="2" borderId="30" xfId="0" applyFont="1" applyFill="1" applyBorder="1" applyAlignment="1">
      <alignment horizontal="center"/>
    </xf>
    <xf numFmtId="0" fontId="15" fillId="2" borderId="0" xfId="0" applyFont="1" applyFill="1" applyAlignment="1">
      <alignment vertical="center" wrapText="1"/>
    </xf>
    <xf numFmtId="0" fontId="5" fillId="5" borderId="13" xfId="0" applyFont="1" applyFill="1" applyBorder="1" applyAlignment="1">
      <alignment horizontal="center"/>
    </xf>
    <xf numFmtId="49" fontId="18" fillId="2" borderId="0" xfId="0" applyNumberFormat="1" applyFont="1" applyFill="1" applyAlignment="1">
      <alignment horizontal="center" vertical="center" wrapText="1"/>
    </xf>
    <xf numFmtId="0" fontId="15" fillId="2" borderId="0" xfId="0" applyFont="1" applyFill="1"/>
    <xf numFmtId="0" fontId="33" fillId="2" borderId="3" xfId="0" applyFont="1" applyFill="1" applyBorder="1" applyAlignment="1">
      <alignment vertical="center"/>
    </xf>
    <xf numFmtId="0" fontId="36" fillId="9" borderId="31" xfId="0" applyFont="1" applyFill="1" applyBorder="1" applyAlignment="1">
      <alignment vertical="center" wrapText="1"/>
    </xf>
    <xf numFmtId="0" fontId="36" fillId="9" borderId="32" xfId="0" applyFont="1" applyFill="1" applyBorder="1" applyAlignment="1">
      <alignment vertical="center" wrapText="1"/>
    </xf>
    <xf numFmtId="0" fontId="37" fillId="10" borderId="32" xfId="0" applyFont="1" applyFill="1" applyBorder="1" applyAlignment="1">
      <alignment vertical="top" wrapText="1"/>
    </xf>
    <xf numFmtId="0" fontId="36" fillId="10" borderId="32" xfId="0" applyFont="1" applyFill="1" applyBorder="1" applyAlignment="1">
      <alignment vertical="center" wrapText="1"/>
    </xf>
    <xf numFmtId="0" fontId="36" fillId="10" borderId="33" xfId="0" applyFont="1" applyFill="1" applyBorder="1" applyAlignment="1">
      <alignment vertical="center" wrapText="1"/>
    </xf>
    <xf numFmtId="0" fontId="38" fillId="11" borderId="31" xfId="0" applyFont="1" applyFill="1" applyBorder="1"/>
    <xf numFmtId="0" fontId="38" fillId="11" borderId="32" xfId="0" applyFont="1" applyFill="1" applyBorder="1"/>
    <xf numFmtId="164" fontId="38" fillId="11" borderId="32" xfId="0" applyNumberFormat="1" applyFont="1" applyFill="1" applyBorder="1"/>
    <xf numFmtId="2" fontId="38" fillId="11" borderId="33" xfId="0" applyNumberFormat="1" applyFont="1" applyFill="1" applyBorder="1"/>
    <xf numFmtId="0" fontId="38" fillId="0" borderId="31" xfId="0" applyFont="1" applyBorder="1"/>
    <xf numFmtId="0" fontId="38" fillId="0" borderId="32" xfId="0" applyFont="1" applyBorder="1"/>
    <xf numFmtId="164" fontId="38" fillId="0" borderId="32" xfId="0" applyNumberFormat="1" applyFont="1" applyBorder="1"/>
    <xf numFmtId="2" fontId="38" fillId="0" borderId="33" xfId="0" applyNumberFormat="1" applyFont="1" applyBorder="1"/>
    <xf numFmtId="164" fontId="23" fillId="6" borderId="14" xfId="0" applyNumberFormat="1" applyFont="1" applyFill="1" applyBorder="1" applyAlignment="1">
      <alignment horizontal="center" vertical="center"/>
    </xf>
    <xf numFmtId="0" fontId="12" fillId="0" borderId="0" xfId="0" applyFont="1" applyAlignment="1">
      <alignment horizontal="center" vertical="center"/>
    </xf>
    <xf numFmtId="164" fontId="4" fillId="6" borderId="14" xfId="0" applyNumberFormat="1" applyFont="1" applyFill="1" applyBorder="1" applyAlignment="1">
      <alignment horizontal="center" vertical="center"/>
    </xf>
    <xf numFmtId="0" fontId="39" fillId="2" borderId="0" xfId="0" applyFont="1" applyFill="1" applyAlignment="1">
      <alignment vertical="center"/>
    </xf>
    <xf numFmtId="2" fontId="0" fillId="0" borderId="0" xfId="0" applyNumberFormat="1"/>
    <xf numFmtId="0" fontId="4" fillId="0" borderId="0" xfId="0" applyFont="1" applyAlignment="1">
      <alignment wrapText="1"/>
    </xf>
    <xf numFmtId="0" fontId="4" fillId="0" borderId="0" xfId="0" applyFont="1"/>
    <xf numFmtId="1" fontId="9" fillId="2" borderId="14" xfId="0" applyNumberFormat="1" applyFont="1" applyFill="1"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164" fontId="4" fillId="12" borderId="14" xfId="0" applyNumberFormat="1" applyFont="1" applyFill="1" applyBorder="1" applyAlignment="1">
      <alignment horizontal="center" vertical="center"/>
    </xf>
    <xf numFmtId="0" fontId="33" fillId="2" borderId="0" xfId="0" applyFont="1" applyFill="1" applyAlignment="1">
      <alignment horizontal="left" vertical="center"/>
    </xf>
    <xf numFmtId="0" fontId="8" fillId="2" borderId="3" xfId="0" applyFont="1" applyFill="1" applyBorder="1" applyAlignment="1">
      <alignment horizontal="center" vertical="center"/>
    </xf>
    <xf numFmtId="0" fontId="39" fillId="2" borderId="0" xfId="0" applyFont="1" applyFill="1" applyAlignment="1">
      <alignment horizontal="left" vertical="center"/>
    </xf>
    <xf numFmtId="0" fontId="27" fillId="2" borderId="0" xfId="0" applyFont="1" applyFill="1" applyAlignment="1">
      <alignment horizontal="center" vertical="center"/>
    </xf>
    <xf numFmtId="164" fontId="5" fillId="2" borderId="0" xfId="0" applyNumberFormat="1" applyFont="1" applyFill="1" applyAlignment="1">
      <alignment horizontal="center"/>
    </xf>
    <xf numFmtId="164" fontId="9" fillId="8" borderId="14" xfId="0" applyNumberFormat="1" applyFont="1" applyFill="1" applyBorder="1" applyAlignment="1">
      <alignment horizontal="center" vertical="center"/>
    </xf>
    <xf numFmtId="0" fontId="1" fillId="2" borderId="5" xfId="0" applyFont="1" applyFill="1" applyBorder="1"/>
    <xf numFmtId="0" fontId="1" fillId="2" borderId="0" xfId="0" applyFont="1" applyFill="1"/>
    <xf numFmtId="0" fontId="39" fillId="0" borderId="3" xfId="0" applyFont="1" applyBorder="1" applyAlignment="1">
      <alignment vertical="center"/>
    </xf>
    <xf numFmtId="0" fontId="0" fillId="0" borderId="3" xfId="0" applyBorder="1"/>
    <xf numFmtId="0" fontId="25" fillId="0" borderId="3" xfId="0" applyFont="1" applyBorder="1" applyAlignment="1">
      <alignment vertical="center"/>
    </xf>
    <xf numFmtId="0" fontId="0" fillId="0" borderId="4" xfId="0" applyBorder="1"/>
    <xf numFmtId="0" fontId="31" fillId="0" borderId="0" xfId="0" applyFont="1" applyAlignment="1">
      <alignment vertical="center"/>
    </xf>
    <xf numFmtId="0" fontId="1" fillId="0" borderId="0" xfId="0" applyFont="1"/>
    <xf numFmtId="0" fontId="25" fillId="0" borderId="0" xfId="0" applyFont="1" applyAlignment="1">
      <alignment horizontal="center" vertical="center"/>
    </xf>
    <xf numFmtId="0" fontId="1" fillId="0" borderId="6" xfId="0" applyFont="1" applyBorder="1"/>
    <xf numFmtId="1" fontId="12" fillId="0" borderId="0" xfId="0" applyNumberFormat="1" applyFont="1" applyAlignment="1">
      <alignment horizontal="center" vertical="center"/>
    </xf>
    <xf numFmtId="1" fontId="0" fillId="2" borderId="0" xfId="0" applyNumberFormat="1" applyFill="1"/>
    <xf numFmtId="1" fontId="9" fillId="2" borderId="16" xfId="0" applyNumberFormat="1" applyFont="1" applyFill="1" applyBorder="1" applyAlignment="1">
      <alignment horizontal="center" vertical="center"/>
    </xf>
    <xf numFmtId="1" fontId="9" fillId="2" borderId="18" xfId="0" applyNumberFormat="1" applyFont="1" applyFill="1" applyBorder="1" applyAlignment="1">
      <alignment horizontal="center" vertical="center"/>
    </xf>
    <xf numFmtId="1" fontId="9" fillId="2" borderId="17" xfId="0" applyNumberFormat="1" applyFont="1" applyFill="1" applyBorder="1" applyAlignment="1">
      <alignment horizontal="center" vertical="center"/>
    </xf>
    <xf numFmtId="1" fontId="9" fillId="2" borderId="0" xfId="0" applyNumberFormat="1" applyFont="1" applyFill="1" applyAlignment="1">
      <alignment horizontal="center" vertical="center"/>
    </xf>
    <xf numFmtId="0" fontId="23" fillId="2" borderId="3" xfId="0" applyFont="1" applyFill="1" applyBorder="1" applyAlignment="1">
      <alignment wrapText="1"/>
    </xf>
    <xf numFmtId="0" fontId="23" fillId="2" borderId="0" xfId="0" applyFont="1" applyFill="1" applyAlignment="1">
      <alignment wrapText="1"/>
    </xf>
    <xf numFmtId="0" fontId="18" fillId="2" borderId="0" xfId="0" applyFont="1" applyFill="1" applyAlignment="1">
      <alignment horizontal="center" vertical="center"/>
    </xf>
    <xf numFmtId="0" fontId="4" fillId="2" borderId="0" xfId="0" applyFont="1" applyFill="1" applyAlignment="1">
      <alignment wrapText="1"/>
    </xf>
    <xf numFmtId="0" fontId="20" fillId="2" borderId="0" xfId="0" applyFont="1" applyFill="1"/>
    <xf numFmtId="0" fontId="19" fillId="2" borderId="0" xfId="0" applyFont="1" applyFill="1" applyAlignment="1">
      <alignment vertical="center"/>
    </xf>
    <xf numFmtId="0" fontId="0" fillId="2" borderId="22" xfId="0" applyFill="1" applyBorder="1"/>
    <xf numFmtId="0" fontId="0" fillId="2" borderId="15" xfId="0" applyFill="1" applyBorder="1" applyAlignment="1">
      <alignment vertical="center"/>
    </xf>
    <xf numFmtId="0" fontId="0" fillId="2" borderId="15" xfId="0" applyFill="1" applyBorder="1"/>
    <xf numFmtId="1" fontId="9" fillId="2" borderId="15" xfId="0" applyNumberFormat="1" applyFont="1" applyFill="1" applyBorder="1" applyAlignment="1">
      <alignment horizontal="center" vertical="center"/>
    </xf>
    <xf numFmtId="1" fontId="0" fillId="2" borderId="15" xfId="0" applyNumberFormat="1" applyFill="1" applyBorder="1"/>
    <xf numFmtId="0" fontId="0" fillId="2" borderId="23" xfId="0" applyFill="1" applyBorder="1"/>
    <xf numFmtId="0" fontId="45" fillId="2" borderId="0" xfId="0" applyFont="1" applyFill="1" applyAlignment="1">
      <alignment vertical="top"/>
    </xf>
    <xf numFmtId="0" fontId="33" fillId="2" borderId="0" xfId="0" applyFont="1" applyFill="1" applyAlignment="1">
      <alignment vertical="center"/>
    </xf>
    <xf numFmtId="0" fontId="12" fillId="2" borderId="3" xfId="0" applyFont="1" applyFill="1" applyBorder="1"/>
    <xf numFmtId="0" fontId="12" fillId="2" borderId="0" xfId="0" applyFont="1" applyFill="1"/>
    <xf numFmtId="0" fontId="41" fillId="2" borderId="5" xfId="0" applyFont="1" applyFill="1" applyBorder="1" applyAlignment="1" applyProtection="1">
      <alignment vertical="center"/>
      <protection locked="0"/>
    </xf>
    <xf numFmtId="0" fontId="14" fillId="2" borderId="0" xfId="0" applyFont="1" applyFill="1" applyAlignment="1" applyProtection="1">
      <alignment vertical="center"/>
      <protection locked="0"/>
    </xf>
    <xf numFmtId="0" fontId="42" fillId="2" borderId="0" xfId="0" applyFont="1" applyFill="1" applyAlignment="1" applyProtection="1">
      <alignment vertical="center"/>
      <protection locked="0"/>
    </xf>
    <xf numFmtId="0" fontId="14" fillId="0" borderId="6" xfId="0" applyFont="1" applyBorder="1" applyAlignment="1" applyProtection="1">
      <alignment vertical="center"/>
      <protection locked="0"/>
    </xf>
    <xf numFmtId="0" fontId="0" fillId="2" borderId="5" xfId="0" applyFill="1" applyBorder="1" applyProtection="1">
      <protection locked="0"/>
    </xf>
    <xf numFmtId="0" fontId="0" fillId="2" borderId="0" xfId="0" applyFill="1" applyProtection="1">
      <protection locked="0"/>
    </xf>
    <xf numFmtId="0" fontId="0" fillId="2" borderId="6" xfId="0" applyFill="1" applyBorder="1" applyProtection="1">
      <protection locked="0"/>
    </xf>
    <xf numFmtId="0" fontId="19" fillId="2" borderId="5" xfId="0" applyFont="1" applyFill="1" applyBorder="1" applyProtection="1">
      <protection locked="0"/>
    </xf>
    <xf numFmtId="0" fontId="7" fillId="2" borderId="0" xfId="0" applyFont="1" applyFill="1" applyProtection="1">
      <protection locked="0"/>
    </xf>
    <xf numFmtId="0" fontId="4" fillId="2" borderId="0" xfId="0" applyFont="1" applyFill="1" applyProtection="1">
      <protection locked="0"/>
    </xf>
    <xf numFmtId="0" fontId="0" fillId="0" borderId="1" xfId="0" applyBorder="1" applyAlignment="1" applyProtection="1">
      <alignment horizontal="center"/>
      <protection locked="0"/>
    </xf>
    <xf numFmtId="0" fontId="0" fillId="2" borderId="1" xfId="0" applyFill="1" applyBorder="1" applyProtection="1">
      <protection locked="0"/>
    </xf>
    <xf numFmtId="0" fontId="3" fillId="2" borderId="0" xfId="0" applyFont="1" applyFill="1" applyProtection="1">
      <protection locked="0"/>
    </xf>
    <xf numFmtId="0" fontId="0" fillId="0" borderId="0" xfId="0" applyProtection="1">
      <protection locked="0"/>
    </xf>
    <xf numFmtId="0" fontId="2" fillId="2" borderId="5" xfId="0" applyFont="1" applyFill="1" applyBorder="1" applyProtection="1">
      <protection locked="0"/>
    </xf>
    <xf numFmtId="0" fontId="2" fillId="2" borderId="0" xfId="0" applyFont="1" applyFill="1" applyProtection="1">
      <protection locked="0"/>
    </xf>
    <xf numFmtId="0" fontId="2" fillId="2" borderId="6" xfId="0" applyFont="1" applyFill="1" applyBorder="1" applyProtection="1">
      <protection locked="0"/>
    </xf>
    <xf numFmtId="0" fontId="2" fillId="2" borderId="0" xfId="0" applyFont="1" applyFill="1" applyAlignment="1" applyProtection="1">
      <alignment horizontal="right"/>
      <protection locked="0"/>
    </xf>
    <xf numFmtId="0" fontId="35" fillId="2" borderId="0" xfId="0" applyFont="1" applyFill="1" applyProtection="1">
      <protection locked="0"/>
    </xf>
    <xf numFmtId="0" fontId="34" fillId="2" borderId="0" xfId="0" applyFont="1" applyFill="1" applyProtection="1">
      <protection locked="0"/>
    </xf>
    <xf numFmtId="0" fontId="9" fillId="2" borderId="13" xfId="0" applyFont="1" applyFill="1" applyBorder="1" applyAlignment="1" applyProtection="1">
      <alignment horizontal="left" vertical="center"/>
      <protection locked="0"/>
    </xf>
    <xf numFmtId="0" fontId="7" fillId="2" borderId="0" xfId="0" applyFont="1" applyFill="1" applyAlignment="1" applyProtection="1">
      <alignment horizontal="left" vertical="center"/>
      <protection locked="0"/>
    </xf>
    <xf numFmtId="0" fontId="9" fillId="2" borderId="0" xfId="0" applyFont="1" applyFill="1" applyAlignment="1" applyProtection="1">
      <alignment horizontal="left" vertical="center"/>
      <protection locked="0"/>
    </xf>
    <xf numFmtId="0" fontId="9" fillId="2" borderId="0" xfId="0" applyFont="1" applyFill="1" applyAlignment="1" applyProtection="1">
      <alignment vertical="center"/>
      <protection locked="0"/>
    </xf>
    <xf numFmtId="0" fontId="9" fillId="2" borderId="0" xfId="0" applyFont="1" applyFill="1" applyProtection="1">
      <protection locked="0"/>
    </xf>
    <xf numFmtId="0" fontId="18" fillId="2" borderId="0" xfId="0" applyFont="1" applyFill="1" applyAlignment="1" applyProtection="1">
      <alignment vertical="center"/>
      <protection locked="0"/>
    </xf>
    <xf numFmtId="0" fontId="0" fillId="2" borderId="0" xfId="0" applyFill="1" applyAlignment="1" applyProtection="1">
      <alignment vertical="center"/>
      <protection locked="0"/>
    </xf>
    <xf numFmtId="0" fontId="5" fillId="2" borderId="0" xfId="0" applyFont="1" applyFill="1" applyProtection="1">
      <protection locked="0"/>
    </xf>
    <xf numFmtId="0" fontId="5" fillId="2" borderId="0" xfId="0" applyFont="1" applyFill="1" applyAlignment="1" applyProtection="1">
      <alignment horizontal="center"/>
      <protection locked="0"/>
    </xf>
    <xf numFmtId="0" fontId="0" fillId="2" borderId="10" xfId="0" applyFill="1" applyBorder="1" applyProtection="1">
      <protection locked="0"/>
    </xf>
    <xf numFmtId="0" fontId="0" fillId="2" borderId="18"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0" fontId="0" fillId="2" borderId="9" xfId="0" applyFill="1" applyBorder="1" applyProtection="1">
      <protection locked="0"/>
    </xf>
    <xf numFmtId="164" fontId="18" fillId="2" borderId="14" xfId="0" applyNumberFormat="1" applyFont="1" applyFill="1" applyBorder="1" applyAlignment="1" applyProtection="1">
      <alignment horizontal="center" vertical="center"/>
      <protection locked="0"/>
    </xf>
    <xf numFmtId="1" fontId="9" fillId="2" borderId="14" xfId="0" applyNumberFormat="1" applyFont="1" applyFill="1" applyBorder="1" applyAlignment="1" applyProtection="1">
      <alignment horizontal="center" vertical="center"/>
      <protection locked="0"/>
    </xf>
    <xf numFmtId="164" fontId="23" fillId="12" borderId="14" xfId="0" applyNumberFormat="1" applyFont="1" applyFill="1" applyBorder="1" applyAlignment="1" applyProtection="1">
      <alignment horizontal="center" vertical="center"/>
      <protection locked="0"/>
    </xf>
    <xf numFmtId="164" fontId="9" fillId="2" borderId="14" xfId="0" applyNumberFormat="1" applyFont="1" applyFill="1" applyBorder="1" applyAlignment="1" applyProtection="1">
      <alignment horizontal="center" vertical="center"/>
      <protection locked="0"/>
    </xf>
    <xf numFmtId="164" fontId="0" fillId="2" borderId="14" xfId="0" applyNumberFormat="1" applyFill="1" applyBorder="1" applyAlignment="1" applyProtection="1">
      <alignment horizontal="center" vertical="center"/>
      <protection locked="0"/>
    </xf>
    <xf numFmtId="49" fontId="9" fillId="2" borderId="14" xfId="0" applyNumberFormat="1" applyFont="1" applyFill="1" applyBorder="1" applyAlignment="1" applyProtection="1">
      <alignment horizontal="center" vertical="center"/>
      <protection locked="0"/>
    </xf>
    <xf numFmtId="164" fontId="4" fillId="12" borderId="14" xfId="0" applyNumberFormat="1"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49" fontId="9" fillId="2" borderId="13" xfId="0" applyNumberFormat="1" applyFont="1" applyFill="1" applyBorder="1" applyAlignment="1" applyProtection="1">
      <alignment horizontal="center" vertical="center"/>
      <protection locked="0"/>
    </xf>
    <xf numFmtId="164" fontId="5" fillId="2" borderId="14" xfId="0" applyNumberFormat="1" applyFont="1" applyFill="1" applyBorder="1" applyAlignment="1" applyProtection="1">
      <alignment horizontal="center"/>
      <protection locked="0"/>
    </xf>
    <xf numFmtId="164" fontId="0" fillId="2" borderId="19" xfId="0" applyNumberFormat="1" applyFill="1" applyBorder="1" applyAlignment="1" applyProtection="1">
      <alignment horizontal="center" vertical="center"/>
      <protection locked="0"/>
    </xf>
    <xf numFmtId="164" fontId="2" fillId="2" borderId="14" xfId="0" applyNumberFormat="1" applyFont="1" applyFill="1" applyBorder="1" applyAlignment="1" applyProtection="1">
      <alignment horizontal="center" vertical="center"/>
      <protection locked="0"/>
    </xf>
    <xf numFmtId="0" fontId="41" fillId="2" borderId="3" xfId="0" applyFont="1" applyFill="1" applyBorder="1" applyAlignment="1" applyProtection="1">
      <alignment vertical="center"/>
      <protection locked="0"/>
    </xf>
    <xf numFmtId="0" fontId="10" fillId="2" borderId="3" xfId="0" applyFont="1" applyFill="1" applyBorder="1" applyAlignment="1" applyProtection="1">
      <alignment vertical="center"/>
      <protection locked="0"/>
    </xf>
    <xf numFmtId="0" fontId="24" fillId="2" borderId="3" xfId="0" applyFont="1" applyFill="1" applyBorder="1" applyAlignment="1" applyProtection="1">
      <alignment vertical="center"/>
      <protection locked="0"/>
    </xf>
    <xf numFmtId="0" fontId="24" fillId="2" borderId="3" xfId="0" applyFont="1" applyFill="1" applyBorder="1" applyAlignment="1" applyProtection="1">
      <alignment horizontal="left" vertical="center"/>
      <protection locked="0"/>
    </xf>
    <xf numFmtId="0" fontId="25" fillId="2" borderId="3" xfId="0" applyFont="1" applyFill="1" applyBorder="1" applyAlignment="1" applyProtection="1">
      <alignment vertical="center"/>
      <protection locked="0"/>
    </xf>
    <xf numFmtId="0" fontId="8" fillId="2" borderId="0" xfId="0" applyFont="1" applyFill="1" applyAlignment="1" applyProtection="1">
      <alignment vertical="center"/>
      <protection locked="0"/>
    </xf>
    <xf numFmtId="0" fontId="11" fillId="2" borderId="0" xfId="0" applyFont="1" applyFill="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19" fillId="2" borderId="0" xfId="0" applyFont="1" applyFill="1" applyAlignment="1" applyProtection="1">
      <alignment horizontal="center" vertical="center" wrapText="1"/>
      <protection locked="0"/>
    </xf>
    <xf numFmtId="49" fontId="4" fillId="2" borderId="1" xfId="0" applyNumberFormat="1" applyFont="1" applyFill="1" applyBorder="1" applyAlignment="1" applyProtection="1">
      <alignment horizontal="center" vertical="center"/>
      <protection locked="0"/>
    </xf>
    <xf numFmtId="0" fontId="19" fillId="2" borderId="0" xfId="0" applyFont="1" applyFill="1" applyAlignment="1" applyProtection="1">
      <alignment horizontal="center" vertical="center"/>
      <protection locked="0"/>
    </xf>
    <xf numFmtId="0" fontId="29" fillId="2" borderId="0" xfId="0" applyFont="1" applyFill="1" applyAlignment="1" applyProtection="1">
      <alignment vertical="center"/>
      <protection locked="0"/>
    </xf>
    <xf numFmtId="0" fontId="4" fillId="2" borderId="0" xfId="0" applyFont="1" applyFill="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2" fillId="2" borderId="0" xfId="0" applyFont="1" applyFill="1" applyAlignment="1" applyProtection="1">
      <alignment vertical="center"/>
      <protection locked="0"/>
    </xf>
    <xf numFmtId="49" fontId="4" fillId="2" borderId="0" xfId="0" applyNumberFormat="1" applyFont="1" applyFill="1" applyAlignment="1" applyProtection="1">
      <alignment horizontal="center" vertical="center"/>
      <protection locked="0"/>
    </xf>
    <xf numFmtId="0" fontId="0" fillId="2" borderId="1" xfId="0" applyFill="1" applyBorder="1" applyAlignment="1">
      <alignment horizontal="left" vertical="center"/>
    </xf>
    <xf numFmtId="0" fontId="0" fillId="2" borderId="18" xfId="0" applyFill="1" applyBorder="1"/>
    <xf numFmtId="0" fontId="4" fillId="2" borderId="1" xfId="0" applyFont="1" applyFill="1" applyBorder="1" applyAlignment="1">
      <alignment horizontal="center" wrapText="1"/>
    </xf>
    <xf numFmtId="0" fontId="0" fillId="2" borderId="1" xfId="0" applyFill="1" applyBorder="1" applyAlignment="1">
      <alignment vertical="center"/>
    </xf>
    <xf numFmtId="0" fontId="4" fillId="2" borderId="0" xfId="0" applyFont="1" applyFill="1" applyAlignment="1">
      <alignment horizontal="left"/>
    </xf>
    <xf numFmtId="0" fontId="48" fillId="2" borderId="0" xfId="0" applyFont="1" applyFill="1"/>
    <xf numFmtId="0" fontId="48" fillId="2" borderId="0" xfId="0" applyFont="1" applyFill="1" applyAlignment="1">
      <alignment vertical="top"/>
    </xf>
    <xf numFmtId="0" fontId="23" fillId="2" borderId="0" xfId="0" applyFont="1" applyFill="1" applyAlignment="1">
      <alignment vertical="center"/>
    </xf>
    <xf numFmtId="0" fontId="12" fillId="2" borderId="0" xfId="0" applyFont="1" applyFill="1" applyAlignment="1">
      <alignment vertical="center"/>
    </xf>
    <xf numFmtId="0" fontId="4" fillId="2" borderId="3" xfId="0" applyFont="1" applyFill="1" applyBorder="1"/>
    <xf numFmtId="0" fontId="50" fillId="2" borderId="46" xfId="0" applyFont="1" applyFill="1" applyBorder="1"/>
    <xf numFmtId="0" fontId="2" fillId="2" borderId="39" xfId="0" applyFont="1" applyFill="1" applyBorder="1"/>
    <xf numFmtId="0" fontId="51" fillId="2" borderId="40" xfId="0" applyFont="1" applyFill="1" applyBorder="1" applyAlignment="1">
      <alignment horizontal="left"/>
    </xf>
    <xf numFmtId="0" fontId="0" fillId="2" borderId="46" xfId="0" applyFill="1" applyBorder="1"/>
    <xf numFmtId="0" fontId="0" fillId="2" borderId="47" xfId="0" applyFill="1" applyBorder="1"/>
    <xf numFmtId="0" fontId="0" fillId="2" borderId="44" xfId="0" applyFill="1" applyBorder="1"/>
    <xf numFmtId="0" fontId="0" fillId="2" borderId="45" xfId="0" applyFill="1" applyBorder="1"/>
    <xf numFmtId="0" fontId="0" fillId="0" borderId="0" xfId="0" applyAlignment="1">
      <alignment vertical="center"/>
    </xf>
    <xf numFmtId="0" fontId="2" fillId="2" borderId="46"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39" xfId="0" applyFont="1" applyFill="1" applyBorder="1" applyAlignment="1">
      <alignment horizontal="center" vertical="center"/>
    </xf>
    <xf numFmtId="0" fontId="0" fillId="2" borderId="41" xfId="0" applyFill="1" applyBorder="1"/>
    <xf numFmtId="0" fontId="0" fillId="2" borderId="43" xfId="0" applyFill="1" applyBorder="1"/>
    <xf numFmtId="0" fontId="52" fillId="0" borderId="0" xfId="3"/>
    <xf numFmtId="0" fontId="52" fillId="0" borderId="41" xfId="3" applyBorder="1"/>
    <xf numFmtId="0" fontId="52" fillId="0" borderId="42" xfId="3" applyBorder="1"/>
    <xf numFmtId="0" fontId="52" fillId="0" borderId="43" xfId="3" applyBorder="1"/>
    <xf numFmtId="0" fontId="52" fillId="0" borderId="46" xfId="3" applyBorder="1"/>
    <xf numFmtId="0" fontId="52" fillId="0" borderId="47" xfId="3" applyBorder="1"/>
    <xf numFmtId="0" fontId="52" fillId="0" borderId="44" xfId="3" applyBorder="1"/>
    <xf numFmtId="0" fontId="52" fillId="0" borderId="12" xfId="3" applyBorder="1"/>
    <xf numFmtId="0" fontId="52" fillId="0" borderId="45" xfId="3" applyBorder="1"/>
    <xf numFmtId="0" fontId="52" fillId="0" borderId="0" xfId="3" applyAlignment="1">
      <alignment horizontal="center" vertical="top" wrapText="1"/>
    </xf>
    <xf numFmtId="0" fontId="52" fillId="0" borderId="0" xfId="3" applyAlignment="1">
      <alignment horizontal="center"/>
    </xf>
    <xf numFmtId="0" fontId="0" fillId="2" borderId="0" xfId="0" applyFill="1" applyAlignment="1" applyProtection="1">
      <alignment wrapText="1"/>
      <protection locked="0"/>
    </xf>
    <xf numFmtId="0" fontId="0" fillId="2" borderId="5" xfId="0" applyFill="1" applyBorder="1" applyAlignment="1" applyProtection="1">
      <alignment wrapText="1"/>
      <protection locked="0"/>
    </xf>
    <xf numFmtId="0" fontId="0" fillId="2" borderId="6" xfId="0" applyFill="1" applyBorder="1" applyAlignment="1" applyProtection="1">
      <alignment wrapText="1"/>
      <protection locked="0"/>
    </xf>
    <xf numFmtId="0" fontId="0" fillId="2" borderId="0" xfId="0" applyFill="1" applyAlignment="1">
      <alignment wrapText="1"/>
    </xf>
    <xf numFmtId="0" fontId="0" fillId="2" borderId="5" xfId="0" applyFill="1" applyBorder="1" applyAlignment="1">
      <alignment wrapText="1"/>
    </xf>
    <xf numFmtId="0" fontId="0" fillId="2" borderId="6" xfId="0" applyFill="1" applyBorder="1" applyAlignment="1">
      <alignment wrapText="1"/>
    </xf>
    <xf numFmtId="0" fontId="0" fillId="2" borderId="40" xfId="0" applyFill="1" applyBorder="1" applyAlignment="1">
      <alignment horizontal="center" vertical="center" wrapText="1"/>
    </xf>
    <xf numFmtId="14" fontId="0" fillId="2" borderId="55" xfId="0" applyNumberFormat="1" applyFill="1" applyBorder="1" applyAlignment="1">
      <alignment horizontal="center" vertical="center"/>
    </xf>
    <xf numFmtId="0" fontId="0" fillId="2" borderId="55" xfId="0" applyFill="1" applyBorder="1" applyAlignment="1">
      <alignment horizontal="center" vertical="center"/>
    </xf>
    <xf numFmtId="0" fontId="4" fillId="2" borderId="41" xfId="0" applyFont="1" applyFill="1" applyBorder="1" applyAlignment="1">
      <alignment horizontal="left" vertical="center"/>
    </xf>
    <xf numFmtId="0" fontId="4" fillId="2" borderId="42" xfId="0" applyFont="1" applyFill="1" applyBorder="1" applyAlignment="1">
      <alignment horizontal="left" vertical="center"/>
    </xf>
    <xf numFmtId="0" fontId="4" fillId="2" borderId="44" xfId="0" applyFont="1" applyFill="1" applyBorder="1" applyAlignment="1">
      <alignment horizontal="left" vertical="center"/>
    </xf>
    <xf numFmtId="0" fontId="4" fillId="2" borderId="12" xfId="0" applyFont="1" applyFill="1" applyBorder="1" applyAlignment="1">
      <alignment horizontal="left" vertical="center"/>
    </xf>
    <xf numFmtId="0" fontId="0" fillId="2" borderId="42" xfId="0" applyFill="1" applyBorder="1" applyAlignment="1">
      <alignment horizontal="left" vertical="center"/>
    </xf>
    <xf numFmtId="0" fontId="2" fillId="2" borderId="42" xfId="0" applyFont="1" applyFill="1" applyBorder="1" applyAlignment="1">
      <alignment horizontal="left" vertical="center"/>
    </xf>
    <xf numFmtId="0" fontId="2" fillId="2" borderId="43" xfId="0" applyFont="1" applyFill="1" applyBorder="1" applyAlignment="1">
      <alignment horizontal="left" vertical="center"/>
    </xf>
    <xf numFmtId="0" fontId="2" fillId="2" borderId="12" xfId="0" applyFont="1" applyFill="1" applyBorder="1" applyAlignment="1">
      <alignment horizontal="left" vertical="center"/>
    </xf>
    <xf numFmtId="0" fontId="2" fillId="2" borderId="45" xfId="0" applyFont="1" applyFill="1" applyBorder="1" applyAlignment="1">
      <alignment horizontal="left" vertical="center"/>
    </xf>
    <xf numFmtId="0" fontId="49" fillId="2" borderId="0" xfId="0" applyFont="1" applyFill="1" applyAlignment="1">
      <alignment horizontal="center" vertical="center"/>
    </xf>
    <xf numFmtId="0" fontId="49" fillId="2" borderId="12" xfId="0" applyFont="1" applyFill="1" applyBorder="1" applyAlignment="1">
      <alignment horizontal="center" vertical="center"/>
    </xf>
    <xf numFmtId="0" fontId="4" fillId="2" borderId="41" xfId="0" applyFont="1" applyFill="1" applyBorder="1" applyAlignment="1">
      <alignment vertical="center"/>
    </xf>
    <xf numFmtId="0" fontId="0" fillId="0" borderId="44" xfId="0" applyBorder="1" applyAlignment="1">
      <alignment vertical="center"/>
    </xf>
    <xf numFmtId="0" fontId="0" fillId="2" borderId="43" xfId="0" applyFill="1" applyBorder="1" applyAlignment="1">
      <alignment horizontal="left" vertical="center"/>
    </xf>
    <xf numFmtId="0" fontId="0" fillId="2" borderId="12" xfId="0" applyFill="1" applyBorder="1" applyAlignment="1">
      <alignment horizontal="left" vertical="center"/>
    </xf>
    <xf numFmtId="0" fontId="0" fillId="2" borderId="45" xfId="0" applyFill="1" applyBorder="1" applyAlignment="1">
      <alignment horizontal="left" vertical="center"/>
    </xf>
    <xf numFmtId="14" fontId="0" fillId="2" borderId="42" xfId="0" applyNumberFormat="1" applyFill="1" applyBorder="1" applyAlignment="1">
      <alignment horizontal="left" vertical="center"/>
    </xf>
    <xf numFmtId="0" fontId="0" fillId="2" borderId="41" xfId="0" applyFill="1" applyBorder="1" applyAlignment="1">
      <alignment horizontal="center" vertical="center" wrapText="1"/>
    </xf>
    <xf numFmtId="0" fontId="0" fillId="2" borderId="42" xfId="0" applyFill="1" applyBorder="1" applyAlignment="1">
      <alignment horizontal="center" vertical="center" wrapText="1"/>
    </xf>
    <xf numFmtId="0" fontId="0" fillId="2" borderId="43"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45" xfId="0" applyFill="1" applyBorder="1" applyAlignment="1">
      <alignment horizontal="center" vertical="center" wrapText="1"/>
    </xf>
    <xf numFmtId="0" fontId="4" fillId="2" borderId="48"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52" xfId="0" applyFont="1" applyFill="1" applyBorder="1" applyAlignment="1">
      <alignment horizontal="center" vertical="center"/>
    </xf>
    <xf numFmtId="0" fontId="29" fillId="2" borderId="50" xfId="0" applyFont="1" applyFill="1" applyBorder="1" applyAlignment="1">
      <alignment horizontal="center" vertical="center" wrapText="1"/>
    </xf>
    <xf numFmtId="0" fontId="29" fillId="2" borderId="53" xfId="0" applyFont="1" applyFill="1" applyBorder="1" applyAlignment="1">
      <alignment horizontal="center" vertical="center" wrapText="1"/>
    </xf>
    <xf numFmtId="0" fontId="0" fillId="2" borderId="39" xfId="0" applyFill="1" applyBorder="1" applyAlignment="1">
      <alignment horizontal="center" vertical="center"/>
    </xf>
    <xf numFmtId="0" fontId="2" fillId="2" borderId="54" xfId="0" applyFont="1" applyFill="1" applyBorder="1" applyAlignment="1">
      <alignment horizontal="center" vertical="center"/>
    </xf>
    <xf numFmtId="0" fontId="0" fillId="2" borderId="39" xfId="0" applyFill="1" applyBorder="1" applyAlignment="1">
      <alignment horizontal="center" vertical="center" wrapText="1"/>
    </xf>
    <xf numFmtId="0" fontId="0" fillId="2" borderId="54"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54" xfId="0" applyFill="1" applyBorder="1" applyAlignment="1">
      <alignment horizontal="center" vertical="center"/>
    </xf>
    <xf numFmtId="0" fontId="0" fillId="2" borderId="40" xfId="0" applyFill="1" applyBorder="1" applyAlignment="1">
      <alignment horizontal="center" vertical="center"/>
    </xf>
    <xf numFmtId="0" fontId="0" fillId="2" borderId="42" xfId="0" applyFill="1" applyBorder="1"/>
    <xf numFmtId="0" fontId="0" fillId="0" borderId="41" xfId="3" applyFont="1" applyBorder="1" applyAlignment="1">
      <alignment horizontal="center" vertical="top" wrapText="1"/>
    </xf>
    <xf numFmtId="0" fontId="52" fillId="0" borderId="42" xfId="3" applyBorder="1" applyAlignment="1">
      <alignment horizontal="center" vertical="top" wrapText="1"/>
    </xf>
    <xf numFmtId="0" fontId="52" fillId="0" borderId="43" xfId="3" applyBorder="1" applyAlignment="1">
      <alignment horizontal="center" vertical="top" wrapText="1"/>
    </xf>
    <xf numFmtId="0" fontId="52" fillId="0" borderId="46" xfId="3" applyBorder="1" applyAlignment="1">
      <alignment horizontal="center" vertical="top" wrapText="1"/>
    </xf>
    <xf numFmtId="0" fontId="52" fillId="0" borderId="0" xfId="3" applyAlignment="1">
      <alignment horizontal="center" vertical="top" wrapText="1"/>
    </xf>
    <xf numFmtId="0" fontId="52" fillId="0" borderId="47" xfId="3" applyBorder="1" applyAlignment="1">
      <alignment horizontal="center" vertical="top" wrapText="1"/>
    </xf>
    <xf numFmtId="0" fontId="52" fillId="0" borderId="44" xfId="3" applyBorder="1" applyAlignment="1">
      <alignment horizontal="center" vertical="top" wrapText="1"/>
    </xf>
    <xf numFmtId="0" fontId="52" fillId="0" borderId="12" xfId="3" applyBorder="1" applyAlignment="1">
      <alignment horizontal="center" vertical="top" wrapText="1"/>
    </xf>
    <xf numFmtId="0" fontId="52" fillId="0" borderId="45" xfId="3" applyBorder="1" applyAlignment="1">
      <alignment horizontal="center" vertical="top" wrapText="1"/>
    </xf>
    <xf numFmtId="0" fontId="4" fillId="0" borderId="0" xfId="3" applyFont="1" applyAlignment="1">
      <alignment horizontal="center"/>
    </xf>
    <xf numFmtId="0" fontId="52" fillId="0" borderId="0" xfId="3" applyAlignment="1">
      <alignment horizontal="center"/>
    </xf>
    <xf numFmtId="0" fontId="53" fillId="0" borderId="41" xfId="3" applyFont="1" applyBorder="1" applyAlignment="1">
      <alignment horizontal="center" vertical="top"/>
    </xf>
    <xf numFmtId="0" fontId="53" fillId="0" borderId="42" xfId="3" applyFont="1" applyBorder="1" applyAlignment="1">
      <alignment horizontal="center" vertical="top"/>
    </xf>
    <xf numFmtId="0" fontId="53" fillId="0" borderId="43" xfId="3" applyFont="1" applyBorder="1" applyAlignment="1">
      <alignment horizontal="center" vertical="top"/>
    </xf>
    <xf numFmtId="0" fontId="53" fillId="0" borderId="44" xfId="3" applyFont="1" applyBorder="1" applyAlignment="1">
      <alignment horizontal="center" vertical="top"/>
    </xf>
    <xf numFmtId="0" fontId="53" fillId="0" borderId="12" xfId="3" applyFont="1" applyBorder="1" applyAlignment="1">
      <alignment horizontal="center" vertical="top"/>
    </xf>
    <xf numFmtId="0" fontId="53" fillId="0" borderId="45" xfId="3" applyFont="1" applyBorder="1" applyAlignment="1">
      <alignment horizontal="center" vertical="top"/>
    </xf>
    <xf numFmtId="0" fontId="2" fillId="0" borderId="42" xfId="3" applyFont="1" applyBorder="1" applyAlignment="1">
      <alignment horizontal="center" vertical="top" wrapText="1"/>
    </xf>
    <xf numFmtId="0" fontId="2" fillId="0" borderId="43" xfId="3" applyFont="1" applyBorder="1" applyAlignment="1">
      <alignment horizontal="center" vertical="top" wrapText="1"/>
    </xf>
    <xf numFmtId="0" fontId="2" fillId="0" borderId="44" xfId="3" applyFont="1" applyBorder="1" applyAlignment="1">
      <alignment horizontal="center" vertical="top" wrapText="1"/>
    </xf>
    <xf numFmtId="0" fontId="2" fillId="0" borderId="12" xfId="3" applyFont="1" applyBorder="1" applyAlignment="1">
      <alignment horizontal="center" vertical="top" wrapText="1"/>
    </xf>
    <xf numFmtId="0" fontId="2" fillId="0" borderId="45" xfId="3" applyFont="1" applyBorder="1" applyAlignment="1">
      <alignment horizontal="center" vertical="top" wrapText="1"/>
    </xf>
    <xf numFmtId="0" fontId="0" fillId="0" borderId="41" xfId="3" applyFont="1" applyBorder="1" applyAlignment="1">
      <alignment horizontal="center" vertical="top"/>
    </xf>
    <xf numFmtId="0" fontId="2" fillId="0" borderId="42" xfId="3" applyFont="1" applyBorder="1" applyAlignment="1">
      <alignment horizontal="center" vertical="top"/>
    </xf>
    <xf numFmtId="0" fontId="2" fillId="0" borderId="43" xfId="3" applyFont="1" applyBorder="1" applyAlignment="1">
      <alignment horizontal="center" vertical="top"/>
    </xf>
    <xf numFmtId="0" fontId="2" fillId="0" borderId="44" xfId="3" applyFont="1" applyBorder="1" applyAlignment="1">
      <alignment horizontal="center" vertical="top"/>
    </xf>
    <xf numFmtId="0" fontId="2" fillId="0" borderId="12" xfId="3" applyFont="1" applyBorder="1" applyAlignment="1">
      <alignment horizontal="center" vertical="top"/>
    </xf>
    <xf numFmtId="0" fontId="2" fillId="0" borderId="45" xfId="3" applyFont="1" applyBorder="1" applyAlignment="1">
      <alignment horizontal="center" vertical="top"/>
    </xf>
    <xf numFmtId="0" fontId="2" fillId="0" borderId="46" xfId="3" applyFont="1" applyBorder="1" applyAlignment="1">
      <alignment horizontal="center" vertical="top" wrapText="1"/>
    </xf>
    <xf numFmtId="0" fontId="2" fillId="0" borderId="0" xfId="3" applyFont="1" applyAlignment="1">
      <alignment horizontal="center" vertical="top" wrapText="1"/>
    </xf>
    <xf numFmtId="0" fontId="2" fillId="0" borderId="47" xfId="3" applyFont="1" applyBorder="1" applyAlignment="1">
      <alignment horizontal="center" vertical="top" wrapText="1"/>
    </xf>
    <xf numFmtId="0" fontId="0" fillId="2" borderId="1" xfId="0" applyFill="1" applyBorder="1" applyAlignment="1" applyProtection="1">
      <alignment horizontal="center"/>
      <protection locked="0"/>
    </xf>
    <xf numFmtId="0" fontId="9" fillId="2" borderId="0" xfId="0" applyFont="1" applyFill="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1" xfId="0" applyBorder="1" applyAlignment="1" applyProtection="1">
      <alignment horizontal="center"/>
      <protection locked="0"/>
    </xf>
    <xf numFmtId="0" fontId="0" fillId="0" borderId="1" xfId="0" applyBorder="1" applyAlignment="1" applyProtection="1">
      <alignment horizontal="right"/>
      <protection locked="0"/>
    </xf>
    <xf numFmtId="0" fontId="0" fillId="0" borderId="0" xfId="0" applyAlignment="1" applyProtection="1">
      <alignment horizontal="right"/>
      <protection locked="0"/>
    </xf>
    <xf numFmtId="49" fontId="9" fillId="2" borderId="0" xfId="0" applyNumberFormat="1" applyFont="1" applyFill="1" applyAlignment="1" applyProtection="1">
      <alignment horizontal="center" vertical="center"/>
      <protection locked="0"/>
    </xf>
    <xf numFmtId="49" fontId="9" fillId="2" borderId="1" xfId="0" applyNumberFormat="1" applyFont="1" applyFill="1" applyBorder="1" applyAlignment="1" applyProtection="1">
      <alignment horizontal="center" vertical="center"/>
      <protection locked="0"/>
    </xf>
    <xf numFmtId="0" fontId="9" fillId="2" borderId="37" xfId="0" applyFont="1" applyFill="1" applyBorder="1" applyAlignment="1" applyProtection="1">
      <alignment horizontal="left" vertical="top" wrapText="1"/>
      <protection locked="0"/>
    </xf>
    <xf numFmtId="0" fontId="9" fillId="2" borderId="13" xfId="0" applyFont="1" applyFill="1" applyBorder="1" applyAlignment="1" applyProtection="1">
      <alignment horizontal="left" vertical="top" wrapText="1"/>
      <protection locked="0"/>
    </xf>
    <xf numFmtId="0" fontId="9" fillId="2" borderId="38" xfId="0" applyFont="1" applyFill="1" applyBorder="1" applyAlignment="1" applyProtection="1">
      <alignment horizontal="left" vertical="top" wrapText="1"/>
      <protection locked="0"/>
    </xf>
    <xf numFmtId="0" fontId="9" fillId="2" borderId="30" xfId="0" applyFont="1" applyFill="1" applyBorder="1" applyAlignment="1" applyProtection="1">
      <alignment horizontal="left" vertical="top" wrapText="1"/>
      <protection locked="0"/>
    </xf>
    <xf numFmtId="0" fontId="9" fillId="2" borderId="0" xfId="0" applyFont="1" applyFill="1" applyAlignment="1" applyProtection="1">
      <alignment horizontal="left" vertical="top" wrapText="1"/>
      <protection locked="0"/>
    </xf>
    <xf numFmtId="0" fontId="9" fillId="2" borderId="21" xfId="0" applyFont="1" applyFill="1" applyBorder="1" applyAlignment="1" applyProtection="1">
      <alignment horizontal="left" vertical="top" wrapText="1"/>
      <protection locked="0"/>
    </xf>
    <xf numFmtId="0" fontId="9" fillId="2" borderId="56" xfId="0" applyFont="1" applyFill="1" applyBorder="1" applyAlignment="1" applyProtection="1">
      <alignment horizontal="left" vertical="top" wrapText="1"/>
      <protection locked="0"/>
    </xf>
    <xf numFmtId="0" fontId="9" fillId="2" borderId="1"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15" fillId="2" borderId="0" xfId="0" applyFont="1" applyFill="1" applyAlignment="1" applyProtection="1">
      <alignment horizontal="left" wrapText="1"/>
      <protection locked="0"/>
    </xf>
    <xf numFmtId="0" fontId="9" fillId="2" borderId="0" xfId="0" applyFont="1" applyFill="1" applyAlignment="1" applyProtection="1">
      <alignment horizontal="left"/>
      <protection locked="0"/>
    </xf>
    <xf numFmtId="0" fontId="9" fillId="2" borderId="1" xfId="0" applyFont="1" applyFill="1" applyBorder="1" applyAlignment="1" applyProtection="1">
      <alignment horizontal="left"/>
      <protection locked="0"/>
    </xf>
    <xf numFmtId="0" fontId="9" fillId="2" borderId="0" xfId="0" applyFont="1" applyFill="1" applyAlignment="1" applyProtection="1">
      <alignment horizontal="left" vertical="center"/>
      <protection locked="0"/>
    </xf>
    <xf numFmtId="0" fontId="0" fillId="2" borderId="13" xfId="0" applyFill="1" applyBorder="1" applyAlignment="1" applyProtection="1">
      <alignment horizontal="center"/>
      <protection locked="0"/>
    </xf>
    <xf numFmtId="0" fontId="0" fillId="2" borderId="0" xfId="0" applyFill="1" applyAlignment="1" applyProtection="1">
      <alignment horizontal="center"/>
      <protection locked="0"/>
    </xf>
    <xf numFmtId="0" fontId="9" fillId="2" borderId="0" xfId="0" applyFont="1" applyFill="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1" fontId="47" fillId="6" borderId="34" xfId="0" applyNumberFormat="1" applyFont="1" applyFill="1" applyBorder="1" applyAlignment="1">
      <alignment horizontal="center" vertical="center"/>
    </xf>
    <xf numFmtId="0" fontId="47" fillId="6" borderId="35" xfId="0" applyFont="1" applyFill="1" applyBorder="1" applyAlignment="1">
      <alignment horizontal="center" vertical="center"/>
    </xf>
    <xf numFmtId="0" fontId="47" fillId="6" borderId="36" xfId="0" applyFont="1" applyFill="1" applyBorder="1" applyAlignment="1">
      <alignment horizontal="center" vertical="center"/>
    </xf>
    <xf numFmtId="1" fontId="47" fillId="6" borderId="37" xfId="0" applyNumberFormat="1" applyFont="1" applyFill="1" applyBorder="1" applyAlignment="1">
      <alignment horizontal="center" vertical="center"/>
    </xf>
    <xf numFmtId="0" fontId="47" fillId="6" borderId="13" xfId="0" applyFont="1" applyFill="1" applyBorder="1" applyAlignment="1">
      <alignment horizontal="center" vertical="center"/>
    </xf>
    <xf numFmtId="0" fontId="47" fillId="6" borderId="38" xfId="0" applyFont="1" applyFill="1" applyBorder="1" applyAlignment="1">
      <alignment horizontal="center" vertical="center"/>
    </xf>
    <xf numFmtId="1" fontId="46" fillId="6" borderId="27" xfId="0" applyNumberFormat="1" applyFont="1" applyFill="1" applyBorder="1" applyAlignment="1">
      <alignment horizontal="center"/>
    </xf>
    <xf numFmtId="0" fontId="46" fillId="6" borderId="29" xfId="0" applyFont="1" applyFill="1" applyBorder="1" applyAlignment="1">
      <alignment horizontal="center"/>
    </xf>
    <xf numFmtId="0" fontId="46" fillId="6" borderId="28" xfId="0" applyFont="1" applyFill="1" applyBorder="1" applyAlignment="1">
      <alignment horizontal="center"/>
    </xf>
    <xf numFmtId="0" fontId="42" fillId="2" borderId="0" xfId="0" applyFont="1" applyFill="1" applyAlignment="1" applyProtection="1">
      <alignment horizontal="center" vertical="center"/>
      <protection locked="0"/>
    </xf>
    <xf numFmtId="0" fontId="0" fillId="15" borderId="1" xfId="0" applyFill="1" applyBorder="1" applyAlignment="1">
      <alignment horizontal="left"/>
    </xf>
    <xf numFmtId="0" fontId="0" fillId="2" borderId="1" xfId="0" applyFill="1" applyBorder="1" applyAlignment="1">
      <alignment horizontal="left"/>
    </xf>
    <xf numFmtId="0" fontId="0" fillId="2" borderId="11" xfId="0" applyFill="1" applyBorder="1" applyAlignment="1">
      <alignment horizontal="left"/>
    </xf>
    <xf numFmtId="0" fontId="0" fillId="14" borderId="1" xfId="0" applyFill="1" applyBorder="1" applyAlignment="1">
      <alignment horizontal="left"/>
    </xf>
    <xf numFmtId="4" fontId="9" fillId="2" borderId="15" xfId="0" applyNumberFormat="1" applyFont="1" applyFill="1" applyBorder="1" applyAlignment="1">
      <alignment horizontal="left" vertical="center"/>
    </xf>
    <xf numFmtId="0" fontId="9" fillId="2" borderId="15" xfId="0" applyFont="1" applyFill="1" applyBorder="1" applyAlignment="1">
      <alignment horizontal="left" vertical="center"/>
    </xf>
    <xf numFmtId="0" fontId="0" fillId="2" borderId="15" xfId="0" applyFill="1" applyBorder="1" applyAlignment="1">
      <alignment horizontal="center" vertical="center"/>
    </xf>
    <xf numFmtId="0" fontId="4" fillId="2" borderId="1" xfId="0" applyFont="1" applyFill="1" applyBorder="1" applyAlignment="1">
      <alignment horizontal="left" vertical="center"/>
    </xf>
    <xf numFmtId="0" fontId="0" fillId="2" borderId="18" xfId="0" applyFill="1" applyBorder="1" applyAlignment="1">
      <alignment horizontal="left"/>
    </xf>
    <xf numFmtId="0" fontId="0" fillId="2" borderId="0" xfId="0" applyFill="1" applyAlignment="1">
      <alignment horizontal="left" vertical="center" wrapText="1"/>
    </xf>
    <xf numFmtId="0" fontId="4" fillId="2" borderId="0" xfId="0" applyFont="1" applyFill="1" applyAlignment="1">
      <alignment horizontal="center" wrapText="1"/>
    </xf>
    <xf numFmtId="0" fontId="0" fillId="2" borderId="1" xfId="0" applyFill="1" applyBorder="1" applyAlignment="1">
      <alignment horizontal="left" vertical="center"/>
    </xf>
    <xf numFmtId="165" fontId="0" fillId="2" borderId="19" xfId="0" applyNumberFormat="1" applyFill="1" applyBorder="1" applyAlignment="1">
      <alignment horizontal="center" vertical="center"/>
    </xf>
    <xf numFmtId="165" fontId="0" fillId="2" borderId="18" xfId="0" applyNumberFormat="1" applyFill="1" applyBorder="1" applyAlignment="1">
      <alignment horizontal="center" vertical="center"/>
    </xf>
    <xf numFmtId="165" fontId="0" fillId="2" borderId="20" xfId="0" applyNumberFormat="1" applyFill="1" applyBorder="1" applyAlignment="1">
      <alignment horizontal="center" vertical="center"/>
    </xf>
    <xf numFmtId="0" fontId="23" fillId="2" borderId="3" xfId="0" applyFont="1" applyFill="1" applyBorder="1" applyAlignment="1">
      <alignment horizontal="center" wrapText="1"/>
    </xf>
    <xf numFmtId="0" fontId="23" fillId="2" borderId="0" xfId="0" applyFont="1" applyFill="1" applyAlignment="1">
      <alignment horizontal="center" wrapText="1"/>
    </xf>
    <xf numFmtId="0" fontId="0" fillId="15" borderId="1" xfId="0" applyFill="1" applyBorder="1" applyAlignment="1">
      <alignment horizontal="left" wrapText="1"/>
    </xf>
    <xf numFmtId="0" fontId="0" fillId="2" borderId="10" xfId="0" applyFill="1" applyBorder="1" applyAlignment="1">
      <alignment horizontal="left"/>
    </xf>
    <xf numFmtId="0" fontId="0" fillId="2" borderId="18" xfId="0" applyFill="1" applyBorder="1"/>
    <xf numFmtId="49" fontId="9" fillId="2" borderId="19" xfId="0" applyNumberFormat="1" applyFont="1" applyFill="1" applyBorder="1" applyAlignment="1">
      <alignment horizontal="center" vertical="center"/>
    </xf>
    <xf numFmtId="49" fontId="9" fillId="2" borderId="20" xfId="0" applyNumberFormat="1" applyFont="1" applyFill="1" applyBorder="1" applyAlignment="1">
      <alignment horizontal="center" vertical="center"/>
    </xf>
    <xf numFmtId="0" fontId="23" fillId="2" borderId="13" xfId="0" applyFont="1" applyFill="1" applyBorder="1" applyAlignment="1">
      <alignment horizontal="center" wrapText="1"/>
    </xf>
    <xf numFmtId="0" fontId="23" fillId="2" borderId="13" xfId="0" applyFont="1" applyFill="1" applyBorder="1" applyAlignment="1">
      <alignment horizontal="left" wrapText="1"/>
    </xf>
    <xf numFmtId="0" fontId="23" fillId="2" borderId="0" xfId="0" applyFont="1" applyFill="1" applyAlignment="1">
      <alignment horizontal="left" wrapText="1"/>
    </xf>
    <xf numFmtId="0" fontId="0" fillId="2" borderId="27" xfId="0" applyFill="1" applyBorder="1" applyAlignment="1">
      <alignment horizontal="center"/>
    </xf>
    <xf numFmtId="0" fontId="0" fillId="2" borderId="28" xfId="0" applyFill="1" applyBorder="1" applyAlignment="1">
      <alignment horizontal="center"/>
    </xf>
    <xf numFmtId="0" fontId="19" fillId="2" borderId="0" xfId="0" applyFont="1" applyFill="1" applyAlignment="1">
      <alignment horizontal="center" vertical="center" wrapText="1"/>
    </xf>
    <xf numFmtId="0" fontId="23" fillId="2" borderId="0" xfId="0" applyFont="1" applyFill="1" applyAlignment="1">
      <alignment horizontal="center" vertical="center" wrapText="1"/>
    </xf>
    <xf numFmtId="0" fontId="0" fillId="2" borderId="1" xfId="0" applyFill="1" applyBorder="1" applyAlignment="1" applyProtection="1">
      <alignment horizontal="left" vertical="center"/>
      <protection locked="0"/>
    </xf>
    <xf numFmtId="164" fontId="21" fillId="2" borderId="19" xfId="0" applyNumberFormat="1" applyFont="1" applyFill="1" applyBorder="1" applyAlignment="1" applyProtection="1">
      <alignment horizontal="left" vertical="center"/>
      <protection locked="0"/>
    </xf>
    <xf numFmtId="164" fontId="21" fillId="2" borderId="20" xfId="0" applyNumberFormat="1" applyFont="1" applyFill="1" applyBorder="1" applyAlignment="1" applyProtection="1">
      <alignment horizontal="left" vertical="center"/>
      <protection locked="0"/>
    </xf>
    <xf numFmtId="1" fontId="12" fillId="6" borderId="27" xfId="0" applyNumberFormat="1" applyFont="1" applyFill="1" applyBorder="1" applyAlignment="1">
      <alignment horizontal="center" vertical="center"/>
    </xf>
    <xf numFmtId="1" fontId="12" fillId="6" borderId="28" xfId="0" applyNumberFormat="1" applyFont="1" applyFill="1" applyBorder="1" applyAlignment="1">
      <alignment horizontal="center" vertical="center"/>
    </xf>
    <xf numFmtId="0" fontId="0" fillId="2" borderId="0" xfId="0" applyFill="1" applyAlignment="1">
      <alignment horizontal="left" vertical="center"/>
    </xf>
    <xf numFmtId="1" fontId="12" fillId="12" borderId="27" xfId="0" applyNumberFormat="1" applyFont="1" applyFill="1" applyBorder="1" applyAlignment="1">
      <alignment horizontal="center" vertical="center"/>
    </xf>
    <xf numFmtId="1" fontId="12" fillId="12" borderId="28" xfId="0" applyNumberFormat="1" applyFont="1" applyFill="1" applyBorder="1" applyAlignment="1">
      <alignment horizontal="center" vertical="center"/>
    </xf>
    <xf numFmtId="164" fontId="0" fillId="2" borderId="19" xfId="0" applyNumberFormat="1" applyFill="1" applyBorder="1" applyAlignment="1" applyProtection="1">
      <alignment horizontal="left" vertical="center"/>
      <protection locked="0"/>
    </xf>
    <xf numFmtId="164" fontId="0" fillId="2" borderId="20" xfId="0" applyNumberFormat="1" applyFill="1" applyBorder="1" applyAlignment="1" applyProtection="1">
      <alignment horizontal="left" vertical="center"/>
      <protection locked="0"/>
    </xf>
    <xf numFmtId="0" fontId="0" fillId="2" borderId="13" xfId="0" applyFill="1" applyBorder="1" applyAlignment="1">
      <alignment horizontal="left" vertical="center" wrapText="1"/>
    </xf>
    <xf numFmtId="0" fontId="0" fillId="2" borderId="0" xfId="0" applyFill="1" applyAlignment="1">
      <alignment horizontal="left" vertical="top" wrapText="1"/>
    </xf>
    <xf numFmtId="0" fontId="27" fillId="2" borderId="0" xfId="0" applyFont="1" applyFill="1" applyAlignment="1">
      <alignment horizontal="center" vertical="center" wrapText="1"/>
    </xf>
    <xf numFmtId="0" fontId="27" fillId="2" borderId="1" xfId="0" applyFont="1" applyFill="1" applyBorder="1" applyAlignment="1">
      <alignment horizontal="center" vertical="center" wrapText="1"/>
    </xf>
    <xf numFmtId="0" fontId="27" fillId="2" borderId="0" xfId="0" applyFont="1" applyFill="1" applyAlignment="1">
      <alignment horizontal="center" vertical="center"/>
    </xf>
    <xf numFmtId="0" fontId="0" fillId="2" borderId="0" xfId="0" applyFill="1" applyAlignment="1">
      <alignment horizontal="left" wrapText="1"/>
    </xf>
    <xf numFmtId="0" fontId="15" fillId="2" borderId="13" xfId="0" applyFont="1" applyFill="1" applyBorder="1" applyAlignment="1">
      <alignment horizontal="left"/>
    </xf>
    <xf numFmtId="0" fontId="15" fillId="2" borderId="0" xfId="0" applyFont="1" applyFill="1" applyAlignment="1">
      <alignment horizontal="left" vertical="top" wrapText="1"/>
    </xf>
    <xf numFmtId="0" fontId="4" fillId="2" borderId="0" xfId="0" applyFont="1" applyFill="1" applyAlignment="1">
      <alignment horizontal="left" vertical="center" wrapText="1"/>
    </xf>
    <xf numFmtId="0" fontId="23" fillId="2" borderId="0" xfId="0" applyFont="1" applyFill="1" applyAlignment="1">
      <alignment horizontal="left" vertical="top" wrapText="1"/>
    </xf>
    <xf numFmtId="0" fontId="23" fillId="2" borderId="0" xfId="0" applyFont="1" applyFill="1" applyAlignment="1">
      <alignment horizontal="center" vertical="top" wrapText="1"/>
    </xf>
    <xf numFmtId="0" fontId="27" fillId="2" borderId="0" xfId="0" applyFont="1" applyFill="1" applyAlignment="1">
      <alignment horizontal="right" vertical="center" wrapText="1"/>
    </xf>
    <xf numFmtId="0" fontId="2" fillId="2" borderId="1" xfId="0" applyFont="1" applyFill="1" applyBorder="1" applyAlignment="1" applyProtection="1">
      <alignment horizontal="left" vertical="center"/>
      <protection locked="0"/>
    </xf>
    <xf numFmtId="49" fontId="9" fillId="2" borderId="1" xfId="0" applyNumberFormat="1" applyFont="1" applyFill="1" applyBorder="1" applyAlignment="1" applyProtection="1">
      <alignment horizontal="left" vertical="center"/>
      <protection locked="0"/>
    </xf>
    <xf numFmtId="49" fontId="0" fillId="2" borderId="1" xfId="0" applyNumberFormat="1" applyFill="1" applyBorder="1" applyAlignment="1" applyProtection="1">
      <alignment horizontal="left" vertical="center"/>
      <protection locked="0"/>
    </xf>
    <xf numFmtId="0" fontId="5" fillId="2" borderId="1" xfId="0" applyFont="1" applyFill="1" applyBorder="1" applyAlignment="1" applyProtection="1">
      <alignment horizontal="left" vertical="center"/>
      <protection locked="0"/>
    </xf>
    <xf numFmtId="1" fontId="12" fillId="13" borderId="27" xfId="0" applyNumberFormat="1" applyFont="1" applyFill="1" applyBorder="1" applyAlignment="1">
      <alignment horizontal="center" vertical="center"/>
    </xf>
    <xf numFmtId="1" fontId="12" fillId="13" borderId="28" xfId="0" applyNumberFormat="1" applyFont="1" applyFill="1" applyBorder="1" applyAlignment="1">
      <alignment horizontal="center" vertical="center"/>
    </xf>
    <xf numFmtId="0" fontId="0" fillId="2" borderId="19" xfId="0" applyFill="1" applyBorder="1" applyAlignment="1" applyProtection="1">
      <alignment horizontal="left" vertical="center"/>
      <protection locked="0"/>
    </xf>
    <xf numFmtId="0" fontId="2" fillId="2" borderId="18" xfId="0" applyFont="1" applyFill="1" applyBorder="1" applyAlignment="1" applyProtection="1">
      <alignment horizontal="left" vertical="center"/>
      <protection locked="0"/>
    </xf>
    <xf numFmtId="0" fontId="2" fillId="2" borderId="20" xfId="0" applyFont="1" applyFill="1" applyBorder="1" applyAlignment="1" applyProtection="1">
      <alignment horizontal="left" vertical="center"/>
      <protection locked="0"/>
    </xf>
    <xf numFmtId="0" fontId="23" fillId="2" borderId="0" xfId="0" applyFont="1" applyFill="1" applyAlignment="1">
      <alignment horizontal="left" vertical="center" wrapText="1"/>
    </xf>
    <xf numFmtId="0" fontId="5" fillId="2" borderId="1" xfId="0" applyFont="1" applyFill="1" applyBorder="1" applyAlignment="1">
      <alignment horizontal="center" wrapText="1"/>
    </xf>
    <xf numFmtId="0" fontId="27" fillId="2" borderId="25" xfId="0" applyFont="1" applyFill="1" applyBorder="1" applyAlignment="1">
      <alignment horizontal="center" vertical="center" wrapText="1"/>
    </xf>
    <xf numFmtId="49" fontId="9" fillId="2" borderId="19" xfId="0" applyNumberFormat="1" applyFont="1" applyFill="1" applyBorder="1" applyAlignment="1" applyProtection="1">
      <alignment horizontal="center" vertical="center"/>
      <protection locked="0"/>
    </xf>
    <xf numFmtId="49" fontId="9" fillId="2" borderId="20" xfId="0" applyNumberFormat="1" applyFont="1" applyFill="1" applyBorder="1" applyAlignment="1" applyProtection="1">
      <alignment horizontal="center" vertical="center"/>
      <protection locked="0"/>
    </xf>
    <xf numFmtId="0" fontId="15" fillId="2" borderId="13" xfId="0" applyFont="1" applyFill="1" applyBorder="1" applyAlignment="1">
      <alignment horizontal="left" vertical="center" wrapText="1"/>
    </xf>
    <xf numFmtId="0" fontId="15" fillId="2" borderId="0" xfId="0" applyFont="1" applyFill="1" applyAlignment="1">
      <alignment horizontal="left" vertical="center" wrapText="1"/>
    </xf>
    <xf numFmtId="0" fontId="0" fillId="2" borderId="18" xfId="0" applyFill="1" applyBorder="1" applyAlignment="1" applyProtection="1">
      <alignment horizontal="left" vertical="center"/>
      <protection locked="0"/>
    </xf>
    <xf numFmtId="0" fontId="0" fillId="2" borderId="19"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28" fillId="2" borderId="25"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4" fillId="2" borderId="0" xfId="0" applyFont="1" applyFill="1" applyAlignment="1">
      <alignment horizontal="left" vertical="top" wrapText="1"/>
    </xf>
    <xf numFmtId="0" fontId="5" fillId="2" borderId="25" xfId="0" applyFont="1" applyFill="1" applyBorder="1" applyAlignment="1">
      <alignment horizontal="center" wrapText="1"/>
    </xf>
    <xf numFmtId="49" fontId="0" fillId="2" borderId="19" xfId="0" applyNumberFormat="1" applyFill="1" applyBorder="1" applyAlignment="1" applyProtection="1">
      <alignment horizontal="center" vertical="center"/>
      <protection locked="0"/>
    </xf>
    <xf numFmtId="49" fontId="0" fillId="2" borderId="20" xfId="0" applyNumberFormat="1" applyFill="1" applyBorder="1" applyAlignment="1" applyProtection="1">
      <alignment horizontal="center" vertical="center"/>
      <protection locked="0"/>
    </xf>
    <xf numFmtId="0" fontId="15" fillId="2" borderId="0" xfId="0" applyFont="1" applyFill="1" applyAlignment="1">
      <alignment horizontal="right" vertical="center" wrapText="1"/>
    </xf>
    <xf numFmtId="164" fontId="9" fillId="0" borderId="19" xfId="0" applyNumberFormat="1" applyFont="1" applyBorder="1" applyAlignment="1" applyProtection="1">
      <alignment horizontal="center" vertical="center"/>
      <protection locked="0"/>
    </xf>
    <xf numFmtId="164" fontId="9" fillId="0" borderId="20" xfId="0" applyNumberFormat="1" applyFont="1" applyBorder="1" applyAlignment="1" applyProtection="1">
      <alignment horizontal="center" vertical="center"/>
      <protection locked="0"/>
    </xf>
    <xf numFmtId="164" fontId="9" fillId="2" borderId="19" xfId="0" applyNumberFormat="1" applyFont="1" applyFill="1" applyBorder="1" applyAlignment="1" applyProtection="1">
      <alignment horizontal="center" vertical="center"/>
      <protection locked="0"/>
    </xf>
    <xf numFmtId="164" fontId="9" fillId="2" borderId="18" xfId="0" applyNumberFormat="1" applyFont="1" applyFill="1" applyBorder="1" applyAlignment="1" applyProtection="1">
      <alignment horizontal="center" vertical="center"/>
      <protection locked="0"/>
    </xf>
    <xf numFmtId="164" fontId="9" fillId="2" borderId="20" xfId="0" applyNumberFormat="1" applyFont="1" applyFill="1" applyBorder="1" applyAlignment="1" applyProtection="1">
      <alignment horizontal="center" vertical="center"/>
      <protection locked="0"/>
    </xf>
    <xf numFmtId="0" fontId="30" fillId="2" borderId="0" xfId="0" applyFont="1" applyFill="1" applyAlignment="1">
      <alignment horizontal="center" wrapText="1"/>
    </xf>
    <xf numFmtId="1" fontId="19" fillId="13" borderId="27" xfId="0" applyNumberFormat="1" applyFont="1" applyFill="1" applyBorder="1" applyAlignment="1">
      <alignment horizontal="center" vertical="center"/>
    </xf>
    <xf numFmtId="1" fontId="19" fillId="13" borderId="28" xfId="0" applyNumberFormat="1" applyFont="1" applyFill="1" applyBorder="1" applyAlignment="1">
      <alignment horizontal="center" vertical="center"/>
    </xf>
    <xf numFmtId="164" fontId="2" fillId="2" borderId="19" xfId="0" applyNumberFormat="1" applyFont="1" applyFill="1" applyBorder="1" applyAlignment="1" applyProtection="1">
      <alignment horizontal="center"/>
      <protection locked="0"/>
    </xf>
    <xf numFmtId="164" fontId="2" fillId="2" borderId="20" xfId="0" applyNumberFormat="1" applyFont="1" applyFill="1" applyBorder="1" applyAlignment="1" applyProtection="1">
      <alignment horizontal="center"/>
      <protection locked="0"/>
    </xf>
    <xf numFmtId="49" fontId="15" fillId="2" borderId="0" xfId="0" applyNumberFormat="1" applyFont="1" applyFill="1" applyAlignment="1">
      <alignment horizontal="left" vertical="center" wrapText="1"/>
    </xf>
    <xf numFmtId="164" fontId="4" fillId="6" borderId="19" xfId="0" applyNumberFormat="1" applyFont="1" applyFill="1" applyBorder="1" applyAlignment="1">
      <alignment horizontal="center" vertical="center"/>
    </xf>
    <xf numFmtId="164" fontId="4" fillId="6" borderId="20" xfId="0" applyNumberFormat="1" applyFont="1" applyFill="1" applyBorder="1" applyAlignment="1">
      <alignment horizontal="center" vertical="center"/>
    </xf>
    <xf numFmtId="0" fontId="5" fillId="2" borderId="0" xfId="0" applyFont="1" applyFill="1" applyAlignment="1">
      <alignment horizontal="center" wrapText="1"/>
    </xf>
    <xf numFmtId="0" fontId="9" fillId="12" borderId="19" xfId="0" applyFont="1" applyFill="1" applyBorder="1" applyAlignment="1" applyProtection="1">
      <alignment horizontal="center" vertical="center"/>
      <protection locked="0"/>
    </xf>
    <xf numFmtId="0" fontId="9" fillId="12" borderId="20" xfId="0" applyFont="1" applyFill="1" applyBorder="1" applyAlignment="1" applyProtection="1">
      <alignment horizontal="center" vertical="center"/>
      <protection locked="0"/>
    </xf>
    <xf numFmtId="0" fontId="26" fillId="2" borderId="3" xfId="0" applyFont="1" applyFill="1" applyBorder="1" applyAlignment="1" applyProtection="1">
      <alignment horizontal="center" vertical="center"/>
      <protection locked="0"/>
    </xf>
    <xf numFmtId="1" fontId="40" fillId="6" borderId="27" xfId="0" applyNumberFormat="1" applyFont="1" applyFill="1" applyBorder="1" applyAlignment="1">
      <alignment horizontal="center" vertical="center"/>
    </xf>
    <xf numFmtId="1" fontId="40" fillId="6" borderId="29" xfId="0" applyNumberFormat="1" applyFont="1" applyFill="1" applyBorder="1" applyAlignment="1">
      <alignment horizontal="center" vertical="center"/>
    </xf>
    <xf numFmtId="1" fontId="40" fillId="6" borderId="28" xfId="0" applyNumberFormat="1" applyFont="1" applyFill="1" applyBorder="1" applyAlignment="1">
      <alignment horizontal="center" vertical="center"/>
    </xf>
    <xf numFmtId="0" fontId="29" fillId="2" borderId="1"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0" fillId="2" borderId="1" xfId="0" applyFill="1" applyBorder="1" applyAlignment="1">
      <alignment horizontal="left" wrapText="1"/>
    </xf>
    <xf numFmtId="0" fontId="0" fillId="14" borderId="1" xfId="0" applyFill="1" applyBorder="1" applyAlignment="1">
      <alignment horizontal="left" wrapText="1"/>
    </xf>
    <xf numFmtId="0" fontId="4" fillId="14" borderId="39" xfId="0" applyFont="1" applyFill="1" applyBorder="1" applyAlignment="1">
      <alignment horizontal="center" vertical="center"/>
    </xf>
    <xf numFmtId="0" fontId="4" fillId="14" borderId="40" xfId="0" applyFont="1" applyFill="1" applyBorder="1" applyAlignment="1">
      <alignment horizontal="center" vertical="center"/>
    </xf>
    <xf numFmtId="0" fontId="4" fillId="15" borderId="39" xfId="0" applyFont="1" applyFill="1" applyBorder="1" applyAlignment="1">
      <alignment horizontal="center" vertical="center"/>
    </xf>
    <xf numFmtId="0" fontId="4" fillId="15" borderId="40"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40" xfId="0" applyFont="1" applyFill="1" applyBorder="1" applyAlignment="1">
      <alignment horizontal="center" vertical="center"/>
    </xf>
  </cellXfs>
  <cellStyles count="4">
    <cellStyle name="Followed Hyperlink" xfId="2" builtinId="9" hidden="1"/>
    <cellStyle name="Hyperlink" xfId="1" builtinId="8" hidden="1"/>
    <cellStyle name="Normal" xfId="0" builtinId="0"/>
    <cellStyle name="Normal 2" xfId="3" xr:uid="{00000000-0005-0000-0000-000003000000}"/>
  </cellStyles>
  <dxfs count="14">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s>
  <tableStyles count="2" defaultTableStyle="TableStyleMedium9" defaultPivotStyle="PivotStyleLight16">
    <tableStyle name="TableStyleMedium2 2" pivot="0" count="7" xr9:uid="{00000000-0011-0000-FFFF-FFFF00000000}">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StyleMedium2 3" pivot="0" count="7" xr9:uid="{00000000-0011-0000-FFFF-FFFF0100000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file>

<file path=xl/ctrlProps/ctrlProp101.xml><?xml version="1.0" encoding="utf-8"?>
<formControlPr xmlns="http://schemas.microsoft.com/office/spreadsheetml/2009/9/main" objectType="CheckBox" checked="Checked"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checked="Checked"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checked="Checked"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checked="Checked"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checked="Checked" lockText="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checked="Checked"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checked="Checked"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checked="Checked"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checked="Checked"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checked="Checked" lockText="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checked="Checked"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checked="Checked"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checked="Checked" lockText="1"/>
</file>

<file path=xl/ctrlProps/ctrlProp128.xml><?xml version="1.0" encoding="utf-8"?>
<formControlPr xmlns="http://schemas.microsoft.com/office/spreadsheetml/2009/9/main" objectType="CheckBox" checked="Checked" lockText="1"/>
</file>

<file path=xl/ctrlProps/ctrlProp129.xml><?xml version="1.0" encoding="utf-8"?>
<formControlPr xmlns="http://schemas.microsoft.com/office/spreadsheetml/2009/9/main" objectType="CheckBox" checked="Checked" lockText="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checked="Checked" lockText="1"/>
</file>

<file path=xl/ctrlProps/ctrlProp133.xml><?xml version="1.0" encoding="utf-8"?>
<formControlPr xmlns="http://schemas.microsoft.com/office/spreadsheetml/2009/9/main" objectType="CheckBox" checked="Checked"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checked="Checked"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checked="Checked" lockText="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checked="Checked" lockText="1"/>
</file>

<file path=xl/ctrlProps/ctrlProp142.xml><?xml version="1.0" encoding="utf-8"?>
<formControlPr xmlns="http://schemas.microsoft.com/office/spreadsheetml/2009/9/main" objectType="CheckBox" checked="Checked" lockText="1"/>
</file>

<file path=xl/ctrlProps/ctrlProp143.xml><?xml version="1.0" encoding="utf-8"?>
<formControlPr xmlns="http://schemas.microsoft.com/office/spreadsheetml/2009/9/main" objectType="CheckBox" checked="Checked"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checked="Checked"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checked="Checked"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checked="Checked"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checked="Checked"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checked="Checked" lockText="1"/>
</file>

<file path=xl/ctrlProps/ctrlProp154.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checked="Checked" lockText="1"/>
</file>

<file path=xl/ctrlProps/ctrlProp17.xml><?xml version="1.0" encoding="utf-8"?>
<formControlPr xmlns="http://schemas.microsoft.com/office/spreadsheetml/2009/9/main" objectType="CheckBox" checked="Checked"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checked="Checked" lockText="1"/>
</file>

<file path=xl/ctrlProps/ctrlProp23.xml><?xml version="1.0" encoding="utf-8"?>
<formControlPr xmlns="http://schemas.microsoft.com/office/spreadsheetml/2009/9/main" objectType="CheckBox" checked="Checked"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checked="Checked" lockText="1"/>
</file>

<file path=xl/ctrlProps/ctrlProp27.xml><?xml version="1.0" encoding="utf-8"?>
<formControlPr xmlns="http://schemas.microsoft.com/office/spreadsheetml/2009/9/main" objectType="CheckBox" checked="Checked"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checked="Checked" lockText="1"/>
</file>

<file path=xl/ctrlProps/ctrlProp33.xml><?xml version="1.0" encoding="utf-8"?>
<formControlPr xmlns="http://schemas.microsoft.com/office/spreadsheetml/2009/9/main" objectType="CheckBox" checked="Checked"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checked="Checked" lockText="1"/>
</file>

<file path=xl/ctrlProps/ctrlProp39.xml><?xml version="1.0" encoding="utf-8"?>
<formControlPr xmlns="http://schemas.microsoft.com/office/spreadsheetml/2009/9/main" objectType="CheckBox" checked="Checked"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checked="Checked"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checked="Checked"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checked="Checked" lockText="1"/>
</file>

<file path=xl/ctrlProps/ctrlProp47.xml><?xml version="1.0" encoding="utf-8"?>
<formControlPr xmlns="http://schemas.microsoft.com/office/spreadsheetml/2009/9/main" objectType="CheckBox" checked="Checked"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file>

<file path=xl/ctrlProps/ctrlProp51.xml><?xml version="1.0" encoding="utf-8"?>
<formControlPr xmlns="http://schemas.microsoft.com/office/spreadsheetml/2009/9/main" objectType="CheckBox" checked="Checked"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checked="Checked"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checked="Checked" lockText="1"/>
</file>

<file path=xl/ctrlProps/ctrlProp57.xml><?xml version="1.0" encoding="utf-8"?>
<formControlPr xmlns="http://schemas.microsoft.com/office/spreadsheetml/2009/9/main" objectType="CheckBox" checked="Checked"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checked="Checked"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checked="Checked" lockText="1"/>
</file>

<file path=xl/ctrlProps/ctrlProp65.xml><?xml version="1.0" encoding="utf-8"?>
<formControlPr xmlns="http://schemas.microsoft.com/office/spreadsheetml/2009/9/main" objectType="CheckBox" checked="Checked"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checked="Checked"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file>

<file path=xl/ctrlProps/ctrlProp71.xml><?xml version="1.0" encoding="utf-8"?>
<formControlPr xmlns="http://schemas.microsoft.com/office/spreadsheetml/2009/9/main" objectType="CheckBox" checked="Checked"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checked="Checked"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checked="Checked"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checked="Checked"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file>

<file path=xl/ctrlProps/ctrlProp81.xml><?xml version="1.0" encoding="utf-8"?>
<formControlPr xmlns="http://schemas.microsoft.com/office/spreadsheetml/2009/9/main" objectType="CheckBox" checked="Checked"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checked="Checked"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checked="Checked"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checked="Checked"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checked="Checked" lockText="1"/>
</file>

<file path=xl/ctrlProps/ctrlProp97.xml><?xml version="1.0" encoding="utf-8"?>
<formControlPr xmlns="http://schemas.microsoft.com/office/spreadsheetml/2009/9/main" objectType="CheckBox" checked="Checked"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3.png"/><Relationship Id="rId7" Type="http://schemas.openxmlformats.org/officeDocument/2006/relationships/image" Target="../media/image27.png"/><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s>
</file>

<file path=xl/drawings/_rels/drawing3.xml.rels><?xml version="1.0" encoding="UTF-8" standalone="yes"?>
<Relationships xmlns="http://schemas.openxmlformats.org/package/2006/relationships"><Relationship Id="rId1" Type="http://schemas.openxmlformats.org/officeDocument/2006/relationships/image" Target="../media/image28.png"/></Relationships>
</file>

<file path=xl/drawings/_rels/drawing7.xml.rels><?xml version="1.0" encoding="UTF-8" standalone="yes"?>
<Relationships xmlns="http://schemas.openxmlformats.org/package/2006/relationships"><Relationship Id="rId1"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editAs="oneCell">
    <xdr:from>
      <xdr:col>11</xdr:col>
      <xdr:colOff>485776</xdr:colOff>
      <xdr:row>0</xdr:row>
      <xdr:rowOff>123825</xdr:rowOff>
    </xdr:from>
    <xdr:to>
      <xdr:col>12</xdr:col>
      <xdr:colOff>841375</xdr:colOff>
      <xdr:row>1</xdr:row>
      <xdr:rowOff>495300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20201" y="123825"/>
          <a:ext cx="1285874" cy="533400"/>
        </a:xfrm>
        <a:prstGeom prst="rect">
          <a:avLst/>
        </a:prstGeom>
      </xdr:spPr>
    </xdr:pic>
    <xdr:clientData/>
  </xdr:twoCellAnchor>
  <xdr:twoCellAnchor editAs="oneCell">
    <xdr:from>
      <xdr:col>1</xdr:col>
      <xdr:colOff>57150</xdr:colOff>
      <xdr:row>0</xdr:row>
      <xdr:rowOff>152399</xdr:rowOff>
    </xdr:from>
    <xdr:to>
      <xdr:col>2</xdr:col>
      <xdr:colOff>497840</xdr:colOff>
      <xdr:row>1</xdr:row>
      <xdr:rowOff>571500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0" y="152399"/>
          <a:ext cx="1160145" cy="581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66675</xdr:colOff>
      <xdr:row>0</xdr:row>
      <xdr:rowOff>114301</xdr:rowOff>
    </xdr:from>
    <xdr:to>
      <xdr:col>11</xdr:col>
      <xdr:colOff>568325</xdr:colOff>
      <xdr:row>1</xdr:row>
      <xdr:rowOff>529591</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39100" y="114301"/>
          <a:ext cx="1257300"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609599</xdr:colOff>
      <xdr:row>0</xdr:row>
      <xdr:rowOff>38101</xdr:rowOff>
    </xdr:from>
    <xdr:to>
      <xdr:col>3</xdr:col>
      <xdr:colOff>605790</xdr:colOff>
      <xdr:row>1</xdr:row>
      <xdr:rowOff>606508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33574" y="38101"/>
          <a:ext cx="723901" cy="720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20241</xdr:colOff>
      <xdr:row>10</xdr:row>
      <xdr:rowOff>75008</xdr:rowOff>
    </xdr:from>
    <xdr:to>
      <xdr:col>1</xdr:col>
      <xdr:colOff>225981</xdr:colOff>
      <xdr:row>11</xdr:row>
      <xdr:rowOff>44529</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29841" y="2246708"/>
          <a:ext cx="205740" cy="1314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a:t>1</a:t>
          </a:r>
        </a:p>
      </xdr:txBody>
    </xdr:sp>
    <xdr:clientData/>
  </xdr:twoCellAnchor>
  <xdr:twoCellAnchor editAs="oneCell">
    <xdr:from>
      <xdr:col>1</xdr:col>
      <xdr:colOff>23357</xdr:colOff>
      <xdr:row>8</xdr:row>
      <xdr:rowOff>168717</xdr:rowOff>
    </xdr:from>
    <xdr:to>
      <xdr:col>1</xdr:col>
      <xdr:colOff>263387</xdr:colOff>
      <xdr:row>10</xdr:row>
      <xdr:rowOff>73522</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stretch>
          <a:fillRect/>
        </a:stretch>
      </xdr:blipFill>
      <xdr:spPr>
        <a:xfrm>
          <a:off x="632957" y="2007042"/>
          <a:ext cx="236220" cy="228020"/>
        </a:xfrm>
        <a:prstGeom prst="rect">
          <a:avLst/>
        </a:prstGeom>
      </xdr:spPr>
    </xdr:pic>
    <xdr:clientData/>
  </xdr:twoCellAnchor>
  <xdr:twoCellAnchor>
    <xdr:from>
      <xdr:col>11</xdr:col>
      <xdr:colOff>72064</xdr:colOff>
      <xdr:row>26</xdr:row>
      <xdr:rowOff>13252</xdr:rowOff>
    </xdr:from>
    <xdr:to>
      <xdr:col>11</xdr:col>
      <xdr:colOff>529286</xdr:colOff>
      <xdr:row>29</xdr:row>
      <xdr:rowOff>13795</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bwMode="auto">
        <a:xfrm>
          <a:off x="8806489" y="5023402"/>
          <a:ext cx="457222" cy="486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73306</xdr:colOff>
      <xdr:row>22</xdr:row>
      <xdr:rowOff>2071</xdr:rowOff>
    </xdr:from>
    <xdr:to>
      <xdr:col>11</xdr:col>
      <xdr:colOff>513902</xdr:colOff>
      <xdr:row>24</xdr:row>
      <xdr:rowOff>156226</xdr:rowOff>
    </xdr:to>
    <xdr:pic>
      <xdr:nvPicPr>
        <xdr:cNvPr id="9" name="Picture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8807731" y="4364521"/>
          <a:ext cx="440596" cy="478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77030</xdr:colOff>
      <xdr:row>13</xdr:row>
      <xdr:rowOff>87797</xdr:rowOff>
    </xdr:from>
    <xdr:to>
      <xdr:col>12</xdr:col>
      <xdr:colOff>509313</xdr:colOff>
      <xdr:row>16</xdr:row>
      <xdr:rowOff>75870</xdr:rowOff>
    </xdr:to>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9735380" y="2992922"/>
          <a:ext cx="432283" cy="473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133351</xdr:colOff>
      <xdr:row>33</xdr:row>
      <xdr:rowOff>66676</xdr:rowOff>
    </xdr:from>
    <xdr:to>
      <xdr:col>11</xdr:col>
      <xdr:colOff>558494</xdr:colOff>
      <xdr:row>36</xdr:row>
      <xdr:rowOff>81472</xdr:rowOff>
    </xdr:to>
    <xdr:pic>
      <xdr:nvPicPr>
        <xdr:cNvPr id="11" name="Picture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8867776" y="6210301"/>
          <a:ext cx="425143" cy="500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77029</xdr:colOff>
      <xdr:row>13</xdr:row>
      <xdr:rowOff>101877</xdr:rowOff>
    </xdr:from>
    <xdr:to>
      <xdr:col>11</xdr:col>
      <xdr:colOff>476059</xdr:colOff>
      <xdr:row>16</xdr:row>
      <xdr:rowOff>102420</xdr:rowOff>
    </xdr:to>
    <xdr:pic>
      <xdr:nvPicPr>
        <xdr:cNvPr id="12" name="Picture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8811454" y="3007002"/>
          <a:ext cx="399030" cy="486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48455</xdr:colOff>
      <xdr:row>17</xdr:row>
      <xdr:rowOff>113886</xdr:rowOff>
    </xdr:from>
    <xdr:to>
      <xdr:col>12</xdr:col>
      <xdr:colOff>563869</xdr:colOff>
      <xdr:row>20</xdr:row>
      <xdr:rowOff>114429</xdr:rowOff>
    </xdr:to>
    <xdr:pic>
      <xdr:nvPicPr>
        <xdr:cNvPr id="13" name="Picture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9706805" y="3666711"/>
          <a:ext cx="515414" cy="486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47625</xdr:colOff>
      <xdr:row>29</xdr:row>
      <xdr:rowOff>123825</xdr:rowOff>
    </xdr:from>
    <xdr:to>
      <xdr:col>11</xdr:col>
      <xdr:colOff>568833</xdr:colOff>
      <xdr:row>32</xdr:row>
      <xdr:rowOff>131826</xdr:rowOff>
    </xdr:to>
    <xdr:pic>
      <xdr:nvPicPr>
        <xdr:cNvPr id="14" name="Picture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8782050" y="5619750"/>
          <a:ext cx="521208" cy="4937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45968</xdr:colOff>
      <xdr:row>9</xdr:row>
      <xdr:rowOff>71644</xdr:rowOff>
    </xdr:from>
    <xdr:to>
      <xdr:col>12</xdr:col>
      <xdr:colOff>536443</xdr:colOff>
      <xdr:row>12</xdr:row>
      <xdr:rowOff>72187</xdr:rowOff>
    </xdr:to>
    <xdr:pic>
      <xdr:nvPicPr>
        <xdr:cNvPr id="15" name="Picture 14">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9704318" y="2329069"/>
          <a:ext cx="490475" cy="486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106432</xdr:colOff>
      <xdr:row>21</xdr:row>
      <xdr:rowOff>143705</xdr:rowOff>
    </xdr:from>
    <xdr:to>
      <xdr:col>12</xdr:col>
      <xdr:colOff>492992</xdr:colOff>
      <xdr:row>25</xdr:row>
      <xdr:rowOff>44671</xdr:rowOff>
    </xdr:to>
    <xdr:pic>
      <xdr:nvPicPr>
        <xdr:cNvPr id="16" name="Picture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bwMode="auto">
        <a:xfrm>
          <a:off x="9764782" y="4344230"/>
          <a:ext cx="386560" cy="548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19050</xdr:colOff>
      <xdr:row>33</xdr:row>
      <xdr:rowOff>76200</xdr:rowOff>
    </xdr:from>
    <xdr:to>
      <xdr:col>12</xdr:col>
      <xdr:colOff>622554</xdr:colOff>
      <xdr:row>36</xdr:row>
      <xdr:rowOff>139065</xdr:rowOff>
    </xdr:to>
    <xdr:pic>
      <xdr:nvPicPr>
        <xdr:cNvPr id="17" name="Picture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677400" y="6219825"/>
          <a:ext cx="603504"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61705</xdr:colOff>
      <xdr:row>9</xdr:row>
      <xdr:rowOff>65432</xdr:rowOff>
    </xdr:from>
    <xdr:to>
      <xdr:col>11</xdr:col>
      <xdr:colOff>489810</xdr:colOff>
      <xdr:row>12</xdr:row>
      <xdr:rowOff>111672</xdr:rowOff>
    </xdr:to>
    <xdr:pic>
      <xdr:nvPicPr>
        <xdr:cNvPr id="18" name="Picture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8796130" y="2322857"/>
          <a:ext cx="428105" cy="53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9111</xdr:colOff>
      <xdr:row>26</xdr:row>
      <xdr:rowOff>829</xdr:rowOff>
    </xdr:from>
    <xdr:to>
      <xdr:col>12</xdr:col>
      <xdr:colOff>628409</xdr:colOff>
      <xdr:row>29</xdr:row>
      <xdr:rowOff>47069</xdr:rowOff>
    </xdr:to>
    <xdr:pic>
      <xdr:nvPicPr>
        <xdr:cNvPr id="19" name="Picture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bwMode="auto">
        <a:xfrm>
          <a:off x="9667461" y="5010979"/>
          <a:ext cx="619298" cy="53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895350</xdr:colOff>
      <xdr:row>29</xdr:row>
      <xdr:rowOff>104775</xdr:rowOff>
    </xdr:from>
    <xdr:to>
      <xdr:col>12</xdr:col>
      <xdr:colOff>677799</xdr:colOff>
      <xdr:row>33</xdr:row>
      <xdr:rowOff>5715</xdr:rowOff>
    </xdr:to>
    <xdr:pic>
      <xdr:nvPicPr>
        <xdr:cNvPr id="20" name="Picture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bwMode="auto">
        <a:xfrm>
          <a:off x="9629775" y="5600700"/>
          <a:ext cx="706374"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24848</xdr:colOff>
      <xdr:row>17</xdr:row>
      <xdr:rowOff>91108</xdr:rowOff>
    </xdr:from>
    <xdr:to>
      <xdr:col>11</xdr:col>
      <xdr:colOff>527792</xdr:colOff>
      <xdr:row>21</xdr:row>
      <xdr:rowOff>8701</xdr:rowOff>
    </xdr:to>
    <xdr:pic>
      <xdr:nvPicPr>
        <xdr:cNvPr id="21" name="Picture 20">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bwMode="auto">
        <a:xfrm>
          <a:off x="8759273" y="3643933"/>
          <a:ext cx="502944" cy="565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11</xdr:col>
          <xdr:colOff>501650</xdr:colOff>
          <xdr:row>9</xdr:row>
          <xdr:rowOff>139700</xdr:rowOff>
        </xdr:from>
        <xdr:to>
          <xdr:col>12</xdr:col>
          <xdr:colOff>381000</xdr:colOff>
          <xdr:row>11</xdr:row>
          <xdr:rowOff>25400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xdr:row>
          <xdr:rowOff>31750</xdr:rowOff>
        </xdr:from>
        <xdr:to>
          <xdr:col>12</xdr:col>
          <xdr:colOff>412750</xdr:colOff>
          <xdr:row>15</xdr:row>
          <xdr:rowOff>76200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558800</xdr:colOff>
          <xdr:row>18</xdr:row>
          <xdr:rowOff>44450</xdr:rowOff>
        </xdr:from>
        <xdr:to>
          <xdr:col>12</xdr:col>
          <xdr:colOff>425450</xdr:colOff>
          <xdr:row>19</xdr:row>
          <xdr:rowOff>101600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577850</xdr:colOff>
          <xdr:row>9</xdr:row>
          <xdr:rowOff>152400</xdr:rowOff>
        </xdr:from>
        <xdr:to>
          <xdr:col>13</xdr:col>
          <xdr:colOff>425450</xdr:colOff>
          <xdr:row>11</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577850</xdr:colOff>
          <xdr:row>13</xdr:row>
          <xdr:rowOff>120650</xdr:rowOff>
        </xdr:from>
        <xdr:to>
          <xdr:col>13</xdr:col>
          <xdr:colOff>425450</xdr:colOff>
          <xdr:row>15</xdr:row>
          <xdr:rowOff>6350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565150</xdr:colOff>
          <xdr:row>18</xdr:row>
          <xdr:rowOff>31750</xdr:rowOff>
        </xdr:from>
        <xdr:to>
          <xdr:col>13</xdr:col>
          <xdr:colOff>412750</xdr:colOff>
          <xdr:row>19</xdr:row>
          <xdr:rowOff>76200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577850</xdr:colOff>
          <xdr:row>22</xdr:row>
          <xdr:rowOff>76200</xdr:rowOff>
        </xdr:from>
        <xdr:to>
          <xdr:col>13</xdr:col>
          <xdr:colOff>425450</xdr:colOff>
          <xdr:row>23</xdr:row>
          <xdr:rowOff>120650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596900</xdr:colOff>
          <xdr:row>26</xdr:row>
          <xdr:rowOff>69850</xdr:rowOff>
        </xdr:from>
        <xdr:to>
          <xdr:col>13</xdr:col>
          <xdr:colOff>444500</xdr:colOff>
          <xdr:row>27</xdr:row>
          <xdr:rowOff>114300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615950</xdr:colOff>
          <xdr:row>30</xdr:row>
          <xdr:rowOff>25400</xdr:rowOff>
        </xdr:from>
        <xdr:to>
          <xdr:col>13</xdr:col>
          <xdr:colOff>463550</xdr:colOff>
          <xdr:row>31</xdr:row>
          <xdr:rowOff>69850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615950</xdr:colOff>
          <xdr:row>33</xdr:row>
          <xdr:rowOff>146050</xdr:rowOff>
        </xdr:from>
        <xdr:to>
          <xdr:col>13</xdr:col>
          <xdr:colOff>463550</xdr:colOff>
          <xdr:row>35</xdr:row>
          <xdr:rowOff>31750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615950</xdr:colOff>
          <xdr:row>33</xdr:row>
          <xdr:rowOff>139700</xdr:rowOff>
        </xdr:from>
        <xdr:to>
          <xdr:col>12</xdr:col>
          <xdr:colOff>495300</xdr:colOff>
          <xdr:row>35</xdr:row>
          <xdr:rowOff>25400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609600</xdr:colOff>
          <xdr:row>30</xdr:row>
          <xdr:rowOff>69850</xdr:rowOff>
        </xdr:from>
        <xdr:to>
          <xdr:col>12</xdr:col>
          <xdr:colOff>488950</xdr:colOff>
          <xdr:row>31</xdr:row>
          <xdr:rowOff>114300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577850</xdr:colOff>
          <xdr:row>26</xdr:row>
          <xdr:rowOff>82550</xdr:rowOff>
        </xdr:from>
        <xdr:to>
          <xdr:col>12</xdr:col>
          <xdr:colOff>457200</xdr:colOff>
          <xdr:row>27</xdr:row>
          <xdr:rowOff>139700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571500</xdr:colOff>
          <xdr:row>22</xdr:row>
          <xdr:rowOff>82550</xdr:rowOff>
        </xdr:from>
        <xdr:to>
          <xdr:col>12</xdr:col>
          <xdr:colOff>450850</xdr:colOff>
          <xdr:row>23</xdr:row>
          <xdr:rowOff>139700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24953</xdr:colOff>
      <xdr:row>28</xdr:row>
      <xdr:rowOff>127000</xdr:rowOff>
    </xdr:from>
    <xdr:to>
      <xdr:col>10</xdr:col>
      <xdr:colOff>783592</xdr:colOff>
      <xdr:row>36</xdr:row>
      <xdr:rowOff>155613</xdr:rowOff>
    </xdr:to>
    <xdr:sp macro="" textlink="">
      <xdr:nvSpPr>
        <xdr:cNvPr id="36" name="Rectangle 35">
          <a:extLst>
            <a:ext uri="{FF2B5EF4-FFF2-40B4-BE49-F238E27FC236}">
              <a16:creationId xmlns:a16="http://schemas.microsoft.com/office/drawing/2014/main" id="{00000000-0008-0000-0000-000024000000}"/>
            </a:ext>
          </a:extLst>
        </xdr:cNvPr>
        <xdr:cNvSpPr/>
      </xdr:nvSpPr>
      <xdr:spPr bwMode="auto">
        <a:xfrm>
          <a:off x="637541" y="5520765"/>
          <a:ext cx="8296463" cy="1343436"/>
        </a:xfrm>
        <a:prstGeom prst="rect">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clip" wrap="square" lIns="18288" tIns="0" rIns="0" bIns="0" rtlCol="0" anchor="t" upright="1"/>
        <a:lstStyle/>
        <a:p>
          <a:pPr algn="l"/>
          <a:r>
            <a:rPr lang="en-GB" sz="1400"/>
            <a:t>Works are scoped on getting 3hr minimum working time Sunday to Thursday. Workforce will meet and access from Craigendoran Train Station RRAP - NEM7 - 23m 588yds - W3W - cafe.stores.litigate - This is a highly sensitive location and all effort must be given to minimising the efforts of our activities with regards to the neighbouring properties which closely adjoin this location. Please give thought to the local residents. This</a:t>
          </a:r>
          <a:r>
            <a:rPr lang="en-GB" sz="1400" baseline="0"/>
            <a:t> access/egress survey has been taken on the 14/07/25 and must be used to check against any additional hazards that are to be recorded on a new NWR Hazard Map. POWRA to be used prior to any works being undertaking. </a:t>
          </a:r>
          <a:endParaRPr lang="en-GB" sz="1400"/>
        </a:p>
      </xdr:txBody>
    </xdr:sp>
    <xdr:clientData/>
  </xdr:twoCellAnchor>
  <xdr:twoCellAnchor>
    <xdr:from>
      <xdr:col>12</xdr:col>
      <xdr:colOff>546848</xdr:colOff>
      <xdr:row>9</xdr:row>
      <xdr:rowOff>116541</xdr:rowOff>
    </xdr:from>
    <xdr:to>
      <xdr:col>12</xdr:col>
      <xdr:colOff>806824</xdr:colOff>
      <xdr:row>11</xdr:row>
      <xdr:rowOff>71717</xdr:rowOff>
    </xdr:to>
    <xdr:sp macro="" textlink="">
      <xdr:nvSpPr>
        <xdr:cNvPr id="39" name="Rectangle 38">
          <a:extLst>
            <a:ext uri="{FF2B5EF4-FFF2-40B4-BE49-F238E27FC236}">
              <a16:creationId xmlns:a16="http://schemas.microsoft.com/office/drawing/2014/main" id="{00000000-0008-0000-0000-000027000000}"/>
            </a:ext>
          </a:extLst>
        </xdr:cNvPr>
        <xdr:cNvSpPr/>
      </xdr:nvSpPr>
      <xdr:spPr bwMode="auto">
        <a:xfrm>
          <a:off x="10452848" y="2411506"/>
          <a:ext cx="259976" cy="295835"/>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clientData/>
  </xdr:twoCellAnchor>
  <xdr:twoCellAnchor>
    <xdr:from>
      <xdr:col>12</xdr:col>
      <xdr:colOff>555812</xdr:colOff>
      <xdr:row>13</xdr:row>
      <xdr:rowOff>107578</xdr:rowOff>
    </xdr:from>
    <xdr:to>
      <xdr:col>12</xdr:col>
      <xdr:colOff>815788</xdr:colOff>
      <xdr:row>15</xdr:row>
      <xdr:rowOff>62754</xdr:rowOff>
    </xdr:to>
    <xdr:sp macro="" textlink="">
      <xdr:nvSpPr>
        <xdr:cNvPr id="41" name="Rectangle 40">
          <a:extLst>
            <a:ext uri="{FF2B5EF4-FFF2-40B4-BE49-F238E27FC236}">
              <a16:creationId xmlns:a16="http://schemas.microsoft.com/office/drawing/2014/main" id="{00000000-0008-0000-0000-000029000000}"/>
            </a:ext>
          </a:extLst>
        </xdr:cNvPr>
        <xdr:cNvSpPr/>
      </xdr:nvSpPr>
      <xdr:spPr bwMode="auto">
        <a:xfrm>
          <a:off x="10461812" y="3083860"/>
          <a:ext cx="259976" cy="295835"/>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clientData/>
  </xdr:twoCellAnchor>
  <xdr:twoCellAnchor>
    <xdr:from>
      <xdr:col>12</xdr:col>
      <xdr:colOff>573741</xdr:colOff>
      <xdr:row>17</xdr:row>
      <xdr:rowOff>125506</xdr:rowOff>
    </xdr:from>
    <xdr:to>
      <xdr:col>12</xdr:col>
      <xdr:colOff>833717</xdr:colOff>
      <xdr:row>19</xdr:row>
      <xdr:rowOff>80682</xdr:rowOff>
    </xdr:to>
    <xdr:sp macro="" textlink="">
      <xdr:nvSpPr>
        <xdr:cNvPr id="43" name="Rectangle 42">
          <a:extLst>
            <a:ext uri="{FF2B5EF4-FFF2-40B4-BE49-F238E27FC236}">
              <a16:creationId xmlns:a16="http://schemas.microsoft.com/office/drawing/2014/main" id="{00000000-0008-0000-0000-00002B000000}"/>
            </a:ext>
          </a:extLst>
        </xdr:cNvPr>
        <xdr:cNvSpPr/>
      </xdr:nvSpPr>
      <xdr:spPr bwMode="auto">
        <a:xfrm>
          <a:off x="10479741" y="3783106"/>
          <a:ext cx="259976" cy="295835"/>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clientData/>
  </xdr:twoCellAnchor>
  <xdr:twoCellAnchor>
    <xdr:from>
      <xdr:col>11</xdr:col>
      <xdr:colOff>493059</xdr:colOff>
      <xdr:row>17</xdr:row>
      <xdr:rowOff>116541</xdr:rowOff>
    </xdr:from>
    <xdr:to>
      <xdr:col>11</xdr:col>
      <xdr:colOff>753035</xdr:colOff>
      <xdr:row>19</xdr:row>
      <xdr:rowOff>71717</xdr:rowOff>
    </xdr:to>
    <xdr:sp macro="" textlink="">
      <xdr:nvSpPr>
        <xdr:cNvPr id="45" name="Rectangle 44">
          <a:extLst>
            <a:ext uri="{FF2B5EF4-FFF2-40B4-BE49-F238E27FC236}">
              <a16:creationId xmlns:a16="http://schemas.microsoft.com/office/drawing/2014/main" id="{00000000-0008-0000-0000-00002D000000}"/>
            </a:ext>
          </a:extLst>
        </xdr:cNvPr>
        <xdr:cNvSpPr/>
      </xdr:nvSpPr>
      <xdr:spPr bwMode="auto">
        <a:xfrm>
          <a:off x="9448800" y="3774141"/>
          <a:ext cx="259976" cy="295835"/>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clientData/>
  </xdr:twoCellAnchor>
  <xdr:twoCellAnchor>
    <xdr:from>
      <xdr:col>12</xdr:col>
      <xdr:colOff>600636</xdr:colOff>
      <xdr:row>33</xdr:row>
      <xdr:rowOff>125505</xdr:rowOff>
    </xdr:from>
    <xdr:to>
      <xdr:col>12</xdr:col>
      <xdr:colOff>860612</xdr:colOff>
      <xdr:row>35</xdr:row>
      <xdr:rowOff>80682</xdr:rowOff>
    </xdr:to>
    <xdr:sp macro="" textlink="">
      <xdr:nvSpPr>
        <xdr:cNvPr id="44" name="Rectangle 43">
          <a:extLst>
            <a:ext uri="{FF2B5EF4-FFF2-40B4-BE49-F238E27FC236}">
              <a16:creationId xmlns:a16="http://schemas.microsoft.com/office/drawing/2014/main" id="{00000000-0008-0000-0000-00002C000000}"/>
            </a:ext>
          </a:extLst>
        </xdr:cNvPr>
        <xdr:cNvSpPr/>
      </xdr:nvSpPr>
      <xdr:spPr bwMode="auto">
        <a:xfrm>
          <a:off x="10506636" y="6508376"/>
          <a:ext cx="259976" cy="295835"/>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clientData/>
  </xdr:twoCellAnchor>
  <xdr:twoCellAnchor>
    <xdr:from>
      <xdr:col>12</xdr:col>
      <xdr:colOff>546848</xdr:colOff>
      <xdr:row>22</xdr:row>
      <xdr:rowOff>0</xdr:rowOff>
    </xdr:from>
    <xdr:to>
      <xdr:col>12</xdr:col>
      <xdr:colOff>806824</xdr:colOff>
      <xdr:row>23</xdr:row>
      <xdr:rowOff>125506</xdr:rowOff>
    </xdr:to>
    <xdr:sp macro="" textlink="">
      <xdr:nvSpPr>
        <xdr:cNvPr id="46" name="Rectangle 45">
          <a:extLst>
            <a:ext uri="{FF2B5EF4-FFF2-40B4-BE49-F238E27FC236}">
              <a16:creationId xmlns:a16="http://schemas.microsoft.com/office/drawing/2014/main" id="{00000000-0008-0000-0000-00002E000000}"/>
            </a:ext>
          </a:extLst>
        </xdr:cNvPr>
        <xdr:cNvSpPr/>
      </xdr:nvSpPr>
      <xdr:spPr bwMode="auto">
        <a:xfrm>
          <a:off x="10452848" y="4509247"/>
          <a:ext cx="259976" cy="295835"/>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clientData/>
  </xdr:twoCellAnchor>
  <xdr:twoCellAnchor>
    <xdr:from>
      <xdr:col>11</xdr:col>
      <xdr:colOff>521896</xdr:colOff>
      <xdr:row>9</xdr:row>
      <xdr:rowOff>125281</xdr:rowOff>
    </xdr:from>
    <xdr:to>
      <xdr:col>11</xdr:col>
      <xdr:colOff>783142</xdr:colOff>
      <xdr:row>11</xdr:row>
      <xdr:rowOff>80457</xdr:rowOff>
    </xdr:to>
    <xdr:sp macro="" textlink="">
      <xdr:nvSpPr>
        <xdr:cNvPr id="47" name="Rectangle 46">
          <a:extLst>
            <a:ext uri="{FF2B5EF4-FFF2-40B4-BE49-F238E27FC236}">
              <a16:creationId xmlns:a16="http://schemas.microsoft.com/office/drawing/2014/main" id="{00000000-0008-0000-0000-00002F000000}"/>
            </a:ext>
          </a:extLst>
        </xdr:cNvPr>
        <xdr:cNvSpPr/>
      </xdr:nvSpPr>
      <xdr:spPr bwMode="auto">
        <a:xfrm>
          <a:off x="9456720" y="2396340"/>
          <a:ext cx="261246" cy="283882"/>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clientData/>
  </xdr:twoCellAnchor>
  <xdr:twoCellAnchor editAs="oneCell">
    <xdr:from>
      <xdr:col>1</xdr:col>
      <xdr:colOff>4931</xdr:colOff>
      <xdr:row>7</xdr:row>
      <xdr:rowOff>390861</xdr:rowOff>
    </xdr:from>
    <xdr:to>
      <xdr:col>10</xdr:col>
      <xdr:colOff>768200</xdr:colOff>
      <xdr:row>28</xdr:row>
      <xdr:rowOff>134470</xdr:rowOff>
    </xdr:to>
    <xdr:pic>
      <xdr:nvPicPr>
        <xdr:cNvPr id="22" name="Picture 21">
          <a:extLst>
            <a:ext uri="{FF2B5EF4-FFF2-40B4-BE49-F238E27FC236}">
              <a16:creationId xmlns:a16="http://schemas.microsoft.com/office/drawing/2014/main" id="{F7428934-7E61-0AA1-5AC7-E5A20ECD18AE}"/>
            </a:ext>
          </a:extLst>
        </xdr:cNvPr>
        <xdr:cNvPicPr>
          <a:picLocks noChangeAspect="1"/>
        </xdr:cNvPicPr>
      </xdr:nvPicPr>
      <xdr:blipFill>
        <a:blip xmlns:r="http://schemas.openxmlformats.org/officeDocument/2006/relationships" r:embed="rId20"/>
        <a:stretch>
          <a:fillRect/>
        </a:stretch>
      </xdr:blipFill>
      <xdr:spPr>
        <a:xfrm>
          <a:off x="617519" y="2079214"/>
          <a:ext cx="8301093" cy="3449021"/>
        </a:xfrm>
        <a:prstGeom prst="rect">
          <a:avLst/>
        </a:prstGeom>
      </xdr:spPr>
    </xdr:pic>
    <xdr:clientData/>
  </xdr:twoCellAnchor>
  <xdr:twoCellAnchor>
    <xdr:from>
      <xdr:col>6</xdr:col>
      <xdr:colOff>612588</xdr:colOff>
      <xdr:row>17</xdr:row>
      <xdr:rowOff>68506</xdr:rowOff>
    </xdr:from>
    <xdr:to>
      <xdr:col>10</xdr:col>
      <xdr:colOff>524211</xdr:colOff>
      <xdr:row>20</xdr:row>
      <xdr:rowOff>29883</xdr:rowOff>
    </xdr:to>
    <xdr:sp macro="" textlink="">
      <xdr:nvSpPr>
        <xdr:cNvPr id="23" name="TextBox 22">
          <a:extLst>
            <a:ext uri="{FF2B5EF4-FFF2-40B4-BE49-F238E27FC236}">
              <a16:creationId xmlns:a16="http://schemas.microsoft.com/office/drawing/2014/main" id="{DA73D178-EA79-B287-6504-36D7C9C35DA3}"/>
            </a:ext>
          </a:extLst>
        </xdr:cNvPr>
        <xdr:cNvSpPr txBox="1"/>
      </xdr:nvSpPr>
      <xdr:spPr>
        <a:xfrm>
          <a:off x="5319059" y="3654388"/>
          <a:ext cx="3355564" cy="45443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View of authorised access point</a:t>
          </a:r>
          <a:r>
            <a:rPr lang="en-GB" sz="1100" baseline="0"/>
            <a:t> at </a:t>
          </a:r>
          <a:r>
            <a:rPr lang="en-GB" sz="1100">
              <a:solidFill>
                <a:schemeClr val="dk1"/>
              </a:solidFill>
              <a:effectLst/>
              <a:latin typeface="+mn-lt"/>
              <a:ea typeface="+mn-ea"/>
              <a:cs typeface="+mn-cs"/>
            </a:rPr>
            <a:t>Craigendoran Train Station RRAP - NEM7 - 23m 588yds </a:t>
          </a:r>
          <a:endParaRPr lang="en-GB" sz="1100"/>
        </a:p>
      </xdr:txBody>
    </xdr:sp>
    <xdr:clientData/>
  </xdr:twoCellAnchor>
  <xdr:twoCellAnchor>
    <xdr:from>
      <xdr:col>8</xdr:col>
      <xdr:colOff>600187</xdr:colOff>
      <xdr:row>11</xdr:row>
      <xdr:rowOff>149411</xdr:rowOff>
    </xdr:from>
    <xdr:to>
      <xdr:col>8</xdr:col>
      <xdr:colOff>709706</xdr:colOff>
      <xdr:row>17</xdr:row>
      <xdr:rowOff>62305</xdr:rowOff>
    </xdr:to>
    <xdr:cxnSp macro="">
      <xdr:nvCxnSpPr>
        <xdr:cNvPr id="25" name="Straight Arrow Connector 24">
          <a:extLst>
            <a:ext uri="{FF2B5EF4-FFF2-40B4-BE49-F238E27FC236}">
              <a16:creationId xmlns:a16="http://schemas.microsoft.com/office/drawing/2014/main" id="{C53D9BEA-F815-3BFF-DB0A-01D78AA726AD}"/>
            </a:ext>
          </a:extLst>
        </xdr:cNvPr>
        <xdr:cNvCxnSpPr/>
      </xdr:nvCxnSpPr>
      <xdr:spPr bwMode="auto">
        <a:xfrm flipV="1">
          <a:off x="7017422" y="2749176"/>
          <a:ext cx="109519" cy="899011"/>
        </a:xfrm>
        <a:prstGeom prst="straightConnector1">
          <a:avLst/>
        </a:prstGeom>
        <a:solidFill>
          <a:srgbClr val="FFFFFF"/>
        </a:solidFill>
        <a:ln w="38100" cap="flat" cmpd="sng" algn="ctr">
          <a:solidFill>
            <a:srgbClr val="FFFF00"/>
          </a:solidFill>
          <a:prstDash val="solid"/>
          <a:round/>
          <a:headEnd type="none" w="med" len="med"/>
          <a:tailEnd type="triangle"/>
        </a:ln>
        <a:effec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613410</xdr:colOff>
      <xdr:row>2</xdr:row>
      <xdr:rowOff>8890</xdr:rowOff>
    </xdr:from>
    <xdr:to>
      <xdr:col>7</xdr:col>
      <xdr:colOff>5080</xdr:colOff>
      <xdr:row>21</xdr:row>
      <xdr:rowOff>171450</xdr:rowOff>
    </xdr:to>
    <xdr:pic>
      <xdr:nvPicPr>
        <xdr:cNvPr id="2" name="Picture 1" descr="A train tracks with grass and rocks&#10;&#10;AI-generated content may be incorrect.">
          <a:extLst>
            <a:ext uri="{FF2B5EF4-FFF2-40B4-BE49-F238E27FC236}">
              <a16:creationId xmlns:a16="http://schemas.microsoft.com/office/drawing/2014/main" id="{257A6BA6-6575-EB6A-72B6-1856C5D2A97C}"/>
            </a:ext>
          </a:extLst>
        </xdr:cNvPr>
        <xdr:cNvPicPr>
          <a:picLocks noChangeAspect="1"/>
        </xdr:cNvPicPr>
      </xdr:nvPicPr>
      <xdr:blipFill>
        <a:blip xmlns:r="http://schemas.openxmlformats.org/officeDocument/2006/relationships" r:embed="rId1"/>
        <a:stretch>
          <a:fillRect/>
        </a:stretch>
      </xdr:blipFill>
      <xdr:spPr>
        <a:xfrm>
          <a:off x="613410" y="497840"/>
          <a:ext cx="3747770" cy="3299460"/>
        </a:xfrm>
        <a:prstGeom prst="rect">
          <a:avLst/>
        </a:prstGeom>
      </xdr:spPr>
    </xdr:pic>
    <xdr:clientData/>
  </xdr:twoCellAnchor>
  <xdr:twoCellAnchor editAs="oneCell">
    <xdr:from>
      <xdr:col>7</xdr:col>
      <xdr:colOff>612140</xdr:colOff>
      <xdr:row>2</xdr:row>
      <xdr:rowOff>6350</xdr:rowOff>
    </xdr:from>
    <xdr:to>
      <xdr:col>13</xdr:col>
      <xdr:colOff>609600</xdr:colOff>
      <xdr:row>21</xdr:row>
      <xdr:rowOff>165100</xdr:rowOff>
    </xdr:to>
    <xdr:pic>
      <xdr:nvPicPr>
        <xdr:cNvPr id="3" name="Picture 2" descr="A concrete wall with power lines over it&#10;&#10;AI-generated content may be incorrect.">
          <a:extLst>
            <a:ext uri="{FF2B5EF4-FFF2-40B4-BE49-F238E27FC236}">
              <a16:creationId xmlns:a16="http://schemas.microsoft.com/office/drawing/2014/main" id="{2DAAA41D-7B7E-61B2-F546-917A36B22032}"/>
            </a:ext>
          </a:extLst>
        </xdr:cNvPr>
        <xdr:cNvPicPr>
          <a:picLocks noChangeAspect="1"/>
        </xdr:cNvPicPr>
      </xdr:nvPicPr>
      <xdr:blipFill>
        <a:blip xmlns:r="http://schemas.openxmlformats.org/officeDocument/2006/relationships" r:embed="rId2"/>
        <a:stretch>
          <a:fillRect/>
        </a:stretch>
      </xdr:blipFill>
      <xdr:spPr>
        <a:xfrm>
          <a:off x="4968240" y="495300"/>
          <a:ext cx="3731260" cy="3295650"/>
        </a:xfrm>
        <a:prstGeom prst="rect">
          <a:avLst/>
        </a:prstGeom>
      </xdr:spPr>
    </xdr:pic>
    <xdr:clientData/>
  </xdr:twoCellAnchor>
  <xdr:twoCellAnchor editAs="oneCell">
    <xdr:from>
      <xdr:col>0</xdr:col>
      <xdr:colOff>609600</xdr:colOff>
      <xdr:row>26</xdr:row>
      <xdr:rowOff>7620</xdr:rowOff>
    </xdr:from>
    <xdr:to>
      <xdr:col>6</xdr:col>
      <xdr:colOff>609600</xdr:colOff>
      <xdr:row>45</xdr:row>
      <xdr:rowOff>171450</xdr:rowOff>
    </xdr:to>
    <xdr:pic>
      <xdr:nvPicPr>
        <xdr:cNvPr id="4" name="Picture 3" descr="A stone wall with holes in it&#10;&#10;AI-generated content may be incorrect.">
          <a:extLst>
            <a:ext uri="{FF2B5EF4-FFF2-40B4-BE49-F238E27FC236}">
              <a16:creationId xmlns:a16="http://schemas.microsoft.com/office/drawing/2014/main" id="{80EB1E88-649D-2C79-E6AF-3DCE8CA0F047}"/>
            </a:ext>
          </a:extLst>
        </xdr:cNvPr>
        <xdr:cNvPicPr>
          <a:picLocks noChangeAspect="1"/>
        </xdr:cNvPicPr>
      </xdr:nvPicPr>
      <xdr:blipFill>
        <a:blip xmlns:r="http://schemas.openxmlformats.org/officeDocument/2006/relationships" r:embed="rId3"/>
        <a:stretch>
          <a:fillRect/>
        </a:stretch>
      </xdr:blipFill>
      <xdr:spPr>
        <a:xfrm>
          <a:off x="609600" y="4509770"/>
          <a:ext cx="3733800" cy="3300730"/>
        </a:xfrm>
        <a:prstGeom prst="rect">
          <a:avLst/>
        </a:prstGeom>
      </xdr:spPr>
    </xdr:pic>
    <xdr:clientData/>
  </xdr:twoCellAnchor>
  <xdr:twoCellAnchor editAs="oneCell">
    <xdr:from>
      <xdr:col>7</xdr:col>
      <xdr:colOff>612140</xdr:colOff>
      <xdr:row>26</xdr:row>
      <xdr:rowOff>5080</xdr:rowOff>
    </xdr:from>
    <xdr:to>
      <xdr:col>13</xdr:col>
      <xdr:colOff>614680</xdr:colOff>
      <xdr:row>45</xdr:row>
      <xdr:rowOff>171450</xdr:rowOff>
    </xdr:to>
    <xdr:pic>
      <xdr:nvPicPr>
        <xdr:cNvPr id="5" name="Picture 4" descr="A brick wall with a cement wall and a concrete wall with a cement wall and a concrete wall with a cement wall and a concrete wall with a cement wall and a concrete wall with a cement wall&#10;&#10;AI-generated content may be incorrect.">
          <a:extLst>
            <a:ext uri="{FF2B5EF4-FFF2-40B4-BE49-F238E27FC236}">
              <a16:creationId xmlns:a16="http://schemas.microsoft.com/office/drawing/2014/main" id="{20B7216A-020D-ED15-019E-2CB6C53F368F}"/>
            </a:ext>
          </a:extLst>
        </xdr:cNvPr>
        <xdr:cNvPicPr>
          <a:picLocks noChangeAspect="1"/>
        </xdr:cNvPicPr>
      </xdr:nvPicPr>
      <xdr:blipFill>
        <a:blip xmlns:r="http://schemas.openxmlformats.org/officeDocument/2006/relationships" r:embed="rId4"/>
        <a:stretch>
          <a:fillRect/>
        </a:stretch>
      </xdr:blipFill>
      <xdr:spPr>
        <a:xfrm>
          <a:off x="4968240" y="4507230"/>
          <a:ext cx="3736340" cy="3303270"/>
        </a:xfrm>
        <a:prstGeom prst="rect">
          <a:avLst/>
        </a:prstGeom>
      </xdr:spPr>
    </xdr:pic>
    <xdr:clientData/>
  </xdr:twoCellAnchor>
  <xdr:twoCellAnchor editAs="oneCell">
    <xdr:from>
      <xdr:col>0</xdr:col>
      <xdr:colOff>613410</xdr:colOff>
      <xdr:row>50</xdr:row>
      <xdr:rowOff>3810</xdr:rowOff>
    </xdr:from>
    <xdr:to>
      <xdr:col>6</xdr:col>
      <xdr:colOff>614680</xdr:colOff>
      <xdr:row>69</xdr:row>
      <xdr:rowOff>0</xdr:rowOff>
    </xdr:to>
    <xdr:pic>
      <xdr:nvPicPr>
        <xdr:cNvPr id="6" name="Picture 5" descr="A stone wall with a white substance&#10;&#10;AI-generated content may be incorrect.">
          <a:extLst>
            <a:ext uri="{FF2B5EF4-FFF2-40B4-BE49-F238E27FC236}">
              <a16:creationId xmlns:a16="http://schemas.microsoft.com/office/drawing/2014/main" id="{F2F5DE17-D82E-69AB-DD87-CBD4EFED59C5}"/>
            </a:ext>
          </a:extLst>
        </xdr:cNvPr>
        <xdr:cNvPicPr>
          <a:picLocks noChangeAspect="1"/>
        </xdr:cNvPicPr>
      </xdr:nvPicPr>
      <xdr:blipFill>
        <a:blip xmlns:r="http://schemas.openxmlformats.org/officeDocument/2006/relationships" r:embed="rId5"/>
        <a:stretch>
          <a:fillRect/>
        </a:stretch>
      </xdr:blipFill>
      <xdr:spPr>
        <a:xfrm>
          <a:off x="613410" y="8519160"/>
          <a:ext cx="3735070" cy="3145790"/>
        </a:xfrm>
        <a:prstGeom prst="rect">
          <a:avLst/>
        </a:prstGeom>
      </xdr:spPr>
    </xdr:pic>
    <xdr:clientData/>
  </xdr:twoCellAnchor>
  <xdr:twoCellAnchor editAs="oneCell">
    <xdr:from>
      <xdr:col>8</xdr:col>
      <xdr:colOff>5080</xdr:colOff>
      <xdr:row>50</xdr:row>
      <xdr:rowOff>0</xdr:rowOff>
    </xdr:from>
    <xdr:to>
      <xdr:col>13</xdr:col>
      <xdr:colOff>609600</xdr:colOff>
      <xdr:row>69</xdr:row>
      <xdr:rowOff>0</xdr:rowOff>
    </xdr:to>
    <xdr:pic>
      <xdr:nvPicPr>
        <xdr:cNvPr id="7" name="Picture 6" descr="A concrete wall with a metal pole&#10;&#10;AI-generated content may be incorrect.">
          <a:extLst>
            <a:ext uri="{FF2B5EF4-FFF2-40B4-BE49-F238E27FC236}">
              <a16:creationId xmlns:a16="http://schemas.microsoft.com/office/drawing/2014/main" id="{7CA4650A-CB67-BCD8-2DEF-36FE077FFF3A}"/>
            </a:ext>
          </a:extLst>
        </xdr:cNvPr>
        <xdr:cNvPicPr>
          <a:picLocks noChangeAspect="1"/>
        </xdr:cNvPicPr>
      </xdr:nvPicPr>
      <xdr:blipFill>
        <a:blip xmlns:r="http://schemas.openxmlformats.org/officeDocument/2006/relationships" r:embed="rId6"/>
        <a:stretch>
          <a:fillRect/>
        </a:stretch>
      </xdr:blipFill>
      <xdr:spPr>
        <a:xfrm>
          <a:off x="4983480" y="8515350"/>
          <a:ext cx="3716020" cy="3149600"/>
        </a:xfrm>
        <a:prstGeom prst="rect">
          <a:avLst/>
        </a:prstGeom>
      </xdr:spPr>
    </xdr:pic>
    <xdr:clientData/>
  </xdr:twoCellAnchor>
  <xdr:twoCellAnchor editAs="oneCell">
    <xdr:from>
      <xdr:col>0</xdr:col>
      <xdr:colOff>609600</xdr:colOff>
      <xdr:row>75</xdr:row>
      <xdr:rowOff>8890</xdr:rowOff>
    </xdr:from>
    <xdr:to>
      <xdr:col>6</xdr:col>
      <xdr:colOff>604520</xdr:colOff>
      <xdr:row>94</xdr:row>
      <xdr:rowOff>165100</xdr:rowOff>
    </xdr:to>
    <xdr:pic>
      <xdr:nvPicPr>
        <xdr:cNvPr id="8" name="Picture 7" descr="A concrete wall with grass and a power line&#10;&#10;AI-generated content may be incorrect.">
          <a:extLst>
            <a:ext uri="{FF2B5EF4-FFF2-40B4-BE49-F238E27FC236}">
              <a16:creationId xmlns:a16="http://schemas.microsoft.com/office/drawing/2014/main" id="{927C68B9-9D98-F655-2CD1-C19198EA3D5D}"/>
            </a:ext>
          </a:extLst>
        </xdr:cNvPr>
        <xdr:cNvPicPr>
          <a:picLocks noChangeAspect="1"/>
        </xdr:cNvPicPr>
      </xdr:nvPicPr>
      <xdr:blipFill>
        <a:blip xmlns:r="http://schemas.openxmlformats.org/officeDocument/2006/relationships" r:embed="rId7"/>
        <a:stretch>
          <a:fillRect/>
        </a:stretch>
      </xdr:blipFill>
      <xdr:spPr>
        <a:xfrm>
          <a:off x="609600" y="12702540"/>
          <a:ext cx="3728720" cy="3293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71</xdr:row>
          <xdr:rowOff>0</xdr:rowOff>
        </xdr:from>
        <xdr:to>
          <xdr:col>13</xdr:col>
          <xdr:colOff>69850</xdr:colOff>
          <xdr:row>71</xdr:row>
          <xdr:rowOff>222250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71</xdr:row>
          <xdr:rowOff>0</xdr:rowOff>
        </xdr:from>
        <xdr:to>
          <xdr:col>15</xdr:col>
          <xdr:colOff>69850</xdr:colOff>
          <xdr:row>71</xdr:row>
          <xdr:rowOff>222250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61</xdr:row>
          <xdr:rowOff>0</xdr:rowOff>
        </xdr:from>
        <xdr:to>
          <xdr:col>13</xdr:col>
          <xdr:colOff>69850</xdr:colOff>
          <xdr:row>62</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61</xdr:row>
          <xdr:rowOff>0</xdr:rowOff>
        </xdr:from>
        <xdr:to>
          <xdr:col>15</xdr:col>
          <xdr:colOff>69850</xdr:colOff>
          <xdr:row>62</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63</xdr:row>
          <xdr:rowOff>0</xdr:rowOff>
        </xdr:from>
        <xdr:to>
          <xdr:col>13</xdr:col>
          <xdr:colOff>69850</xdr:colOff>
          <xdr:row>63</xdr:row>
          <xdr:rowOff>222250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63</xdr:row>
          <xdr:rowOff>0</xdr:rowOff>
        </xdr:from>
        <xdr:to>
          <xdr:col>15</xdr:col>
          <xdr:colOff>69850</xdr:colOff>
          <xdr:row>63</xdr:row>
          <xdr:rowOff>222250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65</xdr:row>
          <xdr:rowOff>0</xdr:rowOff>
        </xdr:from>
        <xdr:to>
          <xdr:col>13</xdr:col>
          <xdr:colOff>69850</xdr:colOff>
          <xdr:row>65</xdr:row>
          <xdr:rowOff>222250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65</xdr:row>
          <xdr:rowOff>0</xdr:rowOff>
        </xdr:from>
        <xdr:to>
          <xdr:col>15</xdr:col>
          <xdr:colOff>69850</xdr:colOff>
          <xdr:row>65</xdr:row>
          <xdr:rowOff>222250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67</xdr:row>
          <xdr:rowOff>0</xdr:rowOff>
        </xdr:from>
        <xdr:to>
          <xdr:col>13</xdr:col>
          <xdr:colOff>69850</xdr:colOff>
          <xdr:row>67</xdr:row>
          <xdr:rowOff>222250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67</xdr:row>
          <xdr:rowOff>0</xdr:rowOff>
        </xdr:from>
        <xdr:to>
          <xdr:col>15</xdr:col>
          <xdr:colOff>69850</xdr:colOff>
          <xdr:row>67</xdr:row>
          <xdr:rowOff>222250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69</xdr:row>
          <xdr:rowOff>0</xdr:rowOff>
        </xdr:from>
        <xdr:to>
          <xdr:col>13</xdr:col>
          <xdr:colOff>69850</xdr:colOff>
          <xdr:row>69</xdr:row>
          <xdr:rowOff>222250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69</xdr:row>
          <xdr:rowOff>0</xdr:rowOff>
        </xdr:from>
        <xdr:to>
          <xdr:col>15</xdr:col>
          <xdr:colOff>69850</xdr:colOff>
          <xdr:row>69</xdr:row>
          <xdr:rowOff>222250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71</xdr:row>
          <xdr:rowOff>0</xdr:rowOff>
        </xdr:from>
        <xdr:to>
          <xdr:col>13</xdr:col>
          <xdr:colOff>69850</xdr:colOff>
          <xdr:row>71</xdr:row>
          <xdr:rowOff>222250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71</xdr:row>
          <xdr:rowOff>0</xdr:rowOff>
        </xdr:from>
        <xdr:to>
          <xdr:col>15</xdr:col>
          <xdr:colOff>69850</xdr:colOff>
          <xdr:row>71</xdr:row>
          <xdr:rowOff>222250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88900</xdr:colOff>
      <xdr:row>0</xdr:row>
      <xdr:rowOff>63500</xdr:rowOff>
    </xdr:from>
    <xdr:to>
      <xdr:col>3</xdr:col>
      <xdr:colOff>35426</xdr:colOff>
      <xdr:row>1</xdr:row>
      <xdr:rowOff>262890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63500"/>
          <a:ext cx="2853556" cy="4572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12</xdr:col>
          <xdr:colOff>0</xdr:colOff>
          <xdr:row>55</xdr:row>
          <xdr:rowOff>0</xdr:rowOff>
        </xdr:from>
        <xdr:to>
          <xdr:col>13</xdr:col>
          <xdr:colOff>69850</xdr:colOff>
          <xdr:row>55</xdr:row>
          <xdr:rowOff>254000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55</xdr:row>
          <xdr:rowOff>0</xdr:rowOff>
        </xdr:from>
        <xdr:to>
          <xdr:col>15</xdr:col>
          <xdr:colOff>69850</xdr:colOff>
          <xdr:row>55</xdr:row>
          <xdr:rowOff>254000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xdr:row>
          <xdr:rowOff>0</xdr:rowOff>
        </xdr:from>
        <xdr:to>
          <xdr:col>13</xdr:col>
          <xdr:colOff>69850</xdr:colOff>
          <xdr:row>53</xdr:row>
          <xdr:rowOff>254000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53</xdr:row>
          <xdr:rowOff>0</xdr:rowOff>
        </xdr:from>
        <xdr:to>
          <xdr:col>15</xdr:col>
          <xdr:colOff>69850</xdr:colOff>
          <xdr:row>53</xdr:row>
          <xdr:rowOff>254000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0</xdr:rowOff>
        </xdr:from>
        <xdr:to>
          <xdr:col>13</xdr:col>
          <xdr:colOff>69850</xdr:colOff>
          <xdr:row>51</xdr:row>
          <xdr:rowOff>254000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51</xdr:row>
          <xdr:rowOff>0</xdr:rowOff>
        </xdr:from>
        <xdr:to>
          <xdr:col>15</xdr:col>
          <xdr:colOff>69850</xdr:colOff>
          <xdr:row>51</xdr:row>
          <xdr:rowOff>254000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0</xdr:rowOff>
        </xdr:from>
        <xdr:to>
          <xdr:col>13</xdr:col>
          <xdr:colOff>69850</xdr:colOff>
          <xdr:row>49</xdr:row>
          <xdr:rowOff>254000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49</xdr:row>
          <xdr:rowOff>0</xdr:rowOff>
        </xdr:from>
        <xdr:to>
          <xdr:col>15</xdr:col>
          <xdr:colOff>69850</xdr:colOff>
          <xdr:row>49</xdr:row>
          <xdr:rowOff>254000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69850</xdr:colOff>
          <xdr:row>57</xdr:row>
          <xdr:rowOff>254000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57</xdr:row>
          <xdr:rowOff>0</xdr:rowOff>
        </xdr:from>
        <xdr:to>
          <xdr:col>15</xdr:col>
          <xdr:colOff>69850</xdr:colOff>
          <xdr:row>57</xdr:row>
          <xdr:rowOff>254000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73</xdr:row>
          <xdr:rowOff>0</xdr:rowOff>
        </xdr:from>
        <xdr:to>
          <xdr:col>13</xdr:col>
          <xdr:colOff>69850</xdr:colOff>
          <xdr:row>73</xdr:row>
          <xdr:rowOff>222250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69850</xdr:colOff>
          <xdr:row>73</xdr:row>
          <xdr:rowOff>222250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59</xdr:row>
          <xdr:rowOff>0</xdr:rowOff>
        </xdr:from>
        <xdr:to>
          <xdr:col>13</xdr:col>
          <xdr:colOff>69850</xdr:colOff>
          <xdr:row>59</xdr:row>
          <xdr:rowOff>254000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59</xdr:row>
          <xdr:rowOff>0</xdr:rowOff>
        </xdr:from>
        <xdr:to>
          <xdr:col>15</xdr:col>
          <xdr:colOff>69850</xdr:colOff>
          <xdr:row>59</xdr:row>
          <xdr:rowOff>254000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0</xdr:colOff>
          <xdr:row>7</xdr:row>
          <xdr:rowOff>31750</xdr:rowOff>
        </xdr:from>
        <xdr:to>
          <xdr:col>30</xdr:col>
          <xdr:colOff>146050</xdr:colOff>
          <xdr:row>8</xdr:row>
          <xdr:rowOff>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3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7</xdr:row>
          <xdr:rowOff>31750</xdr:rowOff>
        </xdr:from>
        <xdr:to>
          <xdr:col>32</xdr:col>
          <xdr:colOff>146050</xdr:colOff>
          <xdr:row>8</xdr:row>
          <xdr:rowOff>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3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xdr:row>
          <xdr:rowOff>31750</xdr:rowOff>
        </xdr:from>
        <xdr:to>
          <xdr:col>14</xdr:col>
          <xdr:colOff>69850</xdr:colOff>
          <xdr:row>6</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xdr:row>
          <xdr:rowOff>31750</xdr:rowOff>
        </xdr:from>
        <xdr:to>
          <xdr:col>16</xdr:col>
          <xdr:colOff>69850</xdr:colOff>
          <xdr:row>6</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xdr:row>
          <xdr:rowOff>31750</xdr:rowOff>
        </xdr:from>
        <xdr:to>
          <xdr:col>14</xdr:col>
          <xdr:colOff>69850</xdr:colOff>
          <xdr:row>8</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xdr:row>
          <xdr:rowOff>31750</xdr:rowOff>
        </xdr:from>
        <xdr:to>
          <xdr:col>16</xdr:col>
          <xdr:colOff>69850</xdr:colOff>
          <xdr:row>8</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31750</xdr:rowOff>
        </xdr:from>
        <xdr:to>
          <xdr:col>14</xdr:col>
          <xdr:colOff>69850</xdr:colOff>
          <xdr:row>10</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xdr:row>
          <xdr:rowOff>31750</xdr:rowOff>
        </xdr:from>
        <xdr:to>
          <xdr:col>16</xdr:col>
          <xdr:colOff>69850</xdr:colOff>
          <xdr:row>10</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xdr:row>
          <xdr:rowOff>31750</xdr:rowOff>
        </xdr:from>
        <xdr:to>
          <xdr:col>14</xdr:col>
          <xdr:colOff>69850</xdr:colOff>
          <xdr:row>12</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3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xdr:row>
          <xdr:rowOff>31750</xdr:rowOff>
        </xdr:from>
        <xdr:to>
          <xdr:col>16</xdr:col>
          <xdr:colOff>69850</xdr:colOff>
          <xdr:row>12</xdr:row>
          <xdr:rowOff>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31750</xdr:rowOff>
        </xdr:from>
        <xdr:to>
          <xdr:col>14</xdr:col>
          <xdr:colOff>69850</xdr:colOff>
          <xdr:row>15</xdr:row>
          <xdr:rowOff>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xdr:row>
          <xdr:rowOff>31750</xdr:rowOff>
        </xdr:from>
        <xdr:to>
          <xdr:col>16</xdr:col>
          <xdr:colOff>69850</xdr:colOff>
          <xdr:row>15</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31750</xdr:rowOff>
        </xdr:from>
        <xdr:to>
          <xdr:col>14</xdr:col>
          <xdr:colOff>69850</xdr:colOff>
          <xdr:row>17</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31750</xdr:rowOff>
        </xdr:from>
        <xdr:to>
          <xdr:col>16</xdr:col>
          <xdr:colOff>69850</xdr:colOff>
          <xdr:row>17</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31750</xdr:rowOff>
        </xdr:from>
        <xdr:to>
          <xdr:col>14</xdr:col>
          <xdr:colOff>69850</xdr:colOff>
          <xdr:row>21</xdr:row>
          <xdr:rowOff>31750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20</xdr:row>
          <xdr:rowOff>31750</xdr:rowOff>
        </xdr:from>
        <xdr:to>
          <xdr:col>16</xdr:col>
          <xdr:colOff>69850</xdr:colOff>
          <xdr:row>21</xdr:row>
          <xdr:rowOff>31750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6350</xdr:rowOff>
        </xdr:from>
        <xdr:to>
          <xdr:col>14</xdr:col>
          <xdr:colOff>69850</xdr:colOff>
          <xdr:row>23</xdr:row>
          <xdr:rowOff>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xdr:row>
          <xdr:rowOff>6350</xdr:rowOff>
        </xdr:from>
        <xdr:to>
          <xdr:col>16</xdr:col>
          <xdr:colOff>69850</xdr:colOff>
          <xdr:row>23</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3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6350</xdr:rowOff>
        </xdr:from>
        <xdr:to>
          <xdr:col>14</xdr:col>
          <xdr:colOff>69850</xdr:colOff>
          <xdr:row>29</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xdr:row>
          <xdr:rowOff>6350</xdr:rowOff>
        </xdr:from>
        <xdr:to>
          <xdr:col>16</xdr:col>
          <xdr:colOff>69850</xdr:colOff>
          <xdr:row>29</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3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31750</xdr:rowOff>
        </xdr:from>
        <xdr:to>
          <xdr:col>14</xdr:col>
          <xdr:colOff>69850</xdr:colOff>
          <xdr:row>31</xdr:row>
          <xdr:rowOff>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0</xdr:rowOff>
        </xdr:from>
        <xdr:to>
          <xdr:col>16</xdr:col>
          <xdr:colOff>69850</xdr:colOff>
          <xdr:row>32</xdr:row>
          <xdr:rowOff>222250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3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xdr:row>
          <xdr:rowOff>31750</xdr:rowOff>
        </xdr:from>
        <xdr:to>
          <xdr:col>16</xdr:col>
          <xdr:colOff>69850</xdr:colOff>
          <xdr:row>31</xdr:row>
          <xdr:rowOff>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3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xdr:row>
          <xdr:rowOff>0</xdr:rowOff>
        </xdr:from>
        <xdr:to>
          <xdr:col>14</xdr:col>
          <xdr:colOff>69850</xdr:colOff>
          <xdr:row>32</xdr:row>
          <xdr:rowOff>222250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3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36</xdr:row>
          <xdr:rowOff>31750</xdr:rowOff>
        </xdr:from>
        <xdr:to>
          <xdr:col>14</xdr:col>
          <xdr:colOff>69850</xdr:colOff>
          <xdr:row>37</xdr:row>
          <xdr:rowOff>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3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36</xdr:row>
          <xdr:rowOff>31750</xdr:rowOff>
        </xdr:from>
        <xdr:to>
          <xdr:col>16</xdr:col>
          <xdr:colOff>69850</xdr:colOff>
          <xdr:row>37</xdr:row>
          <xdr:rowOff>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3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38</xdr:row>
          <xdr:rowOff>31750</xdr:rowOff>
        </xdr:from>
        <xdr:to>
          <xdr:col>14</xdr:col>
          <xdr:colOff>69850</xdr:colOff>
          <xdr:row>39</xdr:row>
          <xdr:rowOff>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3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38</xdr:row>
          <xdr:rowOff>31750</xdr:rowOff>
        </xdr:from>
        <xdr:to>
          <xdr:col>16</xdr:col>
          <xdr:colOff>69850</xdr:colOff>
          <xdr:row>39</xdr:row>
          <xdr:rowOff>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3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40</xdr:row>
          <xdr:rowOff>69850</xdr:rowOff>
        </xdr:from>
        <xdr:to>
          <xdr:col>14</xdr:col>
          <xdr:colOff>69850</xdr:colOff>
          <xdr:row>41</xdr:row>
          <xdr:rowOff>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3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40</xdr:row>
          <xdr:rowOff>69850</xdr:rowOff>
        </xdr:from>
        <xdr:to>
          <xdr:col>16</xdr:col>
          <xdr:colOff>69850</xdr:colOff>
          <xdr:row>41</xdr:row>
          <xdr:rowOff>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3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42</xdr:row>
          <xdr:rowOff>31750</xdr:rowOff>
        </xdr:from>
        <xdr:to>
          <xdr:col>14</xdr:col>
          <xdr:colOff>69850</xdr:colOff>
          <xdr:row>43</xdr:row>
          <xdr:rowOff>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3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42</xdr:row>
          <xdr:rowOff>31750</xdr:rowOff>
        </xdr:from>
        <xdr:to>
          <xdr:col>16</xdr:col>
          <xdr:colOff>69850</xdr:colOff>
          <xdr:row>43</xdr:row>
          <xdr:rowOff>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3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xdr:row>
          <xdr:rowOff>31750</xdr:rowOff>
        </xdr:from>
        <xdr:to>
          <xdr:col>14</xdr:col>
          <xdr:colOff>69850</xdr:colOff>
          <xdr:row>45</xdr:row>
          <xdr:rowOff>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3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44</xdr:row>
          <xdr:rowOff>31750</xdr:rowOff>
        </xdr:from>
        <xdr:to>
          <xdr:col>16</xdr:col>
          <xdr:colOff>69850</xdr:colOff>
          <xdr:row>45</xdr:row>
          <xdr:rowOff>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3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46</xdr:row>
          <xdr:rowOff>31750</xdr:rowOff>
        </xdr:from>
        <xdr:to>
          <xdr:col>14</xdr:col>
          <xdr:colOff>69850</xdr:colOff>
          <xdr:row>47</xdr:row>
          <xdr:rowOff>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3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46</xdr:row>
          <xdr:rowOff>31750</xdr:rowOff>
        </xdr:from>
        <xdr:to>
          <xdr:col>16</xdr:col>
          <xdr:colOff>69850</xdr:colOff>
          <xdr:row>47</xdr:row>
          <xdr:rowOff>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3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49</xdr:row>
          <xdr:rowOff>31750</xdr:rowOff>
        </xdr:from>
        <xdr:to>
          <xdr:col>14</xdr:col>
          <xdr:colOff>69850</xdr:colOff>
          <xdr:row>50</xdr:row>
          <xdr:rowOff>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3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49</xdr:row>
          <xdr:rowOff>31750</xdr:rowOff>
        </xdr:from>
        <xdr:to>
          <xdr:col>16</xdr:col>
          <xdr:colOff>69850</xdr:colOff>
          <xdr:row>50</xdr:row>
          <xdr:rowOff>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3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xdr:row>
          <xdr:rowOff>6350</xdr:rowOff>
        </xdr:from>
        <xdr:to>
          <xdr:col>14</xdr:col>
          <xdr:colOff>69850</xdr:colOff>
          <xdr:row>24</xdr:row>
          <xdr:rowOff>228600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3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xdr:row>
          <xdr:rowOff>6350</xdr:rowOff>
        </xdr:from>
        <xdr:to>
          <xdr:col>16</xdr:col>
          <xdr:colOff>69850</xdr:colOff>
          <xdr:row>24</xdr:row>
          <xdr:rowOff>228600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3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7</xdr:row>
          <xdr:rowOff>31750</xdr:rowOff>
        </xdr:from>
        <xdr:to>
          <xdr:col>30</xdr:col>
          <xdr:colOff>146050</xdr:colOff>
          <xdr:row>8</xdr:row>
          <xdr:rowOff>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3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7</xdr:row>
          <xdr:rowOff>31750</xdr:rowOff>
        </xdr:from>
        <xdr:to>
          <xdr:col>32</xdr:col>
          <xdr:colOff>146050</xdr:colOff>
          <xdr:row>8</xdr:row>
          <xdr:rowOff>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3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19</xdr:row>
          <xdr:rowOff>31750</xdr:rowOff>
        </xdr:from>
        <xdr:to>
          <xdr:col>15</xdr:col>
          <xdr:colOff>69850</xdr:colOff>
          <xdr:row>20</xdr:row>
          <xdr:rowOff>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4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31750</xdr:rowOff>
        </xdr:from>
        <xdr:to>
          <xdr:col>13</xdr:col>
          <xdr:colOff>69850</xdr:colOff>
          <xdr:row>20</xdr:row>
          <xdr:rowOff>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4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31750</xdr:rowOff>
        </xdr:from>
        <xdr:to>
          <xdr:col>13</xdr:col>
          <xdr:colOff>69850</xdr:colOff>
          <xdr:row>3</xdr:row>
          <xdr:rowOff>6350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xdr:row>
          <xdr:rowOff>31750</xdr:rowOff>
        </xdr:from>
        <xdr:to>
          <xdr:col>15</xdr:col>
          <xdr:colOff>69850</xdr:colOff>
          <xdr:row>3</xdr:row>
          <xdr:rowOff>6350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xdr:row>
          <xdr:rowOff>31750</xdr:rowOff>
        </xdr:from>
        <xdr:to>
          <xdr:col>23</xdr:col>
          <xdr:colOff>69850</xdr:colOff>
          <xdr:row>3</xdr:row>
          <xdr:rowOff>6350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xdr:row>
          <xdr:rowOff>31750</xdr:rowOff>
        </xdr:from>
        <xdr:to>
          <xdr:col>33</xdr:col>
          <xdr:colOff>69850</xdr:colOff>
          <xdr:row>3</xdr:row>
          <xdr:rowOff>6350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xdr:row>
          <xdr:rowOff>31750</xdr:rowOff>
        </xdr:from>
        <xdr:to>
          <xdr:col>33</xdr:col>
          <xdr:colOff>69850</xdr:colOff>
          <xdr:row>5</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xdr:row>
          <xdr:rowOff>31750</xdr:rowOff>
        </xdr:from>
        <xdr:to>
          <xdr:col>23</xdr:col>
          <xdr:colOff>69850</xdr:colOff>
          <xdr:row>5</xdr:row>
          <xdr:rowOff>38100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xdr:row>
          <xdr:rowOff>31750</xdr:rowOff>
        </xdr:from>
        <xdr:to>
          <xdr:col>13</xdr:col>
          <xdr:colOff>69850</xdr:colOff>
          <xdr:row>7</xdr:row>
          <xdr:rowOff>6350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xdr:row>
          <xdr:rowOff>31750</xdr:rowOff>
        </xdr:from>
        <xdr:to>
          <xdr:col>15</xdr:col>
          <xdr:colOff>69850</xdr:colOff>
          <xdr:row>7</xdr:row>
          <xdr:rowOff>6350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4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31750</xdr:rowOff>
        </xdr:from>
        <xdr:to>
          <xdr:col>13</xdr:col>
          <xdr:colOff>69850</xdr:colOff>
          <xdr:row>9</xdr:row>
          <xdr:rowOff>6350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4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31750</xdr:rowOff>
        </xdr:from>
        <xdr:to>
          <xdr:col>15</xdr:col>
          <xdr:colOff>69850</xdr:colOff>
          <xdr:row>9</xdr:row>
          <xdr:rowOff>6350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4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31750</xdr:rowOff>
        </xdr:from>
        <xdr:to>
          <xdr:col>15</xdr:col>
          <xdr:colOff>69850</xdr:colOff>
          <xdr:row>11</xdr:row>
          <xdr:rowOff>6350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4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xdr:row>
          <xdr:rowOff>31750</xdr:rowOff>
        </xdr:from>
        <xdr:to>
          <xdr:col>13</xdr:col>
          <xdr:colOff>69850</xdr:colOff>
          <xdr:row>11</xdr:row>
          <xdr:rowOff>6350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4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31750</xdr:rowOff>
        </xdr:from>
        <xdr:to>
          <xdr:col>13</xdr:col>
          <xdr:colOff>69850</xdr:colOff>
          <xdr:row>13</xdr:row>
          <xdr:rowOff>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4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xdr:row>
          <xdr:rowOff>31750</xdr:rowOff>
        </xdr:from>
        <xdr:to>
          <xdr:col>15</xdr:col>
          <xdr:colOff>69850</xdr:colOff>
          <xdr:row>13</xdr:row>
          <xdr:rowOff>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4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xdr:row>
          <xdr:rowOff>31750</xdr:rowOff>
        </xdr:from>
        <xdr:to>
          <xdr:col>15</xdr:col>
          <xdr:colOff>69850</xdr:colOff>
          <xdr:row>15</xdr:row>
          <xdr:rowOff>31750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4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xdr:row>
          <xdr:rowOff>31750</xdr:rowOff>
        </xdr:from>
        <xdr:to>
          <xdr:col>13</xdr:col>
          <xdr:colOff>69850</xdr:colOff>
          <xdr:row>15</xdr:row>
          <xdr:rowOff>31750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4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36</xdr:row>
          <xdr:rowOff>31750</xdr:rowOff>
        </xdr:from>
        <xdr:to>
          <xdr:col>15</xdr:col>
          <xdr:colOff>69850</xdr:colOff>
          <xdr:row>37</xdr:row>
          <xdr:rowOff>31750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31750</xdr:rowOff>
        </xdr:from>
        <xdr:to>
          <xdr:col>13</xdr:col>
          <xdr:colOff>69850</xdr:colOff>
          <xdr:row>23</xdr:row>
          <xdr:rowOff>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xdr:row>
          <xdr:rowOff>31750</xdr:rowOff>
        </xdr:from>
        <xdr:to>
          <xdr:col>15</xdr:col>
          <xdr:colOff>69850</xdr:colOff>
          <xdr:row>23</xdr:row>
          <xdr:rowOff>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4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31750</xdr:rowOff>
        </xdr:from>
        <xdr:to>
          <xdr:col>13</xdr:col>
          <xdr:colOff>69850</xdr:colOff>
          <xdr:row>25</xdr:row>
          <xdr:rowOff>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4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xdr:row>
          <xdr:rowOff>31750</xdr:rowOff>
        </xdr:from>
        <xdr:to>
          <xdr:col>15</xdr:col>
          <xdr:colOff>69850</xdr:colOff>
          <xdr:row>25</xdr:row>
          <xdr:rowOff>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4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31750</xdr:rowOff>
        </xdr:from>
        <xdr:to>
          <xdr:col>13</xdr:col>
          <xdr:colOff>69850</xdr:colOff>
          <xdr:row>27</xdr:row>
          <xdr:rowOff>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4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31750</xdr:rowOff>
        </xdr:from>
        <xdr:to>
          <xdr:col>15</xdr:col>
          <xdr:colOff>69850</xdr:colOff>
          <xdr:row>27</xdr:row>
          <xdr:rowOff>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4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xdr:row>
          <xdr:rowOff>31750</xdr:rowOff>
        </xdr:from>
        <xdr:to>
          <xdr:col>13</xdr:col>
          <xdr:colOff>69850</xdr:colOff>
          <xdr:row>29</xdr:row>
          <xdr:rowOff>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4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31750</xdr:rowOff>
        </xdr:from>
        <xdr:to>
          <xdr:col>15</xdr:col>
          <xdr:colOff>69850</xdr:colOff>
          <xdr:row>29</xdr:row>
          <xdr:rowOff>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4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30</xdr:row>
          <xdr:rowOff>31750</xdr:rowOff>
        </xdr:from>
        <xdr:to>
          <xdr:col>13</xdr:col>
          <xdr:colOff>69850</xdr:colOff>
          <xdr:row>31</xdr:row>
          <xdr:rowOff>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4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30</xdr:row>
          <xdr:rowOff>31750</xdr:rowOff>
        </xdr:from>
        <xdr:to>
          <xdr:col>15</xdr:col>
          <xdr:colOff>69850</xdr:colOff>
          <xdr:row>31</xdr:row>
          <xdr:rowOff>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4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31750</xdr:rowOff>
        </xdr:from>
        <xdr:to>
          <xdr:col>13</xdr:col>
          <xdr:colOff>69850</xdr:colOff>
          <xdr:row>33</xdr:row>
          <xdr:rowOff>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4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32</xdr:row>
          <xdr:rowOff>31750</xdr:rowOff>
        </xdr:from>
        <xdr:to>
          <xdr:col>15</xdr:col>
          <xdr:colOff>69850</xdr:colOff>
          <xdr:row>33</xdr:row>
          <xdr:rowOff>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4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31750</xdr:rowOff>
        </xdr:from>
        <xdr:to>
          <xdr:col>13</xdr:col>
          <xdr:colOff>69850</xdr:colOff>
          <xdr:row>35</xdr:row>
          <xdr:rowOff>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4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34</xdr:row>
          <xdr:rowOff>31750</xdr:rowOff>
        </xdr:from>
        <xdr:to>
          <xdr:col>15</xdr:col>
          <xdr:colOff>69850</xdr:colOff>
          <xdr:row>35</xdr:row>
          <xdr:rowOff>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4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36</xdr:row>
          <xdr:rowOff>31750</xdr:rowOff>
        </xdr:from>
        <xdr:to>
          <xdr:col>13</xdr:col>
          <xdr:colOff>69850</xdr:colOff>
          <xdr:row>37</xdr:row>
          <xdr:rowOff>31750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4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31750</xdr:rowOff>
        </xdr:from>
        <xdr:to>
          <xdr:col>13</xdr:col>
          <xdr:colOff>69850</xdr:colOff>
          <xdr:row>52</xdr:row>
          <xdr:rowOff>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4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31750</xdr:rowOff>
        </xdr:from>
        <xdr:to>
          <xdr:col>13</xdr:col>
          <xdr:colOff>69850</xdr:colOff>
          <xdr:row>42</xdr:row>
          <xdr:rowOff>6350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4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41</xdr:row>
          <xdr:rowOff>31750</xdr:rowOff>
        </xdr:from>
        <xdr:to>
          <xdr:col>15</xdr:col>
          <xdr:colOff>69850</xdr:colOff>
          <xdr:row>42</xdr:row>
          <xdr:rowOff>6350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4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31750</xdr:rowOff>
        </xdr:from>
        <xdr:to>
          <xdr:col>13</xdr:col>
          <xdr:colOff>69850</xdr:colOff>
          <xdr:row>44</xdr:row>
          <xdr:rowOff>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4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43</xdr:row>
          <xdr:rowOff>31750</xdr:rowOff>
        </xdr:from>
        <xdr:to>
          <xdr:col>15</xdr:col>
          <xdr:colOff>69850</xdr:colOff>
          <xdr:row>44</xdr:row>
          <xdr:rowOff>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4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45</xdr:row>
          <xdr:rowOff>31750</xdr:rowOff>
        </xdr:from>
        <xdr:to>
          <xdr:col>13</xdr:col>
          <xdr:colOff>69850</xdr:colOff>
          <xdr:row>46</xdr:row>
          <xdr:rowOff>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4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45</xdr:row>
          <xdr:rowOff>31750</xdr:rowOff>
        </xdr:from>
        <xdr:to>
          <xdr:col>15</xdr:col>
          <xdr:colOff>69850</xdr:colOff>
          <xdr:row>46</xdr:row>
          <xdr:rowOff>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4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47</xdr:row>
          <xdr:rowOff>31750</xdr:rowOff>
        </xdr:from>
        <xdr:to>
          <xdr:col>13</xdr:col>
          <xdr:colOff>69850</xdr:colOff>
          <xdr:row>48</xdr:row>
          <xdr:rowOff>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4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47</xdr:row>
          <xdr:rowOff>31750</xdr:rowOff>
        </xdr:from>
        <xdr:to>
          <xdr:col>15</xdr:col>
          <xdr:colOff>69850</xdr:colOff>
          <xdr:row>48</xdr:row>
          <xdr:rowOff>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4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31750</xdr:rowOff>
        </xdr:from>
        <xdr:to>
          <xdr:col>13</xdr:col>
          <xdr:colOff>69850</xdr:colOff>
          <xdr:row>50</xdr:row>
          <xdr:rowOff>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4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49</xdr:row>
          <xdr:rowOff>31750</xdr:rowOff>
        </xdr:from>
        <xdr:to>
          <xdr:col>15</xdr:col>
          <xdr:colOff>69850</xdr:colOff>
          <xdr:row>50</xdr:row>
          <xdr:rowOff>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4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53</xdr:row>
          <xdr:rowOff>31750</xdr:rowOff>
        </xdr:from>
        <xdr:to>
          <xdr:col>15</xdr:col>
          <xdr:colOff>69850</xdr:colOff>
          <xdr:row>54</xdr:row>
          <xdr:rowOff>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4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51</xdr:row>
          <xdr:rowOff>31750</xdr:rowOff>
        </xdr:from>
        <xdr:to>
          <xdr:col>15</xdr:col>
          <xdr:colOff>69850</xdr:colOff>
          <xdr:row>52</xdr:row>
          <xdr:rowOff>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4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xdr:row>
          <xdr:rowOff>31750</xdr:rowOff>
        </xdr:from>
        <xdr:to>
          <xdr:col>13</xdr:col>
          <xdr:colOff>69850</xdr:colOff>
          <xdr:row>54</xdr:row>
          <xdr:rowOff>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4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38</xdr:row>
          <xdr:rowOff>31750</xdr:rowOff>
        </xdr:from>
        <xdr:to>
          <xdr:col>13</xdr:col>
          <xdr:colOff>69850</xdr:colOff>
          <xdr:row>39</xdr:row>
          <xdr:rowOff>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4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31750</xdr:rowOff>
        </xdr:from>
        <xdr:to>
          <xdr:col>15</xdr:col>
          <xdr:colOff>69850</xdr:colOff>
          <xdr:row>39</xdr:row>
          <xdr:rowOff>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4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31750</xdr:rowOff>
        </xdr:from>
        <xdr:to>
          <xdr:col>15</xdr:col>
          <xdr:colOff>69850</xdr:colOff>
          <xdr:row>20</xdr:row>
          <xdr:rowOff>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4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31750</xdr:rowOff>
        </xdr:from>
        <xdr:to>
          <xdr:col>13</xdr:col>
          <xdr:colOff>69850</xdr:colOff>
          <xdr:row>20</xdr:row>
          <xdr:rowOff>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4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2</xdr:row>
          <xdr:rowOff>82550</xdr:rowOff>
        </xdr:from>
        <xdr:to>
          <xdr:col>13</xdr:col>
          <xdr:colOff>69850</xdr:colOff>
          <xdr:row>3</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31750</xdr:rowOff>
        </xdr:from>
        <xdr:to>
          <xdr:col>15</xdr:col>
          <xdr:colOff>69850</xdr:colOff>
          <xdr:row>11</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6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xdr:row>
          <xdr:rowOff>82550</xdr:rowOff>
        </xdr:from>
        <xdr:to>
          <xdr:col>15</xdr:col>
          <xdr:colOff>69850</xdr:colOff>
          <xdr:row>3</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6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xdr:row>
          <xdr:rowOff>82550</xdr:rowOff>
        </xdr:from>
        <xdr:to>
          <xdr:col>13</xdr:col>
          <xdr:colOff>69850</xdr:colOff>
          <xdr:row>5</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6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xdr:row>
          <xdr:rowOff>82550</xdr:rowOff>
        </xdr:from>
        <xdr:to>
          <xdr:col>15</xdr:col>
          <xdr:colOff>69850</xdr:colOff>
          <xdr:row>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6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xdr:row>
          <xdr:rowOff>31750</xdr:rowOff>
        </xdr:from>
        <xdr:to>
          <xdr:col>13</xdr:col>
          <xdr:colOff>69850</xdr:colOff>
          <xdr:row>11</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6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31750</xdr:rowOff>
        </xdr:from>
        <xdr:to>
          <xdr:col>15</xdr:col>
          <xdr:colOff>69850</xdr:colOff>
          <xdr:row>39</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6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xdr:row>
          <xdr:rowOff>31750</xdr:rowOff>
        </xdr:from>
        <xdr:to>
          <xdr:col>13</xdr:col>
          <xdr:colOff>69850</xdr:colOff>
          <xdr:row>29</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6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31750</xdr:rowOff>
        </xdr:from>
        <xdr:to>
          <xdr:col>15</xdr:col>
          <xdr:colOff>69850</xdr:colOff>
          <xdr:row>29</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6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30</xdr:row>
          <xdr:rowOff>31750</xdr:rowOff>
        </xdr:from>
        <xdr:to>
          <xdr:col>13</xdr:col>
          <xdr:colOff>69850</xdr:colOff>
          <xdr:row>31</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6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30</xdr:row>
          <xdr:rowOff>31750</xdr:rowOff>
        </xdr:from>
        <xdr:to>
          <xdr:col>15</xdr:col>
          <xdr:colOff>69850</xdr:colOff>
          <xdr:row>31</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6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31750</xdr:rowOff>
        </xdr:from>
        <xdr:to>
          <xdr:col>13</xdr:col>
          <xdr:colOff>69850</xdr:colOff>
          <xdr:row>33</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6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32</xdr:row>
          <xdr:rowOff>31750</xdr:rowOff>
        </xdr:from>
        <xdr:to>
          <xdr:col>15</xdr:col>
          <xdr:colOff>69850</xdr:colOff>
          <xdr:row>33</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6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31750</xdr:rowOff>
        </xdr:from>
        <xdr:to>
          <xdr:col>13</xdr:col>
          <xdr:colOff>69850</xdr:colOff>
          <xdr:row>35</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6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34</xdr:row>
          <xdr:rowOff>31750</xdr:rowOff>
        </xdr:from>
        <xdr:to>
          <xdr:col>15</xdr:col>
          <xdr:colOff>69850</xdr:colOff>
          <xdr:row>35</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6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36</xdr:row>
          <xdr:rowOff>31750</xdr:rowOff>
        </xdr:from>
        <xdr:to>
          <xdr:col>13</xdr:col>
          <xdr:colOff>69850</xdr:colOff>
          <xdr:row>37</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6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36</xdr:row>
          <xdr:rowOff>31750</xdr:rowOff>
        </xdr:from>
        <xdr:to>
          <xdr:col>15</xdr:col>
          <xdr:colOff>69850</xdr:colOff>
          <xdr:row>37</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6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38</xdr:row>
          <xdr:rowOff>31750</xdr:rowOff>
        </xdr:from>
        <xdr:to>
          <xdr:col>13</xdr:col>
          <xdr:colOff>69850</xdr:colOff>
          <xdr:row>39</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6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11</xdr:col>
      <xdr:colOff>91440</xdr:colOff>
      <xdr:row>27</xdr:row>
      <xdr:rowOff>213360</xdr:rowOff>
    </xdr:from>
    <xdr:to>
      <xdr:col>18</xdr:col>
      <xdr:colOff>160020</xdr:colOff>
      <xdr:row>39</xdr:row>
      <xdr:rowOff>22860</xdr:rowOff>
    </xdr:to>
    <xdr:sp macro="" textlink="">
      <xdr:nvSpPr>
        <xdr:cNvPr id="3" name="Freeform 2">
          <a:extLst>
            <a:ext uri="{FF2B5EF4-FFF2-40B4-BE49-F238E27FC236}">
              <a16:creationId xmlns:a16="http://schemas.microsoft.com/office/drawing/2014/main" id="{00000000-0008-0000-0D00-000003000000}"/>
            </a:ext>
          </a:extLst>
        </xdr:cNvPr>
        <xdr:cNvSpPr/>
      </xdr:nvSpPr>
      <xdr:spPr bwMode="auto">
        <a:xfrm>
          <a:off x="2887980" y="8054340"/>
          <a:ext cx="1889760" cy="2827020"/>
        </a:xfrm>
        <a:custGeom>
          <a:avLst/>
          <a:gdLst>
            <a:gd name="connsiteX0" fmla="*/ 1889760 w 1889760"/>
            <a:gd name="connsiteY0" fmla="*/ 2827020 h 2827020"/>
            <a:gd name="connsiteX1" fmla="*/ 1866900 w 1889760"/>
            <a:gd name="connsiteY1" fmla="*/ 2125980 h 2827020"/>
            <a:gd name="connsiteX2" fmla="*/ 1722120 w 1889760"/>
            <a:gd name="connsiteY2" fmla="*/ 754380 h 2827020"/>
            <a:gd name="connsiteX3" fmla="*/ 1638300 w 1889760"/>
            <a:gd name="connsiteY3" fmla="*/ 0 h 2827020"/>
            <a:gd name="connsiteX4" fmla="*/ 1356360 w 1889760"/>
            <a:gd name="connsiteY4" fmla="*/ 83820 h 2827020"/>
            <a:gd name="connsiteX5" fmla="*/ 952500 w 1889760"/>
            <a:gd name="connsiteY5" fmla="*/ 251460 h 2827020"/>
            <a:gd name="connsiteX6" fmla="*/ 670560 w 1889760"/>
            <a:gd name="connsiteY6" fmla="*/ 320040 h 2827020"/>
            <a:gd name="connsiteX7" fmla="*/ 396240 w 1889760"/>
            <a:gd name="connsiteY7" fmla="*/ 411480 h 2827020"/>
            <a:gd name="connsiteX8" fmla="*/ 0 w 1889760"/>
            <a:gd name="connsiteY8" fmla="*/ 434340 h 28270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89760" h="2827020">
              <a:moveTo>
                <a:pt x="1889760" y="2827020"/>
              </a:moveTo>
              <a:lnTo>
                <a:pt x="1866900" y="2125980"/>
              </a:lnTo>
              <a:lnTo>
                <a:pt x="1722120" y="754380"/>
              </a:lnTo>
              <a:lnTo>
                <a:pt x="1638300" y="0"/>
              </a:lnTo>
              <a:lnTo>
                <a:pt x="1356360" y="83820"/>
              </a:lnTo>
              <a:lnTo>
                <a:pt x="952500" y="251460"/>
              </a:lnTo>
              <a:lnTo>
                <a:pt x="670560" y="320040"/>
              </a:lnTo>
              <a:lnTo>
                <a:pt x="396240" y="411480"/>
              </a:lnTo>
              <a:lnTo>
                <a:pt x="0" y="434340"/>
              </a:lnTo>
            </a:path>
          </a:pathLst>
        </a:custGeom>
        <a:noFill/>
        <a:ln w="38100" cap="flat" cmpd="sng" algn="ctr">
          <a:solidFill>
            <a:schemeClr val="bg1"/>
          </a:solidFill>
          <a:prstDash val="sysDash"/>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clientData/>
  </xdr:twoCellAnchor>
  <xdr:twoCellAnchor editAs="oneCell">
    <xdr:from>
      <xdr:col>0</xdr:col>
      <xdr:colOff>77598</xdr:colOff>
      <xdr:row>22</xdr:row>
      <xdr:rowOff>8890</xdr:rowOff>
    </xdr:from>
    <xdr:to>
      <xdr:col>25</xdr:col>
      <xdr:colOff>229870</xdr:colOff>
      <xdr:row>39</xdr:row>
      <xdr:rowOff>181610</xdr:rowOff>
    </xdr:to>
    <xdr:pic>
      <xdr:nvPicPr>
        <xdr:cNvPr id="2" name="Picture 1">
          <a:extLst>
            <a:ext uri="{FF2B5EF4-FFF2-40B4-BE49-F238E27FC236}">
              <a16:creationId xmlns:a16="http://schemas.microsoft.com/office/drawing/2014/main" id="{92C7F13A-336C-53B3-5B9E-9937319C3D30}"/>
            </a:ext>
          </a:extLst>
        </xdr:cNvPr>
        <xdr:cNvPicPr>
          <a:picLocks noChangeAspect="1"/>
        </xdr:cNvPicPr>
      </xdr:nvPicPr>
      <xdr:blipFill>
        <a:blip xmlns:r="http://schemas.openxmlformats.org/officeDocument/2006/relationships" r:embed="rId1"/>
        <a:stretch>
          <a:fillRect/>
        </a:stretch>
      </xdr:blipFill>
      <xdr:spPr>
        <a:xfrm>
          <a:off x="77598" y="9387840"/>
          <a:ext cx="6635622" cy="4490720"/>
        </a:xfrm>
        <a:prstGeom prst="rect">
          <a:avLst/>
        </a:prstGeom>
      </xdr:spPr>
    </xdr:pic>
    <xdr:clientData/>
  </xdr:twoCellAnchor>
  <xdr:twoCellAnchor>
    <xdr:from>
      <xdr:col>17</xdr:col>
      <xdr:colOff>80010</xdr:colOff>
      <xdr:row>29</xdr:row>
      <xdr:rowOff>76200</xdr:rowOff>
    </xdr:from>
    <xdr:to>
      <xdr:col>25</xdr:col>
      <xdr:colOff>43180</xdr:colOff>
      <xdr:row>30</xdr:row>
      <xdr:rowOff>107950</xdr:rowOff>
    </xdr:to>
    <xdr:sp macro="" textlink="">
      <xdr:nvSpPr>
        <xdr:cNvPr id="4" name="TextBox 3">
          <a:extLst>
            <a:ext uri="{FF2B5EF4-FFF2-40B4-BE49-F238E27FC236}">
              <a16:creationId xmlns:a16="http://schemas.microsoft.com/office/drawing/2014/main" id="{03E9F501-5877-38F7-5340-EA3E498299F2}"/>
            </a:ext>
          </a:extLst>
        </xdr:cNvPr>
        <xdr:cNvSpPr txBox="1"/>
      </xdr:nvSpPr>
      <xdr:spPr>
        <a:xfrm>
          <a:off x="4448810" y="11233150"/>
          <a:ext cx="2077720" cy="285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Location of works at the LM end</a:t>
          </a:r>
        </a:p>
      </xdr:txBody>
    </xdr:sp>
    <xdr:clientData/>
  </xdr:twoCellAnchor>
  <xdr:twoCellAnchor>
    <xdr:from>
      <xdr:col>17</xdr:col>
      <xdr:colOff>152400</xdr:colOff>
      <xdr:row>30</xdr:row>
      <xdr:rowOff>82550</xdr:rowOff>
    </xdr:from>
    <xdr:to>
      <xdr:col>19</xdr:col>
      <xdr:colOff>82550</xdr:colOff>
      <xdr:row>33</xdr:row>
      <xdr:rowOff>250190</xdr:rowOff>
    </xdr:to>
    <xdr:cxnSp macro="">
      <xdr:nvCxnSpPr>
        <xdr:cNvPr id="6" name="Straight Arrow Connector 5">
          <a:extLst>
            <a:ext uri="{FF2B5EF4-FFF2-40B4-BE49-F238E27FC236}">
              <a16:creationId xmlns:a16="http://schemas.microsoft.com/office/drawing/2014/main" id="{5893CCCD-9224-349C-50BF-1868CFBEC719}"/>
            </a:ext>
          </a:extLst>
        </xdr:cNvPr>
        <xdr:cNvCxnSpPr/>
      </xdr:nvCxnSpPr>
      <xdr:spPr bwMode="auto">
        <a:xfrm flipH="1">
          <a:off x="4521200" y="11493500"/>
          <a:ext cx="488950" cy="929640"/>
        </a:xfrm>
        <a:prstGeom prst="straightConnector1">
          <a:avLst/>
        </a:prstGeom>
        <a:solidFill>
          <a:srgbClr val="FFFFFF"/>
        </a:solidFill>
        <a:ln w="38100" cap="flat" cmpd="sng" algn="ctr">
          <a:solidFill>
            <a:srgbClr val="FFFF00"/>
          </a:solidFill>
          <a:prstDash val="solid"/>
          <a:round/>
          <a:headEnd type="none" w="med" len="med"/>
          <a:tailEnd type="triangle"/>
        </a:ln>
        <a:effectLst/>
      </xdr:spPr>
    </xdr:cxnSp>
    <xdr:clientData/>
  </xdr:twoCellAnchor>
  <xdr:twoCellAnchor>
    <xdr:from>
      <xdr:col>0</xdr:col>
      <xdr:colOff>107950</xdr:colOff>
      <xdr:row>30</xdr:row>
      <xdr:rowOff>21590</xdr:rowOff>
    </xdr:from>
    <xdr:to>
      <xdr:col>8</xdr:col>
      <xdr:colOff>110490</xdr:colOff>
      <xdr:row>32</xdr:row>
      <xdr:rowOff>120650</xdr:rowOff>
    </xdr:to>
    <xdr:sp macro="" textlink="">
      <xdr:nvSpPr>
        <xdr:cNvPr id="9" name="TextBox 8">
          <a:extLst>
            <a:ext uri="{FF2B5EF4-FFF2-40B4-BE49-F238E27FC236}">
              <a16:creationId xmlns:a16="http://schemas.microsoft.com/office/drawing/2014/main" id="{9A4DB241-4B20-B708-7D8D-36622EB4F0D4}"/>
            </a:ext>
          </a:extLst>
        </xdr:cNvPr>
        <xdr:cNvSpPr txBox="1"/>
      </xdr:nvSpPr>
      <xdr:spPr>
        <a:xfrm>
          <a:off x="107950" y="11432540"/>
          <a:ext cx="2059940" cy="6070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Location of authorised access</a:t>
          </a:r>
          <a:r>
            <a:rPr lang="en-GB" sz="1100" baseline="0"/>
            <a:t> point at Craigendoran station at the HM end </a:t>
          </a:r>
          <a:endParaRPr lang="en-GB" sz="1100"/>
        </a:p>
      </xdr:txBody>
    </xdr:sp>
    <xdr:clientData/>
  </xdr:twoCellAnchor>
  <xdr:twoCellAnchor>
    <xdr:from>
      <xdr:col>4</xdr:col>
      <xdr:colOff>25400</xdr:colOff>
      <xdr:row>27</xdr:row>
      <xdr:rowOff>69850</xdr:rowOff>
    </xdr:from>
    <xdr:to>
      <xdr:col>4</xdr:col>
      <xdr:colOff>97155</xdr:colOff>
      <xdr:row>30</xdr:row>
      <xdr:rowOff>24130</xdr:rowOff>
    </xdr:to>
    <xdr:cxnSp macro="">
      <xdr:nvCxnSpPr>
        <xdr:cNvPr id="11" name="Straight Arrow Connector 10">
          <a:extLst>
            <a:ext uri="{FF2B5EF4-FFF2-40B4-BE49-F238E27FC236}">
              <a16:creationId xmlns:a16="http://schemas.microsoft.com/office/drawing/2014/main" id="{8614A07E-6ABB-6B49-DE6B-2AB0733614FE}"/>
            </a:ext>
          </a:extLst>
        </xdr:cNvPr>
        <xdr:cNvCxnSpPr>
          <a:stCxn id="9" idx="0"/>
        </xdr:cNvCxnSpPr>
      </xdr:nvCxnSpPr>
      <xdr:spPr bwMode="auto">
        <a:xfrm flipH="1" flipV="1">
          <a:off x="1066800" y="10718800"/>
          <a:ext cx="71755" cy="716280"/>
        </a:xfrm>
        <a:prstGeom prst="straightConnector1">
          <a:avLst/>
        </a:prstGeom>
        <a:solidFill>
          <a:srgbClr val="FFFFFF"/>
        </a:solidFill>
        <a:ln w="38100" cap="flat" cmpd="sng" algn="ctr">
          <a:solidFill>
            <a:srgbClr val="FFFF00"/>
          </a:solidFill>
          <a:prstDash val="solid"/>
          <a:round/>
          <a:headEnd type="none" w="med" len="med"/>
          <a:tailEnd type="triangle"/>
        </a:ln>
        <a:effectLst/>
      </xdr:spPr>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K1:K19" totalsRowShown="0">
  <autoFilter ref="K1:K19" xr:uid="{00000000-0009-0000-0100-000001000000}"/>
  <tableColumns count="1">
    <tableColumn id="1" xr3:uid="{00000000-0010-0000-0000-000001000000}" name="Standard Plant Type"/>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trlProp" Target="../ctrlProps/ctrlProp37.xml"/><Relationship Id="rId3" Type="http://schemas.openxmlformats.org/officeDocument/2006/relationships/vmlDrawing" Target="../drawings/vmlDrawing2.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2" Type="http://schemas.openxmlformats.org/officeDocument/2006/relationships/drawing" Target="../drawings/drawing3.xml"/><Relationship Id="rId16" Type="http://schemas.openxmlformats.org/officeDocument/2006/relationships/ctrlProp" Target="../ctrlProps/ctrlProp27.xml"/><Relationship Id="rId20" Type="http://schemas.openxmlformats.org/officeDocument/2006/relationships/ctrlProp" Target="../ctrlProps/ctrlProp31.xml"/><Relationship Id="rId29" Type="http://schemas.openxmlformats.org/officeDocument/2006/relationships/ctrlProp" Target="../ctrlProps/ctrlProp40.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28" Type="http://schemas.openxmlformats.org/officeDocument/2006/relationships/ctrlProp" Target="../ctrlProps/ctrlProp39.xml"/><Relationship Id="rId10" Type="http://schemas.openxmlformats.org/officeDocument/2006/relationships/ctrlProp" Target="../ctrlProps/ctrlProp21.xml"/><Relationship Id="rId19" Type="http://schemas.openxmlformats.org/officeDocument/2006/relationships/ctrlProp" Target="../ctrlProps/ctrlProp30.xml"/><Relationship Id="rId31" Type="http://schemas.openxmlformats.org/officeDocument/2006/relationships/ctrlProp" Target="../ctrlProps/ctrlProp42.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 Id="rId27" Type="http://schemas.openxmlformats.org/officeDocument/2006/relationships/ctrlProp" Target="../ctrlProps/ctrlProp38.xml"/><Relationship Id="rId30" Type="http://schemas.openxmlformats.org/officeDocument/2006/relationships/ctrlProp" Target="../ctrlProps/ctrlProp4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9" Type="http://schemas.openxmlformats.org/officeDocument/2006/relationships/ctrlProp" Target="../ctrlProps/ctrlProp79.xml"/><Relationship Id="rId21" Type="http://schemas.openxmlformats.org/officeDocument/2006/relationships/ctrlProp" Target="../ctrlProps/ctrlProp61.xml"/><Relationship Id="rId34" Type="http://schemas.openxmlformats.org/officeDocument/2006/relationships/ctrlProp" Target="../ctrlProps/ctrlProp74.xml"/><Relationship Id="rId42" Type="http://schemas.openxmlformats.org/officeDocument/2006/relationships/ctrlProp" Target="../ctrlProps/ctrlProp82.xml"/><Relationship Id="rId7" Type="http://schemas.openxmlformats.org/officeDocument/2006/relationships/ctrlProp" Target="../ctrlProps/ctrlProp47.xml"/><Relationship Id="rId2" Type="http://schemas.openxmlformats.org/officeDocument/2006/relationships/vmlDrawing" Target="../drawings/vmlDrawing3.v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41" Type="http://schemas.openxmlformats.org/officeDocument/2006/relationships/ctrlProp" Target="../ctrlProps/ctrlProp81.xml"/><Relationship Id="rId1" Type="http://schemas.openxmlformats.org/officeDocument/2006/relationships/drawing" Target="../drawings/drawing4.xml"/><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trlProp" Target="../ctrlProps/ctrlProp72.xml"/><Relationship Id="rId37" Type="http://schemas.openxmlformats.org/officeDocument/2006/relationships/ctrlProp" Target="../ctrlProps/ctrlProp77.xml"/><Relationship Id="rId40" Type="http://schemas.openxmlformats.org/officeDocument/2006/relationships/ctrlProp" Target="../ctrlProps/ctrlProp80.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36" Type="http://schemas.openxmlformats.org/officeDocument/2006/relationships/ctrlProp" Target="../ctrlProps/ctrlProp76.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4" Type="http://schemas.openxmlformats.org/officeDocument/2006/relationships/ctrlProp" Target="../ctrlProps/ctrlProp84.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 Id="rId35" Type="http://schemas.openxmlformats.org/officeDocument/2006/relationships/ctrlProp" Target="../ctrlProps/ctrlProp75.xml"/><Relationship Id="rId43" Type="http://schemas.openxmlformats.org/officeDocument/2006/relationships/ctrlProp" Target="../ctrlProps/ctrlProp83.xml"/><Relationship Id="rId8" Type="http://schemas.openxmlformats.org/officeDocument/2006/relationships/ctrlProp" Target="../ctrlProps/ctrlProp48.xml"/><Relationship Id="rId3" Type="http://schemas.openxmlformats.org/officeDocument/2006/relationships/ctrlProp" Target="../ctrlProps/ctrlProp43.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33" Type="http://schemas.openxmlformats.org/officeDocument/2006/relationships/ctrlProp" Target="../ctrlProps/ctrlProp73.xml"/><Relationship Id="rId38" Type="http://schemas.openxmlformats.org/officeDocument/2006/relationships/ctrlProp" Target="../ctrlProps/ctrlProp78.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95.xml"/><Relationship Id="rId18" Type="http://schemas.openxmlformats.org/officeDocument/2006/relationships/ctrlProp" Target="../ctrlProps/ctrlProp100.xml"/><Relationship Id="rId26" Type="http://schemas.openxmlformats.org/officeDocument/2006/relationships/ctrlProp" Target="../ctrlProps/ctrlProp108.xml"/><Relationship Id="rId39" Type="http://schemas.openxmlformats.org/officeDocument/2006/relationships/ctrlProp" Target="../ctrlProps/ctrlProp121.xml"/><Relationship Id="rId21" Type="http://schemas.openxmlformats.org/officeDocument/2006/relationships/ctrlProp" Target="../ctrlProps/ctrlProp103.xml"/><Relationship Id="rId34" Type="http://schemas.openxmlformats.org/officeDocument/2006/relationships/ctrlProp" Target="../ctrlProps/ctrlProp116.xml"/><Relationship Id="rId42" Type="http://schemas.openxmlformats.org/officeDocument/2006/relationships/ctrlProp" Target="../ctrlProps/ctrlProp124.xml"/><Relationship Id="rId47" Type="http://schemas.openxmlformats.org/officeDocument/2006/relationships/ctrlProp" Target="../ctrlProps/ctrlProp129.xml"/><Relationship Id="rId50" Type="http://schemas.openxmlformats.org/officeDocument/2006/relationships/ctrlProp" Target="../ctrlProps/ctrlProp132.xml"/><Relationship Id="rId7" Type="http://schemas.openxmlformats.org/officeDocument/2006/relationships/ctrlProp" Target="../ctrlProps/ctrlProp89.xml"/><Relationship Id="rId2" Type="http://schemas.openxmlformats.org/officeDocument/2006/relationships/vmlDrawing" Target="../drawings/vmlDrawing4.vml"/><Relationship Id="rId16" Type="http://schemas.openxmlformats.org/officeDocument/2006/relationships/ctrlProp" Target="../ctrlProps/ctrlProp98.xml"/><Relationship Id="rId29" Type="http://schemas.openxmlformats.org/officeDocument/2006/relationships/ctrlProp" Target="../ctrlProps/ctrlProp111.xml"/><Relationship Id="rId11" Type="http://schemas.openxmlformats.org/officeDocument/2006/relationships/ctrlProp" Target="../ctrlProps/ctrlProp93.xml"/><Relationship Id="rId24" Type="http://schemas.openxmlformats.org/officeDocument/2006/relationships/ctrlProp" Target="../ctrlProps/ctrlProp106.xml"/><Relationship Id="rId32" Type="http://schemas.openxmlformats.org/officeDocument/2006/relationships/ctrlProp" Target="../ctrlProps/ctrlProp114.xml"/><Relationship Id="rId37" Type="http://schemas.openxmlformats.org/officeDocument/2006/relationships/ctrlProp" Target="../ctrlProps/ctrlProp119.xml"/><Relationship Id="rId40" Type="http://schemas.openxmlformats.org/officeDocument/2006/relationships/ctrlProp" Target="../ctrlProps/ctrlProp122.xml"/><Relationship Id="rId45" Type="http://schemas.openxmlformats.org/officeDocument/2006/relationships/ctrlProp" Target="../ctrlProps/ctrlProp127.xml"/><Relationship Id="rId53" Type="http://schemas.openxmlformats.org/officeDocument/2006/relationships/ctrlProp" Target="../ctrlProps/ctrlProp135.xml"/><Relationship Id="rId5" Type="http://schemas.openxmlformats.org/officeDocument/2006/relationships/ctrlProp" Target="../ctrlProps/ctrlProp87.xml"/><Relationship Id="rId10" Type="http://schemas.openxmlformats.org/officeDocument/2006/relationships/ctrlProp" Target="../ctrlProps/ctrlProp92.xml"/><Relationship Id="rId19" Type="http://schemas.openxmlformats.org/officeDocument/2006/relationships/ctrlProp" Target="../ctrlProps/ctrlProp101.xml"/><Relationship Id="rId31" Type="http://schemas.openxmlformats.org/officeDocument/2006/relationships/ctrlProp" Target="../ctrlProps/ctrlProp113.xml"/><Relationship Id="rId44" Type="http://schemas.openxmlformats.org/officeDocument/2006/relationships/ctrlProp" Target="../ctrlProps/ctrlProp126.xml"/><Relationship Id="rId52" Type="http://schemas.openxmlformats.org/officeDocument/2006/relationships/ctrlProp" Target="../ctrlProps/ctrlProp134.xml"/><Relationship Id="rId4" Type="http://schemas.openxmlformats.org/officeDocument/2006/relationships/ctrlProp" Target="../ctrlProps/ctrlProp86.xml"/><Relationship Id="rId9" Type="http://schemas.openxmlformats.org/officeDocument/2006/relationships/ctrlProp" Target="../ctrlProps/ctrlProp91.xml"/><Relationship Id="rId14" Type="http://schemas.openxmlformats.org/officeDocument/2006/relationships/ctrlProp" Target="../ctrlProps/ctrlProp96.xml"/><Relationship Id="rId22" Type="http://schemas.openxmlformats.org/officeDocument/2006/relationships/ctrlProp" Target="../ctrlProps/ctrlProp104.xml"/><Relationship Id="rId27" Type="http://schemas.openxmlformats.org/officeDocument/2006/relationships/ctrlProp" Target="../ctrlProps/ctrlProp109.xml"/><Relationship Id="rId30" Type="http://schemas.openxmlformats.org/officeDocument/2006/relationships/ctrlProp" Target="../ctrlProps/ctrlProp112.xml"/><Relationship Id="rId35" Type="http://schemas.openxmlformats.org/officeDocument/2006/relationships/ctrlProp" Target="../ctrlProps/ctrlProp117.xml"/><Relationship Id="rId43" Type="http://schemas.openxmlformats.org/officeDocument/2006/relationships/ctrlProp" Target="../ctrlProps/ctrlProp125.xml"/><Relationship Id="rId48" Type="http://schemas.openxmlformats.org/officeDocument/2006/relationships/ctrlProp" Target="../ctrlProps/ctrlProp130.xml"/><Relationship Id="rId8" Type="http://schemas.openxmlformats.org/officeDocument/2006/relationships/ctrlProp" Target="../ctrlProps/ctrlProp90.xml"/><Relationship Id="rId51" Type="http://schemas.openxmlformats.org/officeDocument/2006/relationships/ctrlProp" Target="../ctrlProps/ctrlProp133.xml"/><Relationship Id="rId3" Type="http://schemas.openxmlformats.org/officeDocument/2006/relationships/ctrlProp" Target="../ctrlProps/ctrlProp85.xml"/><Relationship Id="rId12" Type="http://schemas.openxmlformats.org/officeDocument/2006/relationships/ctrlProp" Target="../ctrlProps/ctrlProp94.xml"/><Relationship Id="rId17" Type="http://schemas.openxmlformats.org/officeDocument/2006/relationships/ctrlProp" Target="../ctrlProps/ctrlProp99.xml"/><Relationship Id="rId25" Type="http://schemas.openxmlformats.org/officeDocument/2006/relationships/ctrlProp" Target="../ctrlProps/ctrlProp107.xml"/><Relationship Id="rId33" Type="http://schemas.openxmlformats.org/officeDocument/2006/relationships/ctrlProp" Target="../ctrlProps/ctrlProp115.xml"/><Relationship Id="rId38" Type="http://schemas.openxmlformats.org/officeDocument/2006/relationships/ctrlProp" Target="../ctrlProps/ctrlProp120.xml"/><Relationship Id="rId46" Type="http://schemas.openxmlformats.org/officeDocument/2006/relationships/ctrlProp" Target="../ctrlProps/ctrlProp128.xml"/><Relationship Id="rId20" Type="http://schemas.openxmlformats.org/officeDocument/2006/relationships/ctrlProp" Target="../ctrlProps/ctrlProp102.xml"/><Relationship Id="rId41" Type="http://schemas.openxmlformats.org/officeDocument/2006/relationships/ctrlProp" Target="../ctrlProps/ctrlProp123.xml"/><Relationship Id="rId54" Type="http://schemas.openxmlformats.org/officeDocument/2006/relationships/ctrlProp" Target="../ctrlProps/ctrlProp136.xml"/><Relationship Id="rId1" Type="http://schemas.openxmlformats.org/officeDocument/2006/relationships/drawing" Target="../drawings/drawing5.xml"/><Relationship Id="rId6" Type="http://schemas.openxmlformats.org/officeDocument/2006/relationships/ctrlProp" Target="../ctrlProps/ctrlProp88.xml"/><Relationship Id="rId15" Type="http://schemas.openxmlformats.org/officeDocument/2006/relationships/ctrlProp" Target="../ctrlProps/ctrlProp97.xml"/><Relationship Id="rId23" Type="http://schemas.openxmlformats.org/officeDocument/2006/relationships/ctrlProp" Target="../ctrlProps/ctrlProp105.xml"/><Relationship Id="rId28" Type="http://schemas.openxmlformats.org/officeDocument/2006/relationships/ctrlProp" Target="../ctrlProps/ctrlProp110.xml"/><Relationship Id="rId36" Type="http://schemas.openxmlformats.org/officeDocument/2006/relationships/ctrlProp" Target="../ctrlProps/ctrlProp118.xml"/><Relationship Id="rId49" Type="http://schemas.openxmlformats.org/officeDocument/2006/relationships/ctrlProp" Target="../ctrlProps/ctrlProp13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42.xml"/><Relationship Id="rId13" Type="http://schemas.openxmlformats.org/officeDocument/2006/relationships/ctrlProp" Target="../ctrlProps/ctrlProp147.xml"/><Relationship Id="rId18" Type="http://schemas.openxmlformats.org/officeDocument/2006/relationships/ctrlProp" Target="../ctrlProps/ctrlProp152.xml"/><Relationship Id="rId3" Type="http://schemas.openxmlformats.org/officeDocument/2006/relationships/ctrlProp" Target="../ctrlProps/ctrlProp137.xml"/><Relationship Id="rId7" Type="http://schemas.openxmlformats.org/officeDocument/2006/relationships/ctrlProp" Target="../ctrlProps/ctrlProp141.xml"/><Relationship Id="rId12" Type="http://schemas.openxmlformats.org/officeDocument/2006/relationships/ctrlProp" Target="../ctrlProps/ctrlProp146.xml"/><Relationship Id="rId17" Type="http://schemas.openxmlformats.org/officeDocument/2006/relationships/ctrlProp" Target="../ctrlProps/ctrlProp151.xml"/><Relationship Id="rId2" Type="http://schemas.openxmlformats.org/officeDocument/2006/relationships/vmlDrawing" Target="../drawings/vmlDrawing5.vml"/><Relationship Id="rId16" Type="http://schemas.openxmlformats.org/officeDocument/2006/relationships/ctrlProp" Target="../ctrlProps/ctrlProp150.xml"/><Relationship Id="rId20" Type="http://schemas.openxmlformats.org/officeDocument/2006/relationships/ctrlProp" Target="../ctrlProps/ctrlProp154.xml"/><Relationship Id="rId1" Type="http://schemas.openxmlformats.org/officeDocument/2006/relationships/drawing" Target="../drawings/drawing6.xml"/><Relationship Id="rId6" Type="http://schemas.openxmlformats.org/officeDocument/2006/relationships/ctrlProp" Target="../ctrlProps/ctrlProp140.xml"/><Relationship Id="rId11" Type="http://schemas.openxmlformats.org/officeDocument/2006/relationships/ctrlProp" Target="../ctrlProps/ctrlProp145.xml"/><Relationship Id="rId5" Type="http://schemas.openxmlformats.org/officeDocument/2006/relationships/ctrlProp" Target="../ctrlProps/ctrlProp139.xml"/><Relationship Id="rId15" Type="http://schemas.openxmlformats.org/officeDocument/2006/relationships/ctrlProp" Target="../ctrlProps/ctrlProp149.xml"/><Relationship Id="rId10" Type="http://schemas.openxmlformats.org/officeDocument/2006/relationships/ctrlProp" Target="../ctrlProps/ctrlProp144.xml"/><Relationship Id="rId19" Type="http://schemas.openxmlformats.org/officeDocument/2006/relationships/ctrlProp" Target="../ctrlProps/ctrlProp153.xml"/><Relationship Id="rId4" Type="http://schemas.openxmlformats.org/officeDocument/2006/relationships/ctrlProp" Target="../ctrlProps/ctrlProp138.xml"/><Relationship Id="rId9" Type="http://schemas.openxmlformats.org/officeDocument/2006/relationships/ctrlProp" Target="../ctrlProps/ctrlProp143.xml"/><Relationship Id="rId14" Type="http://schemas.openxmlformats.org/officeDocument/2006/relationships/ctrlProp" Target="../ctrlProps/ctrlProp1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M87"/>
  <sheetViews>
    <sheetView topLeftCell="A36" zoomScale="85" zoomScaleNormal="85" zoomScaleSheetLayoutView="80" zoomScalePageLayoutView="55" workbookViewId="0">
      <selection activeCell="R41" sqref="R41"/>
    </sheetView>
  </sheetViews>
  <sheetFormatPr defaultRowHeight="12.5" x14ac:dyDescent="0.25"/>
  <cols>
    <col min="2" max="2" width="10.6328125" customWidth="1"/>
    <col min="3" max="3" width="11.08984375" customWidth="1"/>
    <col min="4" max="6" width="12.6328125" customWidth="1"/>
    <col min="7" max="7" width="12.36328125" customWidth="1"/>
    <col min="8" max="10" width="12.6328125" customWidth="1"/>
    <col min="11" max="11" width="11.453125" customWidth="1"/>
    <col min="12" max="12" width="13.90625" customWidth="1"/>
    <col min="13" max="13" width="14.36328125" customWidth="1"/>
  </cols>
  <sheetData>
    <row r="1" spans="1:13" s="1" customFormat="1" x14ac:dyDescent="0.25">
      <c r="D1" s="323" t="s">
        <v>4552</v>
      </c>
      <c r="E1" s="323"/>
      <c r="F1" s="323"/>
      <c r="G1" s="323"/>
      <c r="H1" s="323"/>
      <c r="I1" s="323"/>
      <c r="J1" s="323"/>
      <c r="K1" s="323"/>
    </row>
    <row r="2" spans="1:13" s="1" customFormat="1" ht="52.25" customHeight="1" thickBot="1" x14ac:dyDescent="0.3">
      <c r="D2" s="324"/>
      <c r="E2" s="324"/>
      <c r="F2" s="324"/>
      <c r="G2" s="324"/>
      <c r="H2" s="324"/>
      <c r="I2" s="324"/>
      <c r="J2" s="324"/>
      <c r="K2" s="324"/>
    </row>
    <row r="3" spans="1:13" ht="14.25" customHeight="1" x14ac:dyDescent="0.25">
      <c r="A3" s="1"/>
      <c r="B3" s="325" t="s">
        <v>4553</v>
      </c>
      <c r="C3" s="318" t="s">
        <v>4575</v>
      </c>
      <c r="D3" s="318"/>
      <c r="E3" s="318"/>
      <c r="F3" s="318"/>
      <c r="G3" s="327"/>
      <c r="H3" s="325" t="s">
        <v>4554</v>
      </c>
      <c r="I3" s="330">
        <v>45852</v>
      </c>
      <c r="J3" s="318"/>
      <c r="K3" s="318"/>
      <c r="L3" s="318"/>
      <c r="M3" s="327"/>
    </row>
    <row r="4" spans="1:13" ht="13" thickBot="1" x14ac:dyDescent="0.3">
      <c r="A4" s="1"/>
      <c r="B4" s="326"/>
      <c r="C4" s="328"/>
      <c r="D4" s="328"/>
      <c r="E4" s="328"/>
      <c r="F4" s="328"/>
      <c r="G4" s="329"/>
      <c r="H4" s="326"/>
      <c r="I4" s="328"/>
      <c r="J4" s="328"/>
      <c r="K4" s="328"/>
      <c r="L4" s="328"/>
      <c r="M4" s="329"/>
    </row>
    <row r="5" spans="1:13" ht="13.5" customHeight="1" x14ac:dyDescent="0.25">
      <c r="A5" s="1"/>
      <c r="B5" s="314" t="s">
        <v>4555</v>
      </c>
      <c r="C5" s="315"/>
      <c r="D5" s="315"/>
      <c r="E5" s="318" t="s">
        <v>4662</v>
      </c>
      <c r="F5" s="319"/>
      <c r="G5" s="319"/>
      <c r="H5" s="319"/>
      <c r="I5" s="319"/>
      <c r="J5" s="319"/>
      <c r="K5" s="319"/>
      <c r="L5" s="319"/>
      <c r="M5" s="320"/>
    </row>
    <row r="6" spans="1:13" ht="13" thickBot="1" x14ac:dyDescent="0.3">
      <c r="A6" s="1"/>
      <c r="B6" s="316"/>
      <c r="C6" s="317"/>
      <c r="D6" s="317"/>
      <c r="E6" s="321"/>
      <c r="F6" s="321"/>
      <c r="G6" s="321"/>
      <c r="H6" s="321"/>
      <c r="I6" s="321"/>
      <c r="J6" s="321"/>
      <c r="K6" s="321"/>
      <c r="L6" s="321"/>
      <c r="M6" s="322"/>
    </row>
    <row r="7" spans="1:13" x14ac:dyDescent="0.25">
      <c r="A7" s="1"/>
      <c r="B7" s="314" t="s">
        <v>4556</v>
      </c>
      <c r="C7" s="315"/>
      <c r="D7" s="331" t="s">
        <v>4620</v>
      </c>
      <c r="E7" s="332"/>
      <c r="F7" s="332"/>
      <c r="G7" s="332"/>
      <c r="H7" s="332"/>
      <c r="I7" s="332"/>
      <c r="J7" s="332"/>
      <c r="K7" s="332"/>
      <c r="L7" s="332"/>
      <c r="M7" s="333"/>
    </row>
    <row r="8" spans="1:13" ht="32.25" customHeight="1" thickBot="1" x14ac:dyDescent="0.3">
      <c r="A8" s="1"/>
      <c r="B8" s="316"/>
      <c r="C8" s="317"/>
      <c r="D8" s="334"/>
      <c r="E8" s="335"/>
      <c r="F8" s="335"/>
      <c r="G8" s="335"/>
      <c r="H8" s="335"/>
      <c r="I8" s="335"/>
      <c r="J8" s="335"/>
      <c r="K8" s="335"/>
      <c r="L8" s="335"/>
      <c r="M8" s="336"/>
    </row>
    <row r="9" spans="1:13" ht="13.5" thickBot="1" x14ac:dyDescent="0.35">
      <c r="A9" s="1"/>
      <c r="B9" s="281" t="s">
        <v>4557</v>
      </c>
      <c r="C9" s="1"/>
      <c r="D9" s="1"/>
      <c r="E9" s="1"/>
      <c r="F9" s="1"/>
      <c r="G9" s="1"/>
      <c r="H9" s="1"/>
      <c r="I9" s="1"/>
      <c r="J9" s="1"/>
      <c r="K9" s="1"/>
      <c r="L9" s="282" t="s">
        <v>4558</v>
      </c>
      <c r="M9" s="283" t="s">
        <v>4559</v>
      </c>
    </row>
    <row r="10" spans="1:13" x14ac:dyDescent="0.25">
      <c r="A10" s="1"/>
      <c r="B10" s="284"/>
      <c r="C10" s="1"/>
      <c r="D10" s="1"/>
      <c r="E10" s="1"/>
      <c r="F10" s="1"/>
      <c r="G10" s="1"/>
      <c r="H10" s="1"/>
      <c r="I10" s="1"/>
      <c r="J10" s="1"/>
      <c r="K10" s="1"/>
      <c r="L10" s="292"/>
      <c r="M10" s="293"/>
    </row>
    <row r="11" spans="1:13" x14ac:dyDescent="0.25">
      <c r="A11" s="1"/>
      <c r="B11" s="284"/>
      <c r="C11" s="1"/>
      <c r="D11" s="1"/>
      <c r="E11" s="1"/>
      <c r="F11" s="1"/>
      <c r="G11" s="1"/>
      <c r="H11" s="1"/>
      <c r="I11" s="1"/>
      <c r="J11" s="1"/>
      <c r="K11" s="1"/>
      <c r="L11" s="284"/>
      <c r="M11" s="285"/>
    </row>
    <row r="12" spans="1:13" x14ac:dyDescent="0.25">
      <c r="A12" s="1"/>
      <c r="B12" s="284"/>
      <c r="C12" s="1"/>
      <c r="D12" s="1"/>
      <c r="E12" s="1"/>
      <c r="F12" s="1"/>
      <c r="G12" s="1"/>
      <c r="H12" s="1"/>
      <c r="I12" s="1"/>
      <c r="J12" s="1"/>
      <c r="K12" s="1"/>
      <c r="L12" s="284"/>
      <c r="M12" s="285"/>
    </row>
    <row r="13" spans="1:13" x14ac:dyDescent="0.25">
      <c r="A13" s="1"/>
      <c r="B13" s="284"/>
      <c r="C13" s="1"/>
      <c r="D13" s="1"/>
      <c r="E13" s="1"/>
      <c r="F13" s="1"/>
      <c r="G13" s="1"/>
      <c r="H13" s="1"/>
      <c r="I13" s="1"/>
      <c r="J13" s="1"/>
      <c r="K13" s="1"/>
      <c r="L13" s="284"/>
      <c r="M13" s="285"/>
    </row>
    <row r="14" spans="1:13" x14ac:dyDescent="0.25">
      <c r="A14" s="1"/>
      <c r="B14" s="284"/>
      <c r="C14" s="1"/>
      <c r="D14" s="1"/>
      <c r="E14" s="1"/>
      <c r="F14" s="1"/>
      <c r="G14" s="1"/>
      <c r="H14" s="1"/>
      <c r="I14" s="1"/>
      <c r="J14" s="1"/>
      <c r="K14" s="1"/>
      <c r="L14" s="284"/>
      <c r="M14" s="285"/>
    </row>
    <row r="15" spans="1:13" x14ac:dyDescent="0.25">
      <c r="A15" s="1"/>
      <c r="B15" s="284"/>
      <c r="C15" s="1"/>
      <c r="D15" s="1"/>
      <c r="E15" s="1"/>
      <c r="F15" s="1"/>
      <c r="G15" s="1"/>
      <c r="H15" s="1"/>
      <c r="I15" s="1"/>
      <c r="J15" s="1"/>
      <c r="K15" s="1"/>
      <c r="L15" s="284"/>
      <c r="M15" s="285"/>
    </row>
    <row r="16" spans="1:13" x14ac:dyDescent="0.25">
      <c r="A16" s="1"/>
      <c r="B16" s="284"/>
      <c r="C16" s="1"/>
      <c r="D16" s="1"/>
      <c r="E16" s="1"/>
      <c r="F16" s="1"/>
      <c r="G16" s="1"/>
      <c r="H16" s="1"/>
      <c r="I16" s="1"/>
      <c r="J16" s="1"/>
      <c r="K16" s="1"/>
      <c r="L16" s="284"/>
      <c r="M16" s="285"/>
    </row>
    <row r="17" spans="1:13" x14ac:dyDescent="0.25">
      <c r="A17" s="1"/>
      <c r="B17" s="284"/>
      <c r="C17" s="1"/>
      <c r="D17" s="1"/>
      <c r="E17" s="1"/>
      <c r="F17" s="1"/>
      <c r="G17" s="1"/>
      <c r="H17" s="1"/>
      <c r="I17" s="1"/>
      <c r="J17" s="1"/>
      <c r="K17" s="1"/>
      <c r="L17" s="284"/>
      <c r="M17" s="285"/>
    </row>
    <row r="18" spans="1:13" x14ac:dyDescent="0.25">
      <c r="A18" s="1"/>
      <c r="B18" s="284"/>
      <c r="C18" s="1"/>
      <c r="D18" s="1"/>
      <c r="E18" s="1"/>
      <c r="F18" s="1"/>
      <c r="G18" s="1"/>
      <c r="H18" s="1"/>
      <c r="I18" s="1"/>
      <c r="J18" s="1"/>
      <c r="K18" s="1"/>
      <c r="L18" s="284"/>
      <c r="M18" s="285"/>
    </row>
    <row r="19" spans="1:13" x14ac:dyDescent="0.25">
      <c r="A19" s="1"/>
      <c r="B19" s="284"/>
      <c r="C19" s="1"/>
      <c r="D19" s="1"/>
      <c r="E19" s="1"/>
      <c r="F19" s="1"/>
      <c r="G19" s="1"/>
      <c r="H19" s="1"/>
      <c r="I19" s="1"/>
      <c r="J19" s="1"/>
      <c r="K19" s="1"/>
      <c r="L19" s="284"/>
      <c r="M19" s="285"/>
    </row>
    <row r="20" spans="1:13" x14ac:dyDescent="0.25">
      <c r="A20" s="1"/>
      <c r="B20" s="284"/>
      <c r="C20" s="1"/>
      <c r="D20" s="1"/>
      <c r="E20" s="1"/>
      <c r="F20" s="1"/>
      <c r="G20" s="1"/>
      <c r="H20" s="1"/>
      <c r="I20" s="1"/>
      <c r="J20" s="1"/>
      <c r="K20" s="1"/>
      <c r="L20" s="284"/>
      <c r="M20" s="285"/>
    </row>
    <row r="21" spans="1:13" x14ac:dyDescent="0.25">
      <c r="A21" s="1"/>
      <c r="B21" s="284"/>
      <c r="C21" s="1"/>
      <c r="D21" s="1"/>
      <c r="E21" s="1"/>
      <c r="F21" s="1"/>
      <c r="G21" s="1"/>
      <c r="H21" s="1"/>
      <c r="I21" s="1"/>
      <c r="J21" s="1"/>
      <c r="K21" s="1"/>
      <c r="L21" s="284"/>
      <c r="M21" s="285"/>
    </row>
    <row r="22" spans="1:13" x14ac:dyDescent="0.25">
      <c r="A22" s="1"/>
      <c r="B22" s="284"/>
      <c r="C22" s="1"/>
      <c r="D22" s="1"/>
      <c r="E22" s="1"/>
      <c r="F22" s="1"/>
      <c r="G22" s="1"/>
      <c r="H22" s="1"/>
      <c r="I22" s="1"/>
      <c r="J22" s="1"/>
      <c r="K22" s="1"/>
      <c r="L22" s="284"/>
      <c r="M22" s="285"/>
    </row>
    <row r="23" spans="1:13" x14ac:dyDescent="0.25">
      <c r="A23" s="1"/>
      <c r="B23" s="284"/>
      <c r="C23" s="1"/>
      <c r="D23" s="1"/>
      <c r="E23" s="1"/>
      <c r="F23" s="1"/>
      <c r="G23" s="1"/>
      <c r="H23" s="1"/>
      <c r="I23" s="1"/>
      <c r="J23" s="1"/>
      <c r="K23" s="1"/>
      <c r="L23" s="284"/>
      <c r="M23" s="285"/>
    </row>
    <row r="24" spans="1:13" x14ac:dyDescent="0.25">
      <c r="A24" s="1"/>
      <c r="B24" s="284"/>
      <c r="C24" s="1"/>
      <c r="D24" s="1"/>
      <c r="E24" s="1"/>
      <c r="F24" s="1"/>
      <c r="G24" s="1"/>
      <c r="H24" s="1"/>
      <c r="I24" s="1"/>
      <c r="J24" s="1"/>
      <c r="K24" s="1"/>
      <c r="L24" s="284"/>
      <c r="M24" s="285"/>
    </row>
    <row r="25" spans="1:13" x14ac:dyDescent="0.25">
      <c r="A25" s="1"/>
      <c r="B25" s="284"/>
      <c r="C25" s="1"/>
      <c r="D25" s="1"/>
      <c r="E25" s="1"/>
      <c r="F25" s="1"/>
      <c r="G25" s="1"/>
      <c r="H25" s="1"/>
      <c r="I25" s="1"/>
      <c r="J25" s="1"/>
      <c r="K25" s="1"/>
      <c r="L25" s="284"/>
      <c r="M25" s="285"/>
    </row>
    <row r="26" spans="1:13" x14ac:dyDescent="0.25">
      <c r="A26" s="1"/>
      <c r="B26" s="284"/>
      <c r="C26" s="1"/>
      <c r="D26" s="1"/>
      <c r="E26" s="1"/>
      <c r="F26" s="1"/>
      <c r="G26" s="1"/>
      <c r="H26" s="1"/>
      <c r="I26" s="1"/>
      <c r="J26" s="1"/>
      <c r="K26" s="1"/>
      <c r="L26" s="284"/>
      <c r="M26" s="285"/>
    </row>
    <row r="27" spans="1:13" x14ac:dyDescent="0.25">
      <c r="A27" s="1"/>
      <c r="B27" s="284"/>
      <c r="C27" s="1"/>
      <c r="D27" s="1"/>
      <c r="E27" s="1"/>
      <c r="F27" s="1"/>
      <c r="G27" s="1"/>
      <c r="H27" s="1"/>
      <c r="I27" s="1"/>
      <c r="J27" s="1"/>
      <c r="K27" s="1"/>
      <c r="L27" s="284"/>
      <c r="M27" s="285"/>
    </row>
    <row r="28" spans="1:13" x14ac:dyDescent="0.25">
      <c r="A28" s="1"/>
      <c r="B28" s="284"/>
      <c r="C28" s="1"/>
      <c r="D28" s="1"/>
      <c r="E28" s="1"/>
      <c r="F28" s="1"/>
      <c r="G28" s="1"/>
      <c r="H28" s="1"/>
      <c r="I28" s="1"/>
      <c r="J28" s="1"/>
      <c r="K28" s="1"/>
      <c r="L28" s="284"/>
      <c r="M28" s="285"/>
    </row>
    <row r="29" spans="1:13" x14ac:dyDescent="0.25">
      <c r="A29" s="1"/>
      <c r="B29" s="284"/>
      <c r="C29" s="1"/>
      <c r="D29" s="1"/>
      <c r="E29" s="1"/>
      <c r="F29" s="1"/>
      <c r="G29" s="1"/>
      <c r="H29" s="1"/>
      <c r="I29" s="1"/>
      <c r="J29" s="1"/>
      <c r="K29" s="1"/>
      <c r="L29" s="284"/>
      <c r="M29" s="285"/>
    </row>
    <row r="30" spans="1:13" x14ac:dyDescent="0.25">
      <c r="A30" s="1"/>
      <c r="B30" s="284"/>
      <c r="C30" s="1"/>
      <c r="D30" s="1"/>
      <c r="E30" s="1"/>
      <c r="F30" s="1"/>
      <c r="G30" s="1"/>
      <c r="H30" s="1"/>
      <c r="I30" s="1"/>
      <c r="J30" s="1"/>
      <c r="K30" s="1"/>
      <c r="L30" s="284"/>
      <c r="M30" s="285"/>
    </row>
    <row r="31" spans="1:13" x14ac:dyDescent="0.25">
      <c r="A31" s="1"/>
      <c r="B31" s="284"/>
      <c r="C31" s="1"/>
      <c r="D31" s="1"/>
      <c r="E31" s="1"/>
      <c r="F31" s="1"/>
      <c r="G31" s="1"/>
      <c r="H31" s="1"/>
      <c r="I31" s="1"/>
      <c r="J31" s="1"/>
      <c r="K31" s="1"/>
      <c r="L31" s="284"/>
      <c r="M31" s="285"/>
    </row>
    <row r="32" spans="1:13" x14ac:dyDescent="0.25">
      <c r="A32" s="1"/>
      <c r="B32" s="284"/>
      <c r="C32" s="1"/>
      <c r="D32" s="1"/>
      <c r="E32" s="1"/>
      <c r="F32" s="1"/>
      <c r="G32" s="1"/>
      <c r="H32" s="1"/>
      <c r="I32" s="1"/>
      <c r="J32" s="1"/>
      <c r="K32" s="1"/>
      <c r="L32" s="284"/>
      <c r="M32" s="285"/>
    </row>
    <row r="33" spans="1:13" x14ac:dyDescent="0.25">
      <c r="A33" s="1"/>
      <c r="B33" s="284"/>
      <c r="C33" s="1"/>
      <c r="D33" s="1"/>
      <c r="E33" s="1"/>
      <c r="F33" s="1"/>
      <c r="G33" s="1"/>
      <c r="H33" s="1"/>
      <c r="I33" s="1"/>
      <c r="J33" s="1"/>
      <c r="K33" s="1"/>
      <c r="L33" s="284"/>
      <c r="M33" s="285"/>
    </row>
    <row r="34" spans="1:13" x14ac:dyDescent="0.25">
      <c r="A34" s="1"/>
      <c r="B34" s="284"/>
      <c r="C34" s="1"/>
      <c r="D34" s="1"/>
      <c r="E34" s="1"/>
      <c r="F34" s="1"/>
      <c r="G34" s="1"/>
      <c r="H34" s="1"/>
      <c r="I34" s="1"/>
      <c r="J34" s="1"/>
      <c r="K34" s="1"/>
      <c r="L34" s="284"/>
      <c r="M34" s="285"/>
    </row>
    <row r="35" spans="1:13" x14ac:dyDescent="0.25">
      <c r="A35" s="1"/>
      <c r="B35" s="284"/>
      <c r="C35" s="1"/>
      <c r="D35" s="1"/>
      <c r="E35" s="1"/>
      <c r="F35" s="1"/>
      <c r="G35" s="1"/>
      <c r="H35" s="1"/>
      <c r="I35" s="1"/>
      <c r="J35" s="1"/>
      <c r="K35" s="1"/>
      <c r="L35" s="284"/>
      <c r="M35" s="285"/>
    </row>
    <row r="36" spans="1:13" x14ac:dyDescent="0.25">
      <c r="A36" s="1"/>
      <c r="B36" s="284"/>
      <c r="C36" s="1"/>
      <c r="D36" s="1"/>
      <c r="E36" s="1"/>
      <c r="F36" s="1"/>
      <c r="G36" s="1"/>
      <c r="H36" s="1"/>
      <c r="I36" s="1"/>
      <c r="J36" s="1"/>
      <c r="K36" s="1"/>
      <c r="L36" s="284"/>
      <c r="M36" s="285"/>
    </row>
    <row r="37" spans="1:13" ht="13" thickBot="1" x14ac:dyDescent="0.3">
      <c r="A37" s="1"/>
      <c r="B37" s="284"/>
      <c r="C37" s="1"/>
      <c r="D37" s="1"/>
      <c r="E37" s="1"/>
      <c r="F37" s="1"/>
      <c r="G37" s="1"/>
      <c r="H37" s="1"/>
      <c r="I37" s="1"/>
      <c r="J37" s="1"/>
      <c r="K37" s="1"/>
      <c r="L37" s="286"/>
      <c r="M37" s="287"/>
    </row>
    <row r="38" spans="1:13" ht="25.25" customHeight="1" x14ac:dyDescent="0.25">
      <c r="A38" s="1"/>
      <c r="B38" s="337" t="s">
        <v>4560</v>
      </c>
      <c r="C38" s="339" t="s">
        <v>4561</v>
      </c>
      <c r="D38" s="340"/>
      <c r="E38" s="341"/>
      <c r="F38" s="340" t="s">
        <v>4562</v>
      </c>
      <c r="G38" s="340"/>
      <c r="H38" s="340"/>
      <c r="I38" s="341"/>
      <c r="J38" s="345" t="s">
        <v>4554</v>
      </c>
      <c r="K38" s="345" t="s">
        <v>4563</v>
      </c>
      <c r="L38" s="345" t="s">
        <v>4564</v>
      </c>
      <c r="M38" s="347" t="s">
        <v>4565</v>
      </c>
    </row>
    <row r="39" spans="1:13" s="288" customFormat="1" ht="20.149999999999999" customHeight="1" thickBot="1" x14ac:dyDescent="0.3">
      <c r="B39" s="338"/>
      <c r="C39" s="342"/>
      <c r="D39" s="343"/>
      <c r="E39" s="344"/>
      <c r="F39" s="343"/>
      <c r="G39" s="343"/>
      <c r="H39" s="343"/>
      <c r="I39" s="344"/>
      <c r="J39" s="346"/>
      <c r="K39" s="346"/>
      <c r="L39" s="346"/>
      <c r="M39" s="348"/>
    </row>
    <row r="40" spans="1:13" s="288" customFormat="1" ht="39.9" customHeight="1" thickBot="1" x14ac:dyDescent="0.3">
      <c r="B40" s="289">
        <v>1</v>
      </c>
      <c r="C40" s="349" t="s">
        <v>4580</v>
      </c>
      <c r="D40" s="350"/>
      <c r="E40" s="350"/>
      <c r="F40" s="351" t="s">
        <v>4585</v>
      </c>
      <c r="G40" s="352"/>
      <c r="H40" s="352"/>
      <c r="I40" s="353"/>
      <c r="J40" s="312">
        <v>45852</v>
      </c>
      <c r="K40" s="313" t="s">
        <v>4615</v>
      </c>
      <c r="L40" s="313" t="s">
        <v>4612</v>
      </c>
      <c r="M40" s="311" t="s">
        <v>8</v>
      </c>
    </row>
    <row r="41" spans="1:13" s="288" customFormat="1" ht="54" customHeight="1" thickBot="1" x14ac:dyDescent="0.3">
      <c r="B41" s="290">
        <v>2</v>
      </c>
      <c r="C41" s="349" t="s">
        <v>4608</v>
      </c>
      <c r="D41" s="350"/>
      <c r="E41" s="350"/>
      <c r="F41" s="351" t="s">
        <v>4663</v>
      </c>
      <c r="G41" s="352"/>
      <c r="H41" s="352"/>
      <c r="I41" s="353"/>
      <c r="J41" s="312">
        <v>45852</v>
      </c>
      <c r="K41" s="313" t="s">
        <v>4615</v>
      </c>
      <c r="L41" s="313" t="s">
        <v>4612</v>
      </c>
      <c r="M41" s="311" t="s">
        <v>8</v>
      </c>
    </row>
    <row r="42" spans="1:13" s="288" customFormat="1" ht="42" customHeight="1" thickBot="1" x14ac:dyDescent="0.3">
      <c r="B42" s="290">
        <v>3</v>
      </c>
      <c r="C42" s="349" t="s">
        <v>4581</v>
      </c>
      <c r="D42" s="350"/>
      <c r="E42" s="350"/>
      <c r="F42" s="351" t="s">
        <v>4586</v>
      </c>
      <c r="G42" s="352"/>
      <c r="H42" s="352"/>
      <c r="I42" s="353"/>
      <c r="J42" s="312">
        <v>45852</v>
      </c>
      <c r="K42" s="313" t="s">
        <v>4615</v>
      </c>
      <c r="L42" s="313" t="s">
        <v>4612</v>
      </c>
      <c r="M42" s="311" t="s">
        <v>8</v>
      </c>
    </row>
    <row r="43" spans="1:13" s="288" customFormat="1" ht="39.9" customHeight="1" thickBot="1" x14ac:dyDescent="0.3">
      <c r="B43" s="290">
        <v>4</v>
      </c>
      <c r="C43" s="349" t="s">
        <v>4582</v>
      </c>
      <c r="D43" s="350"/>
      <c r="E43" s="350"/>
      <c r="F43" s="351" t="s">
        <v>4587</v>
      </c>
      <c r="G43" s="352"/>
      <c r="H43" s="352"/>
      <c r="I43" s="353"/>
      <c r="J43" s="312">
        <v>45852</v>
      </c>
      <c r="K43" s="313" t="s">
        <v>4615</v>
      </c>
      <c r="L43" s="313" t="s">
        <v>4612</v>
      </c>
      <c r="M43" s="311" t="s">
        <v>8</v>
      </c>
    </row>
    <row r="44" spans="1:13" s="288" customFormat="1" ht="39.9" customHeight="1" thickBot="1" x14ac:dyDescent="0.3">
      <c r="B44" s="290">
        <v>5</v>
      </c>
      <c r="C44" s="349" t="s">
        <v>4583</v>
      </c>
      <c r="D44" s="350"/>
      <c r="E44" s="350"/>
      <c r="F44" s="349" t="s">
        <v>4588</v>
      </c>
      <c r="G44" s="354"/>
      <c r="H44" s="354"/>
      <c r="I44" s="355"/>
      <c r="J44" s="312">
        <v>45852</v>
      </c>
      <c r="K44" s="313" t="s">
        <v>4615</v>
      </c>
      <c r="L44" s="313" t="s">
        <v>4612</v>
      </c>
      <c r="M44" s="311" t="s">
        <v>8</v>
      </c>
    </row>
    <row r="45" spans="1:13" s="288" customFormat="1" ht="39.9" customHeight="1" thickBot="1" x14ac:dyDescent="0.3">
      <c r="B45" s="290">
        <v>6</v>
      </c>
      <c r="C45" s="349" t="s">
        <v>4584</v>
      </c>
      <c r="D45" s="350"/>
      <c r="E45" s="350"/>
      <c r="F45" s="351" t="s">
        <v>4597</v>
      </c>
      <c r="G45" s="352"/>
      <c r="H45" s="352"/>
      <c r="I45" s="353"/>
      <c r="J45" s="312">
        <v>45852</v>
      </c>
      <c r="K45" s="313" t="s">
        <v>4615</v>
      </c>
      <c r="L45" s="313" t="s">
        <v>4612</v>
      </c>
      <c r="M45" s="311" t="s">
        <v>8</v>
      </c>
    </row>
    <row r="46" spans="1:13" s="288" customFormat="1" ht="39.9" customHeight="1" thickBot="1" x14ac:dyDescent="0.3">
      <c r="B46" s="290">
        <v>7</v>
      </c>
      <c r="C46" s="349" t="s">
        <v>4589</v>
      </c>
      <c r="D46" s="350"/>
      <c r="E46" s="350"/>
      <c r="F46" s="351" t="s">
        <v>4590</v>
      </c>
      <c r="G46" s="352"/>
      <c r="H46" s="352"/>
      <c r="I46" s="353"/>
      <c r="J46" s="312">
        <v>45852</v>
      </c>
      <c r="K46" s="313" t="s">
        <v>4615</v>
      </c>
      <c r="L46" s="313" t="s">
        <v>4612</v>
      </c>
      <c r="M46" s="311" t="s">
        <v>8</v>
      </c>
    </row>
    <row r="47" spans="1:13" s="288" customFormat="1" ht="39.9" customHeight="1" thickBot="1" x14ac:dyDescent="0.3">
      <c r="B47" s="290">
        <v>8</v>
      </c>
      <c r="C47" s="349" t="s">
        <v>4591</v>
      </c>
      <c r="D47" s="350"/>
      <c r="E47" s="350"/>
      <c r="F47" s="351" t="s">
        <v>4592</v>
      </c>
      <c r="G47" s="352"/>
      <c r="H47" s="352"/>
      <c r="I47" s="353"/>
      <c r="J47" s="312">
        <v>45852</v>
      </c>
      <c r="K47" s="313" t="s">
        <v>4615</v>
      </c>
      <c r="L47" s="313" t="s">
        <v>4612</v>
      </c>
      <c r="M47" s="311" t="s">
        <v>8</v>
      </c>
    </row>
    <row r="48" spans="1:13" s="288" customFormat="1" ht="39.9" customHeight="1" thickBot="1" x14ac:dyDescent="0.3">
      <c r="B48" s="290">
        <v>9</v>
      </c>
      <c r="C48" s="349" t="s">
        <v>4595</v>
      </c>
      <c r="D48" s="350"/>
      <c r="E48" s="350"/>
      <c r="F48" s="351" t="s">
        <v>4596</v>
      </c>
      <c r="G48" s="352"/>
      <c r="H48" s="352"/>
      <c r="I48" s="353"/>
      <c r="J48" s="312">
        <v>45852</v>
      </c>
      <c r="K48" s="313" t="s">
        <v>4615</v>
      </c>
      <c r="L48" s="313" t="s">
        <v>4612</v>
      </c>
      <c r="M48" s="311" t="s">
        <v>8</v>
      </c>
    </row>
    <row r="49" spans="1:13" s="288" customFormat="1" ht="52.75" customHeight="1" thickBot="1" x14ac:dyDescent="0.3">
      <c r="B49" s="291">
        <v>10</v>
      </c>
      <c r="C49" s="349" t="s">
        <v>4610</v>
      </c>
      <c r="D49" s="350"/>
      <c r="E49" s="350"/>
      <c r="F49" s="351" t="s">
        <v>4609</v>
      </c>
      <c r="G49" s="352"/>
      <c r="H49" s="352"/>
      <c r="I49" s="353"/>
      <c r="J49" s="312">
        <v>45852</v>
      </c>
      <c r="K49" s="313" t="s">
        <v>4615</v>
      </c>
      <c r="L49" s="313" t="s">
        <v>4612</v>
      </c>
      <c r="M49" s="311" t="s">
        <v>8</v>
      </c>
    </row>
    <row r="50" spans="1:13" ht="20.149999999999999" customHeight="1" x14ac:dyDescent="0.25">
      <c r="A50" s="166"/>
      <c r="B50" s="356"/>
      <c r="C50" s="356"/>
      <c r="D50" s="1"/>
      <c r="E50" s="1"/>
      <c r="F50" s="1"/>
      <c r="G50" s="1"/>
      <c r="H50" s="1"/>
      <c r="I50" s="1"/>
      <c r="J50" s="1"/>
      <c r="K50" s="1"/>
      <c r="L50" s="1"/>
      <c r="M50" s="1"/>
    </row>
    <row r="51" spans="1:13" x14ac:dyDescent="0.25">
      <c r="B51" s="1"/>
      <c r="C51" s="1"/>
      <c r="D51" s="1"/>
      <c r="E51" s="1"/>
      <c r="F51" s="1"/>
      <c r="G51" s="1"/>
      <c r="H51" s="1"/>
      <c r="I51" s="1"/>
      <c r="J51" s="1"/>
      <c r="K51" s="1"/>
      <c r="L51" s="1"/>
      <c r="M51" s="1"/>
    </row>
    <row r="52" spans="1:13" x14ac:dyDescent="0.25">
      <c r="B52" s="1"/>
      <c r="C52" s="1"/>
      <c r="D52" s="1"/>
      <c r="E52" s="1"/>
      <c r="F52" s="1"/>
      <c r="G52" s="1"/>
      <c r="H52" s="1"/>
      <c r="I52" s="1"/>
      <c r="J52" s="1"/>
      <c r="K52" s="1"/>
      <c r="L52" s="1"/>
      <c r="M52" s="1"/>
    </row>
    <row r="53" spans="1:13" x14ac:dyDescent="0.25">
      <c r="B53" s="1"/>
      <c r="C53" s="1"/>
      <c r="D53" s="1"/>
      <c r="E53" s="1"/>
      <c r="F53" s="1"/>
      <c r="G53" s="1"/>
      <c r="H53" s="1"/>
      <c r="I53" s="1"/>
      <c r="J53" s="1"/>
      <c r="K53" s="1"/>
      <c r="L53" s="1"/>
      <c r="M53" s="1"/>
    </row>
    <row r="54" spans="1:13" x14ac:dyDescent="0.25">
      <c r="B54" s="1"/>
      <c r="C54" s="1"/>
      <c r="D54" s="1"/>
      <c r="E54" s="1"/>
      <c r="F54" s="1"/>
      <c r="G54" s="1"/>
      <c r="H54" s="1"/>
      <c r="I54" s="1"/>
      <c r="J54" s="1"/>
      <c r="K54" s="1"/>
      <c r="L54" s="1"/>
      <c r="M54" s="1"/>
    </row>
    <row r="55" spans="1:13" x14ac:dyDescent="0.25">
      <c r="B55" s="1"/>
      <c r="C55" s="1"/>
      <c r="D55" s="1"/>
      <c r="E55" s="1"/>
      <c r="F55" s="1"/>
      <c r="G55" s="1"/>
      <c r="H55" s="1"/>
      <c r="I55" s="1"/>
      <c r="J55" s="1"/>
      <c r="K55" s="1"/>
      <c r="L55" s="1"/>
      <c r="M55" s="1"/>
    </row>
    <row r="56" spans="1:13" x14ac:dyDescent="0.25">
      <c r="B56" s="1"/>
      <c r="C56" s="1"/>
      <c r="D56" s="1"/>
      <c r="E56" s="1"/>
      <c r="F56" s="1"/>
      <c r="G56" s="1"/>
      <c r="H56" s="1"/>
      <c r="I56" s="1"/>
      <c r="J56" s="1"/>
      <c r="K56" s="1"/>
      <c r="L56" s="1"/>
      <c r="M56" s="1"/>
    </row>
    <row r="57" spans="1:13" x14ac:dyDescent="0.25">
      <c r="B57" s="1"/>
      <c r="C57" s="1"/>
      <c r="D57" s="1"/>
      <c r="E57" s="1"/>
      <c r="F57" s="1"/>
      <c r="G57" s="1"/>
      <c r="H57" s="1"/>
      <c r="I57" s="1"/>
      <c r="J57" s="1"/>
      <c r="K57" s="1"/>
      <c r="L57" s="1"/>
      <c r="M57" s="1"/>
    </row>
    <row r="58" spans="1:13" x14ac:dyDescent="0.25">
      <c r="B58" s="1"/>
      <c r="C58" s="1"/>
      <c r="D58" s="1"/>
      <c r="E58" s="1"/>
      <c r="F58" s="1"/>
      <c r="G58" s="1"/>
      <c r="H58" s="1"/>
      <c r="I58" s="1"/>
      <c r="J58" s="1"/>
      <c r="K58" s="1"/>
      <c r="L58" s="1"/>
      <c r="M58" s="1"/>
    </row>
    <row r="59" spans="1:13" x14ac:dyDescent="0.25">
      <c r="B59" s="1"/>
      <c r="C59" s="1"/>
      <c r="D59" s="1"/>
      <c r="E59" s="1"/>
      <c r="F59" s="1"/>
      <c r="G59" s="1"/>
      <c r="H59" s="1"/>
      <c r="I59" s="1"/>
      <c r="J59" s="1"/>
      <c r="K59" s="1"/>
      <c r="L59" s="1"/>
      <c r="M59" s="1"/>
    </row>
    <row r="60" spans="1:13" x14ac:dyDescent="0.25">
      <c r="B60" s="1"/>
      <c r="C60" s="1"/>
      <c r="D60" s="1"/>
      <c r="E60" s="1"/>
      <c r="F60" s="1"/>
      <c r="G60" s="1"/>
      <c r="H60" s="1"/>
      <c r="I60" s="1"/>
      <c r="J60" s="1"/>
      <c r="K60" s="1"/>
      <c r="L60" s="1"/>
      <c r="M60" s="1"/>
    </row>
    <row r="61" spans="1:13" x14ac:dyDescent="0.25">
      <c r="B61" s="1"/>
      <c r="C61" s="1"/>
      <c r="D61" s="1"/>
      <c r="E61" s="1"/>
      <c r="F61" s="1"/>
      <c r="G61" s="1"/>
      <c r="H61" s="1"/>
      <c r="I61" s="1"/>
      <c r="J61" s="1"/>
      <c r="K61" s="1"/>
      <c r="L61" s="1"/>
      <c r="M61" s="1"/>
    </row>
    <row r="62" spans="1:13" x14ac:dyDescent="0.25">
      <c r="B62" s="1"/>
      <c r="C62" s="1"/>
      <c r="D62" s="1"/>
      <c r="E62" s="1"/>
      <c r="F62" s="1"/>
      <c r="G62" s="1"/>
      <c r="H62" s="1"/>
      <c r="I62" s="1"/>
      <c r="J62" s="1"/>
      <c r="K62" s="1"/>
      <c r="L62" s="1"/>
      <c r="M62" s="1"/>
    </row>
    <row r="63" spans="1:13" x14ac:dyDescent="0.25">
      <c r="B63" s="1"/>
      <c r="C63" s="1"/>
      <c r="D63" s="1"/>
      <c r="E63" s="1"/>
      <c r="F63" s="1"/>
      <c r="G63" s="1"/>
      <c r="H63" s="1"/>
      <c r="I63" s="1"/>
      <c r="J63" s="1"/>
      <c r="K63" s="1"/>
      <c r="L63" s="1"/>
      <c r="M63" s="1"/>
    </row>
    <row r="64" spans="1:13" x14ac:dyDescent="0.25">
      <c r="B64" s="1"/>
      <c r="C64" s="1"/>
      <c r="D64" s="1"/>
      <c r="E64" s="1"/>
      <c r="F64" s="1"/>
      <c r="G64" s="1"/>
      <c r="H64" s="1"/>
      <c r="I64" s="1"/>
      <c r="J64" s="1"/>
      <c r="K64" s="1"/>
      <c r="L64" s="1"/>
      <c r="M64" s="1"/>
    </row>
    <row r="65" spans="2:13" x14ac:dyDescent="0.25">
      <c r="B65" s="1"/>
      <c r="C65" s="1"/>
      <c r="D65" s="1"/>
      <c r="E65" s="1"/>
      <c r="F65" s="1"/>
      <c r="G65" s="1"/>
      <c r="H65" s="1"/>
      <c r="I65" s="1"/>
      <c r="J65" s="1"/>
      <c r="K65" s="1"/>
      <c r="L65" s="1"/>
      <c r="M65" s="1"/>
    </row>
    <row r="66" spans="2:13" x14ac:dyDescent="0.25">
      <c r="B66" s="1"/>
      <c r="C66" s="1"/>
      <c r="D66" s="1"/>
      <c r="E66" s="1"/>
      <c r="F66" s="1"/>
      <c r="G66" s="1"/>
      <c r="H66" s="1"/>
      <c r="I66" s="1"/>
      <c r="J66" s="1"/>
      <c r="K66" s="1"/>
      <c r="L66" s="1"/>
      <c r="M66" s="1"/>
    </row>
    <row r="67" spans="2:13" x14ac:dyDescent="0.25">
      <c r="B67" s="1"/>
      <c r="C67" s="1"/>
      <c r="D67" s="1"/>
      <c r="E67" s="1"/>
      <c r="F67" s="1"/>
      <c r="G67" s="1"/>
      <c r="H67" s="1"/>
      <c r="I67" s="1"/>
      <c r="J67" s="1"/>
      <c r="K67" s="1"/>
      <c r="L67" s="1"/>
      <c r="M67" s="1"/>
    </row>
    <row r="68" spans="2:13" x14ac:dyDescent="0.25">
      <c r="B68" s="1"/>
      <c r="C68" s="1"/>
      <c r="D68" s="1"/>
      <c r="E68" s="1"/>
      <c r="F68" s="1"/>
      <c r="G68" s="1"/>
      <c r="H68" s="1"/>
      <c r="I68" s="1"/>
      <c r="J68" s="1"/>
      <c r="K68" s="1"/>
      <c r="L68" s="1"/>
      <c r="M68" s="1"/>
    </row>
    <row r="69" spans="2:13" x14ac:dyDescent="0.25">
      <c r="B69" s="1"/>
      <c r="C69" s="1"/>
      <c r="D69" s="1"/>
      <c r="E69" s="1"/>
      <c r="F69" s="1"/>
      <c r="G69" s="1"/>
      <c r="H69" s="1"/>
      <c r="I69" s="1"/>
      <c r="J69" s="1"/>
      <c r="K69" s="1"/>
      <c r="L69" s="1"/>
      <c r="M69" s="1"/>
    </row>
    <row r="70" spans="2:13" x14ac:dyDescent="0.25">
      <c r="B70" s="1"/>
      <c r="C70" s="1"/>
      <c r="D70" s="1"/>
      <c r="E70" s="1"/>
      <c r="F70" s="1"/>
      <c r="G70" s="1"/>
      <c r="H70" s="1"/>
      <c r="I70" s="1"/>
      <c r="J70" s="1"/>
      <c r="K70" s="1"/>
      <c r="L70" s="1"/>
      <c r="M70" s="1"/>
    </row>
    <row r="71" spans="2:13" x14ac:dyDescent="0.25">
      <c r="B71" s="1"/>
      <c r="C71" s="1"/>
      <c r="D71" s="1"/>
      <c r="E71" s="1"/>
      <c r="F71" s="1"/>
      <c r="G71" s="1"/>
      <c r="H71" s="1"/>
      <c r="I71" s="1"/>
      <c r="J71" s="1"/>
      <c r="K71" s="1"/>
      <c r="L71" s="1"/>
      <c r="M71" s="1"/>
    </row>
    <row r="72" spans="2:13" x14ac:dyDescent="0.25">
      <c r="B72" s="1"/>
      <c r="C72" s="1"/>
      <c r="D72" s="1"/>
      <c r="E72" s="1"/>
      <c r="F72" s="1"/>
      <c r="G72" s="1"/>
      <c r="H72" s="1"/>
      <c r="I72" s="1"/>
      <c r="J72" s="1"/>
      <c r="K72" s="1"/>
      <c r="L72" s="1"/>
      <c r="M72" s="1"/>
    </row>
    <row r="73" spans="2:13" x14ac:dyDescent="0.25">
      <c r="B73" s="1"/>
      <c r="C73" s="1"/>
      <c r="D73" s="1"/>
      <c r="E73" s="1"/>
      <c r="F73" s="1"/>
      <c r="G73" s="1"/>
      <c r="H73" s="1"/>
      <c r="I73" s="1"/>
      <c r="J73" s="1"/>
      <c r="K73" s="1"/>
      <c r="L73" s="1"/>
      <c r="M73" s="1"/>
    </row>
    <row r="74" spans="2:13" x14ac:dyDescent="0.25">
      <c r="B74" s="1"/>
      <c r="C74" s="1"/>
      <c r="D74" s="1"/>
      <c r="E74" s="1"/>
      <c r="F74" s="1"/>
      <c r="G74" s="1"/>
      <c r="H74" s="1"/>
      <c r="I74" s="1"/>
      <c r="J74" s="1"/>
      <c r="K74" s="1"/>
      <c r="L74" s="1"/>
      <c r="M74" s="1"/>
    </row>
    <row r="75" spans="2:13" x14ac:dyDescent="0.25">
      <c r="B75" s="1"/>
      <c r="C75" s="1"/>
      <c r="D75" s="1"/>
      <c r="E75" s="1"/>
      <c r="F75" s="1"/>
      <c r="G75" s="1"/>
      <c r="H75" s="1"/>
      <c r="I75" s="1"/>
      <c r="J75" s="1"/>
      <c r="K75" s="1"/>
      <c r="L75" s="1"/>
      <c r="M75" s="1"/>
    </row>
    <row r="76" spans="2:13" x14ac:dyDescent="0.25">
      <c r="B76" s="1"/>
      <c r="C76" s="1"/>
      <c r="D76" s="1"/>
      <c r="E76" s="1"/>
      <c r="F76" s="1"/>
      <c r="G76" s="1"/>
      <c r="H76" s="1"/>
      <c r="I76" s="1"/>
      <c r="J76" s="1"/>
      <c r="K76" s="1"/>
      <c r="L76" s="1"/>
      <c r="M76" s="1"/>
    </row>
    <row r="77" spans="2:13" x14ac:dyDescent="0.25">
      <c r="B77" s="1"/>
      <c r="C77" s="1"/>
      <c r="D77" s="1"/>
      <c r="E77" s="1"/>
      <c r="F77" s="1"/>
      <c r="G77" s="1"/>
      <c r="H77" s="1"/>
      <c r="I77" s="1"/>
      <c r="J77" s="1"/>
      <c r="K77" s="1"/>
      <c r="L77" s="1"/>
      <c r="M77" s="1"/>
    </row>
    <row r="78" spans="2:13" x14ac:dyDescent="0.25">
      <c r="B78" s="1"/>
      <c r="C78" s="1"/>
      <c r="D78" s="1"/>
      <c r="E78" s="1"/>
      <c r="F78" s="1"/>
      <c r="G78" s="1"/>
      <c r="H78" s="1"/>
      <c r="I78" s="1"/>
      <c r="J78" s="1"/>
      <c r="K78" s="1"/>
      <c r="L78" s="1"/>
      <c r="M78" s="1"/>
    </row>
    <row r="79" spans="2:13" x14ac:dyDescent="0.25">
      <c r="B79" s="1"/>
      <c r="C79" s="1"/>
      <c r="D79" s="1"/>
      <c r="E79" s="1"/>
      <c r="F79" s="1"/>
      <c r="G79" s="1"/>
      <c r="H79" s="1"/>
      <c r="I79" s="1"/>
      <c r="J79" s="1"/>
      <c r="K79" s="1"/>
      <c r="L79" s="1"/>
      <c r="M79" s="1"/>
    </row>
    <row r="80" spans="2:13" x14ac:dyDescent="0.25">
      <c r="B80" s="1"/>
      <c r="C80" s="1"/>
      <c r="D80" s="1"/>
      <c r="E80" s="1"/>
      <c r="F80" s="1"/>
      <c r="G80" s="1"/>
      <c r="H80" s="1"/>
      <c r="I80" s="1"/>
      <c r="J80" s="1"/>
      <c r="K80" s="1"/>
      <c r="L80" s="1"/>
      <c r="M80" s="1"/>
    </row>
    <row r="81" spans="2:13" x14ac:dyDescent="0.25">
      <c r="B81" s="1"/>
      <c r="C81" s="1"/>
      <c r="D81" s="1"/>
      <c r="E81" s="1"/>
      <c r="F81" s="1"/>
      <c r="G81" s="1"/>
      <c r="H81" s="1"/>
      <c r="I81" s="1"/>
      <c r="J81" s="1"/>
      <c r="K81" s="1"/>
      <c r="L81" s="1"/>
      <c r="M81" s="1"/>
    </row>
    <row r="82" spans="2:13" x14ac:dyDescent="0.25">
      <c r="B82" s="1"/>
      <c r="C82" s="1"/>
      <c r="D82" s="1"/>
      <c r="E82" s="1"/>
      <c r="F82" s="1"/>
      <c r="G82" s="1"/>
      <c r="H82" s="1"/>
      <c r="I82" s="1"/>
      <c r="J82" s="1"/>
      <c r="K82" s="1"/>
      <c r="L82" s="1"/>
      <c r="M82" s="1"/>
    </row>
    <row r="83" spans="2:13" x14ac:dyDescent="0.25">
      <c r="B83" s="1"/>
      <c r="C83" s="1"/>
      <c r="D83" s="1"/>
      <c r="E83" s="1"/>
      <c r="F83" s="1"/>
      <c r="G83" s="1"/>
      <c r="H83" s="1"/>
      <c r="I83" s="1"/>
      <c r="J83" s="1"/>
      <c r="K83" s="1"/>
      <c r="L83" s="1"/>
      <c r="M83" s="1"/>
    </row>
    <row r="84" spans="2:13" x14ac:dyDescent="0.25">
      <c r="B84" s="1"/>
      <c r="C84" s="1"/>
      <c r="D84" s="1"/>
      <c r="E84" s="1"/>
      <c r="F84" s="1"/>
      <c r="G84" s="1"/>
      <c r="H84" s="1"/>
      <c r="I84" s="1"/>
      <c r="J84" s="1"/>
      <c r="K84" s="1"/>
      <c r="L84" s="1"/>
      <c r="M84" s="1"/>
    </row>
    <row r="85" spans="2:13" x14ac:dyDescent="0.25">
      <c r="B85" s="1"/>
      <c r="C85" s="1"/>
      <c r="D85" s="1"/>
      <c r="E85" s="1"/>
      <c r="F85" s="1"/>
      <c r="G85" s="1"/>
      <c r="H85" s="1"/>
      <c r="I85" s="1"/>
      <c r="J85" s="1"/>
      <c r="K85" s="1"/>
      <c r="L85" s="1"/>
      <c r="M85" s="1"/>
    </row>
    <row r="86" spans="2:13" x14ac:dyDescent="0.25">
      <c r="B86" s="1"/>
      <c r="C86" s="1"/>
      <c r="D86" s="1"/>
      <c r="E86" s="1"/>
      <c r="F86" s="1"/>
      <c r="G86" s="1"/>
      <c r="H86" s="1"/>
      <c r="I86" s="1"/>
      <c r="J86" s="1"/>
      <c r="K86" s="1"/>
      <c r="L86" s="1"/>
      <c r="M86" s="1"/>
    </row>
    <row r="87" spans="2:13" x14ac:dyDescent="0.25">
      <c r="B87" s="1"/>
      <c r="C87" s="1"/>
      <c r="D87" s="1"/>
      <c r="E87" s="1"/>
      <c r="F87" s="1"/>
      <c r="G87" s="1"/>
      <c r="H87" s="1"/>
      <c r="I87" s="1"/>
      <c r="J87" s="1"/>
      <c r="K87" s="1"/>
      <c r="L87" s="1"/>
      <c r="M87" s="1"/>
    </row>
  </sheetData>
  <mergeCells count="37">
    <mergeCell ref="C49:E49"/>
    <mergeCell ref="F49:I49"/>
    <mergeCell ref="B50:C50"/>
    <mergeCell ref="C46:E46"/>
    <mergeCell ref="F46:I46"/>
    <mergeCell ref="C47:E47"/>
    <mergeCell ref="F47:I47"/>
    <mergeCell ref="C48:E48"/>
    <mergeCell ref="F48:I48"/>
    <mergeCell ref="C43:E43"/>
    <mergeCell ref="F43:I43"/>
    <mergeCell ref="C44:E44"/>
    <mergeCell ref="F44:I44"/>
    <mergeCell ref="C45:E45"/>
    <mergeCell ref="F45:I45"/>
    <mergeCell ref="C40:E40"/>
    <mergeCell ref="F40:I40"/>
    <mergeCell ref="C41:E41"/>
    <mergeCell ref="F41:I41"/>
    <mergeCell ref="C42:E42"/>
    <mergeCell ref="F42:I42"/>
    <mergeCell ref="B7:C8"/>
    <mergeCell ref="D7:M8"/>
    <mergeCell ref="B38:B39"/>
    <mergeCell ref="C38:E39"/>
    <mergeCell ref="F38:I39"/>
    <mergeCell ref="J38:J39"/>
    <mergeCell ref="K38:K39"/>
    <mergeCell ref="L38:L39"/>
    <mergeCell ref="M38:M39"/>
    <mergeCell ref="B5:D6"/>
    <mergeCell ref="E5:M6"/>
    <mergeCell ref="D1:K2"/>
    <mergeCell ref="B3:B4"/>
    <mergeCell ref="C3:G4"/>
    <mergeCell ref="H3:H4"/>
    <mergeCell ref="I3:M4"/>
  </mergeCells>
  <printOptions horizontalCentered="1"/>
  <pageMargins left="0.15748031496062992" right="0.15748031496062992" top="0.19685039370078741" bottom="0" header="0.51181102362204722" footer="0.51181102362204722"/>
  <pageSetup paperSize="9" scale="6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11</xdr:col>
                    <xdr:colOff>501650</xdr:colOff>
                    <xdr:row>9</xdr:row>
                    <xdr:rowOff>139700</xdr:rowOff>
                  </from>
                  <to>
                    <xdr:col>12</xdr:col>
                    <xdr:colOff>381000</xdr:colOff>
                    <xdr:row>11</xdr:row>
                    <xdr:rowOff>25400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11</xdr:col>
                    <xdr:colOff>533400</xdr:colOff>
                    <xdr:row>14</xdr:row>
                    <xdr:rowOff>31750</xdr:rowOff>
                  </from>
                  <to>
                    <xdr:col>12</xdr:col>
                    <xdr:colOff>412750</xdr:colOff>
                    <xdr:row>15</xdr:row>
                    <xdr:rowOff>76200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11</xdr:col>
                    <xdr:colOff>558800</xdr:colOff>
                    <xdr:row>18</xdr:row>
                    <xdr:rowOff>44450</xdr:rowOff>
                  </from>
                  <to>
                    <xdr:col>12</xdr:col>
                    <xdr:colOff>425450</xdr:colOff>
                    <xdr:row>19</xdr:row>
                    <xdr:rowOff>101600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12</xdr:col>
                    <xdr:colOff>577850</xdr:colOff>
                    <xdr:row>9</xdr:row>
                    <xdr:rowOff>152400</xdr:rowOff>
                  </from>
                  <to>
                    <xdr:col>13</xdr:col>
                    <xdr:colOff>425450</xdr:colOff>
                    <xdr:row>11</xdr:row>
                    <xdr:rowOff>38100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12</xdr:col>
                    <xdr:colOff>577850</xdr:colOff>
                    <xdr:row>13</xdr:row>
                    <xdr:rowOff>120650</xdr:rowOff>
                  </from>
                  <to>
                    <xdr:col>13</xdr:col>
                    <xdr:colOff>425450</xdr:colOff>
                    <xdr:row>15</xdr:row>
                    <xdr:rowOff>6350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12</xdr:col>
                    <xdr:colOff>565150</xdr:colOff>
                    <xdr:row>18</xdr:row>
                    <xdr:rowOff>31750</xdr:rowOff>
                  </from>
                  <to>
                    <xdr:col>13</xdr:col>
                    <xdr:colOff>412750</xdr:colOff>
                    <xdr:row>19</xdr:row>
                    <xdr:rowOff>76200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12</xdr:col>
                    <xdr:colOff>577850</xdr:colOff>
                    <xdr:row>22</xdr:row>
                    <xdr:rowOff>76200</xdr:rowOff>
                  </from>
                  <to>
                    <xdr:col>13</xdr:col>
                    <xdr:colOff>425450</xdr:colOff>
                    <xdr:row>23</xdr:row>
                    <xdr:rowOff>120650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12</xdr:col>
                    <xdr:colOff>596900</xdr:colOff>
                    <xdr:row>26</xdr:row>
                    <xdr:rowOff>69850</xdr:rowOff>
                  </from>
                  <to>
                    <xdr:col>13</xdr:col>
                    <xdr:colOff>444500</xdr:colOff>
                    <xdr:row>27</xdr:row>
                    <xdr:rowOff>114300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12</xdr:col>
                    <xdr:colOff>615950</xdr:colOff>
                    <xdr:row>30</xdr:row>
                    <xdr:rowOff>25400</xdr:rowOff>
                  </from>
                  <to>
                    <xdr:col>13</xdr:col>
                    <xdr:colOff>463550</xdr:colOff>
                    <xdr:row>31</xdr:row>
                    <xdr:rowOff>69850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12</xdr:col>
                    <xdr:colOff>615950</xdr:colOff>
                    <xdr:row>33</xdr:row>
                    <xdr:rowOff>146050</xdr:rowOff>
                  </from>
                  <to>
                    <xdr:col>13</xdr:col>
                    <xdr:colOff>463550</xdr:colOff>
                    <xdr:row>35</xdr:row>
                    <xdr:rowOff>31750</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11</xdr:col>
                    <xdr:colOff>615950</xdr:colOff>
                    <xdr:row>33</xdr:row>
                    <xdr:rowOff>139700</xdr:rowOff>
                  </from>
                  <to>
                    <xdr:col>12</xdr:col>
                    <xdr:colOff>495300</xdr:colOff>
                    <xdr:row>35</xdr:row>
                    <xdr:rowOff>25400</xdr:rowOff>
                  </to>
                </anchor>
              </controlPr>
            </control>
          </mc:Choice>
        </mc:AlternateContent>
        <mc:AlternateContent xmlns:mc="http://schemas.openxmlformats.org/markup-compatibility/2006">
          <mc:Choice Requires="x14">
            <control shapeId="3086" r:id="rId15" name="Check Box 14">
              <controlPr defaultSize="0" autoFill="0" autoLine="0" autoPict="0">
                <anchor moveWithCells="1">
                  <from>
                    <xdr:col>11</xdr:col>
                    <xdr:colOff>609600</xdr:colOff>
                    <xdr:row>30</xdr:row>
                    <xdr:rowOff>69850</xdr:rowOff>
                  </from>
                  <to>
                    <xdr:col>12</xdr:col>
                    <xdr:colOff>488950</xdr:colOff>
                    <xdr:row>31</xdr:row>
                    <xdr:rowOff>114300</xdr:rowOff>
                  </to>
                </anchor>
              </controlPr>
            </control>
          </mc:Choice>
        </mc:AlternateContent>
        <mc:AlternateContent xmlns:mc="http://schemas.openxmlformats.org/markup-compatibility/2006">
          <mc:Choice Requires="x14">
            <control shapeId="3087" r:id="rId16" name="Check Box 15">
              <controlPr defaultSize="0" autoFill="0" autoLine="0" autoPict="0">
                <anchor moveWithCells="1">
                  <from>
                    <xdr:col>11</xdr:col>
                    <xdr:colOff>577850</xdr:colOff>
                    <xdr:row>26</xdr:row>
                    <xdr:rowOff>82550</xdr:rowOff>
                  </from>
                  <to>
                    <xdr:col>12</xdr:col>
                    <xdr:colOff>457200</xdr:colOff>
                    <xdr:row>27</xdr:row>
                    <xdr:rowOff>139700</xdr:rowOff>
                  </to>
                </anchor>
              </controlPr>
            </control>
          </mc:Choice>
        </mc:AlternateContent>
        <mc:AlternateContent xmlns:mc="http://schemas.openxmlformats.org/markup-compatibility/2006">
          <mc:Choice Requires="x14">
            <control shapeId="3089" r:id="rId17" name="Check Box 17">
              <controlPr defaultSize="0" autoFill="0" autoLine="0" autoPict="0">
                <anchor moveWithCells="1">
                  <from>
                    <xdr:col>11</xdr:col>
                    <xdr:colOff>571500</xdr:colOff>
                    <xdr:row>22</xdr:row>
                    <xdr:rowOff>82550</xdr:rowOff>
                  </from>
                  <to>
                    <xdr:col>12</xdr:col>
                    <xdr:colOff>450850</xdr:colOff>
                    <xdr:row>23</xdr:row>
                    <xdr:rowOff>139700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AA52"/>
  <sheetViews>
    <sheetView showGridLines="0" topLeftCell="A17" zoomScale="90" zoomScaleNormal="90" zoomScalePageLayoutView="90" workbookViewId="0">
      <selection activeCell="R30" sqref="R30"/>
    </sheetView>
  </sheetViews>
  <sheetFormatPr defaultColWidth="9.08984375" defaultRowHeight="20.149999999999999" customHeight="1" x14ac:dyDescent="0.25"/>
  <cols>
    <col min="1" max="1" width="1.6328125" style="2" customWidth="1"/>
    <col min="2" max="2" width="9.08984375" style="2" customWidth="1"/>
    <col min="3" max="3" width="3.6328125" style="2" customWidth="1"/>
    <col min="4" max="4" width="1.6328125" style="2" customWidth="1"/>
    <col min="5" max="10" width="3.6328125" style="2" customWidth="1"/>
    <col min="11" max="11" width="8.453125" style="2" customWidth="1"/>
    <col min="12" max="12" width="2.08984375" style="2" customWidth="1"/>
    <col min="13" max="13" width="9.90625" style="2" customWidth="1"/>
    <col min="14" max="14" width="2.36328125" style="2" customWidth="1"/>
    <col min="15" max="15" width="7" style="2" customWidth="1"/>
    <col min="16" max="16" width="1.08984375" style="2" customWidth="1"/>
    <col min="17" max="17" width="1.90625" style="2" customWidth="1"/>
    <col min="18" max="18" width="7.36328125" style="2" customWidth="1"/>
    <col min="19" max="19" width="1.6328125" style="2" customWidth="1"/>
    <col min="20" max="20" width="2.453125" style="2" customWidth="1"/>
    <col min="21" max="21" width="7.453125" style="2" customWidth="1"/>
    <col min="22" max="22" width="2.6328125" style="2" customWidth="1"/>
    <col min="23" max="23" width="1.6328125" style="2" customWidth="1"/>
    <col min="24" max="24" width="3.08984375" style="2" customWidth="1"/>
    <col min="25" max="25" width="3" style="2" customWidth="1"/>
    <col min="26" max="26" width="6.90625" style="2" customWidth="1"/>
    <col min="27" max="27" width="1.6328125" style="2" customWidth="1"/>
    <col min="28" max="28" width="3.6328125" style="2" customWidth="1"/>
    <col min="29" max="29" width="1.453125" style="2" customWidth="1"/>
    <col min="30" max="16384" width="9.08984375" style="2"/>
  </cols>
  <sheetData>
    <row r="1" spans="1:27" s="30" customFormat="1" ht="24.75" customHeight="1" thickTop="1" thickBot="1" x14ac:dyDescent="0.3">
      <c r="A1" s="84"/>
      <c r="B1" s="89">
        <v>15</v>
      </c>
      <c r="C1" s="85" t="s">
        <v>168</v>
      </c>
      <c r="D1" s="85"/>
      <c r="E1" s="85"/>
      <c r="F1" s="85"/>
      <c r="G1" s="85"/>
      <c r="H1" s="85"/>
      <c r="I1" s="85"/>
      <c r="J1" s="85"/>
      <c r="K1" s="85"/>
      <c r="L1" s="85"/>
      <c r="M1" s="85"/>
      <c r="N1" s="85"/>
      <c r="O1" s="85"/>
      <c r="P1" s="85"/>
      <c r="Q1" s="144" t="s">
        <v>4538</v>
      </c>
      <c r="R1" s="85"/>
      <c r="S1" s="85"/>
      <c r="T1" s="85"/>
      <c r="U1" s="85"/>
      <c r="V1" s="85"/>
      <c r="W1" s="85"/>
      <c r="X1" s="85"/>
      <c r="Y1" s="456">
        <f>SUM(U14,U23,U31,U39,R50)-Y2</f>
        <v>0</v>
      </c>
      <c r="Z1" s="457"/>
      <c r="AA1" s="86"/>
    </row>
    <row r="2" spans="1:27" s="30" customFormat="1" ht="24" customHeight="1" thickTop="1" thickBot="1" x14ac:dyDescent="0.3">
      <c r="A2" s="78"/>
      <c r="B2" s="79"/>
      <c r="C2" s="79"/>
      <c r="D2" s="79"/>
      <c r="E2" s="79"/>
      <c r="F2" s="79"/>
      <c r="G2" s="79"/>
      <c r="H2" s="79"/>
      <c r="I2" s="79"/>
      <c r="J2" s="79"/>
      <c r="K2" s="79"/>
      <c r="L2" s="79"/>
      <c r="M2" s="79"/>
      <c r="N2" s="79"/>
      <c r="O2" s="79"/>
      <c r="P2" s="79"/>
      <c r="Q2" s="161" t="s">
        <v>4431</v>
      </c>
      <c r="R2" s="79"/>
      <c r="S2" s="79"/>
      <c r="T2" s="79"/>
      <c r="U2" s="79"/>
      <c r="V2" s="79"/>
      <c r="W2" s="79"/>
      <c r="X2" s="79"/>
      <c r="Y2" s="459">
        <f>SUM(U6,U9,U21,U27:U28,U36:U37,R47)</f>
        <v>0</v>
      </c>
      <c r="Z2" s="460"/>
      <c r="AA2" s="80"/>
    </row>
    <row r="3" spans="1:27" s="30" customFormat="1" ht="15" customHeight="1" thickTop="1" x14ac:dyDescent="0.25">
      <c r="A3" s="78"/>
      <c r="B3" s="79"/>
      <c r="C3" s="79"/>
      <c r="D3" s="79"/>
      <c r="E3" s="79"/>
      <c r="F3" s="79"/>
      <c r="G3" s="79"/>
      <c r="H3" s="79"/>
      <c r="I3" s="79"/>
      <c r="J3" s="79"/>
      <c r="K3" s="465" t="s">
        <v>4434</v>
      </c>
      <c r="L3" s="79"/>
      <c r="M3" s="79"/>
      <c r="N3" s="79"/>
      <c r="O3" s="79"/>
      <c r="P3" s="79"/>
      <c r="Q3" s="79"/>
      <c r="R3" s="79"/>
      <c r="S3" s="79"/>
      <c r="T3" s="79"/>
      <c r="U3" s="79"/>
      <c r="V3" s="79"/>
      <c r="W3" s="79"/>
      <c r="X3" s="79"/>
      <c r="Y3" s="79"/>
      <c r="Z3" s="79"/>
      <c r="AA3" s="80"/>
    </row>
    <row r="4" spans="1:27" ht="21.9" customHeight="1" x14ac:dyDescent="0.3">
      <c r="A4" s="8"/>
      <c r="B4" s="472" t="s">
        <v>173</v>
      </c>
      <c r="E4" s="52" t="s">
        <v>170</v>
      </c>
      <c r="F4" s="52"/>
      <c r="G4" s="52"/>
      <c r="H4" s="52"/>
      <c r="I4" s="33"/>
      <c r="J4" s="52"/>
      <c r="K4" s="466"/>
      <c r="L4" s="13"/>
      <c r="M4" s="107" t="s">
        <v>223</v>
      </c>
      <c r="N4" s="13"/>
      <c r="O4" s="90" t="s">
        <v>138</v>
      </c>
      <c r="P4" s="13"/>
      <c r="Q4" s="13"/>
      <c r="R4" s="52" t="s">
        <v>137</v>
      </c>
      <c r="S4" s="13"/>
      <c r="T4" s="63"/>
      <c r="U4" s="52" t="s">
        <v>145</v>
      </c>
      <c r="V4" s="63"/>
      <c r="W4" s="62"/>
      <c r="X4" s="52" t="s">
        <v>4526</v>
      </c>
      <c r="Y4" s="46"/>
      <c r="Z4" s="63"/>
      <c r="AA4" s="9"/>
    </row>
    <row r="5" spans="1:27" ht="21.9" customHeight="1" x14ac:dyDescent="0.3">
      <c r="A5" s="8"/>
      <c r="B5" s="472"/>
      <c r="C5" s="33"/>
      <c r="D5" s="33"/>
      <c r="E5" s="1" t="s">
        <v>171</v>
      </c>
      <c r="K5" s="244"/>
      <c r="L5" s="83"/>
      <c r="M5" s="246"/>
      <c r="N5" s="13"/>
      <c r="O5" s="91" t="s">
        <v>139</v>
      </c>
      <c r="P5" s="13"/>
      <c r="Q5" s="13"/>
      <c r="R5" s="246"/>
      <c r="S5" s="13"/>
      <c r="T5" s="13"/>
      <c r="U5" s="160">
        <f>IFERROR((VLOOKUP(CONCATENATE(M5,K5),Lookups!A$2:B$11,2,FALSE))*1.1*R5,0)</f>
        <v>0</v>
      </c>
      <c r="V5" s="13"/>
      <c r="W5" s="453"/>
      <c r="X5" s="475"/>
      <c r="Y5" s="475"/>
      <c r="Z5" s="475"/>
      <c r="AA5" s="9"/>
    </row>
    <row r="6" spans="1:27" ht="21.9" customHeight="1" x14ac:dyDescent="0.3">
      <c r="A6" s="8"/>
      <c r="B6" s="82"/>
      <c r="E6" s="1" t="s">
        <v>256</v>
      </c>
      <c r="K6" s="244"/>
      <c r="L6" s="13"/>
      <c r="M6" s="246"/>
      <c r="N6" s="13"/>
      <c r="O6" s="91" t="s">
        <v>139</v>
      </c>
      <c r="P6" s="13"/>
      <c r="Q6" s="13"/>
      <c r="R6" s="246"/>
      <c r="S6" s="13"/>
      <c r="T6" s="47"/>
      <c r="U6" s="247"/>
      <c r="V6" s="47"/>
      <c r="W6" s="453"/>
      <c r="X6" s="475"/>
      <c r="Y6" s="475"/>
      <c r="Z6" s="475"/>
      <c r="AA6" s="9"/>
    </row>
    <row r="7" spans="1:27" ht="21.9" customHeight="1" x14ac:dyDescent="0.3">
      <c r="A7" s="8"/>
      <c r="B7" s="133" t="s">
        <v>231</v>
      </c>
      <c r="E7" s="1" t="s">
        <v>257</v>
      </c>
      <c r="K7" s="244"/>
      <c r="L7" s="13"/>
      <c r="M7" s="246"/>
      <c r="N7" s="13"/>
      <c r="O7" s="91" t="s">
        <v>139</v>
      </c>
      <c r="P7" s="13"/>
      <c r="Q7" s="13"/>
      <c r="R7" s="246"/>
      <c r="S7" s="13"/>
      <c r="T7" s="63"/>
      <c r="U7" s="160">
        <f>IFERROR((VLOOKUP(CONCATENATE(M7,K7),Lookups!A$2:B$11,2,FALSE))*R7,0)</f>
        <v>0</v>
      </c>
      <c r="V7" s="63"/>
      <c r="W7" s="453"/>
      <c r="X7" s="475"/>
      <c r="Y7" s="475"/>
      <c r="Z7" s="475"/>
      <c r="AA7" s="9"/>
    </row>
    <row r="8" spans="1:27" ht="21.9" customHeight="1" x14ac:dyDescent="0.3">
      <c r="A8" s="8"/>
      <c r="B8" s="433" t="s">
        <v>4527</v>
      </c>
      <c r="C8" s="433"/>
      <c r="E8" s="1" t="s">
        <v>172</v>
      </c>
      <c r="K8" s="244"/>
      <c r="L8" s="13"/>
      <c r="M8" s="246"/>
      <c r="N8" s="13"/>
      <c r="O8" s="91" t="s">
        <v>139</v>
      </c>
      <c r="P8" s="13"/>
      <c r="Q8" s="13"/>
      <c r="R8" s="246"/>
      <c r="S8" s="13"/>
      <c r="T8" s="63"/>
      <c r="U8" s="160">
        <f>IFERROR((VLOOKUP(CONCATENATE(M8,K8),Lookups!A$2:B$11,2,FALSE))*1.5*R8,0)</f>
        <v>0</v>
      </c>
      <c r="V8" s="13"/>
      <c r="W8" s="453"/>
      <c r="X8" s="475"/>
      <c r="Y8" s="475"/>
      <c r="Z8" s="475"/>
      <c r="AA8" s="9"/>
    </row>
    <row r="9" spans="1:27" ht="21.9" customHeight="1" x14ac:dyDescent="0.3">
      <c r="A9" s="8"/>
      <c r="B9" s="433"/>
      <c r="C9" s="433"/>
      <c r="E9" s="1" t="s">
        <v>4448</v>
      </c>
      <c r="K9" s="476"/>
      <c r="L9" s="476"/>
      <c r="M9" s="476"/>
      <c r="N9" s="476"/>
      <c r="O9" s="91" t="s">
        <v>139</v>
      </c>
      <c r="P9" s="13"/>
      <c r="Q9" s="13"/>
      <c r="R9" s="246"/>
      <c r="S9" s="13"/>
      <c r="T9" s="13"/>
      <c r="U9" s="247"/>
      <c r="V9" s="47"/>
      <c r="W9" s="47"/>
      <c r="X9" s="47"/>
      <c r="Y9" s="28"/>
      <c r="Z9" s="28"/>
      <c r="AA9" s="9"/>
    </row>
    <row r="10" spans="1:27" ht="8.15" customHeight="1" x14ac:dyDescent="0.3">
      <c r="A10" s="8"/>
      <c r="B10" s="433"/>
      <c r="C10" s="433"/>
      <c r="E10" s="1"/>
      <c r="I10" s="1"/>
      <c r="K10" s="64"/>
      <c r="L10" s="13"/>
      <c r="M10" s="13"/>
      <c r="N10" s="13"/>
      <c r="O10" s="13"/>
      <c r="P10" s="13"/>
      <c r="Q10" s="13"/>
      <c r="R10" s="13"/>
      <c r="T10" s="63"/>
      <c r="U10" s="46"/>
      <c r="V10" s="63"/>
      <c r="W10" s="46"/>
      <c r="X10" s="63"/>
      <c r="Y10" s="46"/>
      <c r="Z10" s="63"/>
      <c r="AA10" s="9"/>
    </row>
    <row r="11" spans="1:27" ht="15.9" customHeight="1" x14ac:dyDescent="0.3">
      <c r="A11" s="8"/>
      <c r="B11" s="433"/>
      <c r="C11" s="433"/>
      <c r="E11" s="1"/>
      <c r="I11" s="1"/>
      <c r="K11" s="94" t="s">
        <v>152</v>
      </c>
      <c r="L11" s="13"/>
      <c r="M11" s="107" t="s">
        <v>4449</v>
      </c>
      <c r="N11" s="13"/>
      <c r="O11" s="95" t="s">
        <v>183</v>
      </c>
      <c r="P11" s="13"/>
      <c r="Q11" s="13"/>
      <c r="R11" s="52" t="s">
        <v>185</v>
      </c>
      <c r="S11" s="13"/>
      <c r="T11" s="63"/>
      <c r="U11" s="52" t="s">
        <v>145</v>
      </c>
      <c r="V11" s="63"/>
      <c r="W11" s="468" t="s">
        <v>4450</v>
      </c>
      <c r="X11" s="468"/>
      <c r="Y11" s="468"/>
      <c r="Z11" s="468"/>
      <c r="AA11" s="9"/>
    </row>
    <row r="12" spans="1:27" ht="21.9" customHeight="1" x14ac:dyDescent="0.3">
      <c r="A12" s="8"/>
      <c r="B12" s="433"/>
      <c r="C12" s="433"/>
      <c r="E12" s="1" t="s">
        <v>272</v>
      </c>
      <c r="I12" s="1"/>
      <c r="K12" s="246"/>
      <c r="L12" s="83"/>
      <c r="M12" s="246"/>
      <c r="N12" s="13"/>
      <c r="O12" s="246"/>
      <c r="P12" s="13"/>
      <c r="Q12" s="13"/>
      <c r="R12" s="246"/>
      <c r="S12" s="13"/>
      <c r="T12" s="13"/>
      <c r="U12" s="160">
        <f>O12*'Norms Lookup 140819'!K977</f>
        <v>0</v>
      </c>
      <c r="V12" s="63"/>
      <c r="W12" s="468"/>
      <c r="X12" s="468"/>
      <c r="Y12" s="468"/>
      <c r="Z12" s="468"/>
      <c r="AA12" s="9"/>
    </row>
    <row r="13" spans="1:27" ht="8.15" customHeight="1" x14ac:dyDescent="0.3">
      <c r="A13" s="8"/>
      <c r="B13" s="58"/>
      <c r="E13" s="1"/>
      <c r="I13" s="1"/>
      <c r="K13" s="64"/>
      <c r="L13" s="13"/>
      <c r="M13" s="13"/>
      <c r="N13" s="13"/>
      <c r="O13" s="13"/>
      <c r="P13" s="13"/>
      <c r="Q13" s="13"/>
      <c r="R13" s="13"/>
      <c r="T13" s="63"/>
      <c r="U13" s="46"/>
      <c r="V13" s="63"/>
      <c r="W13" s="46"/>
      <c r="X13" s="63"/>
      <c r="Y13" s="46"/>
      <c r="Z13" s="63"/>
      <c r="AA13" s="9"/>
    </row>
    <row r="14" spans="1:27" s="39" customFormat="1" ht="21.9" customHeight="1" x14ac:dyDescent="0.35">
      <c r="A14" s="36"/>
      <c r="B14" s="82" t="str">
        <f>B4</f>
        <v>Remove &amp; Replace</v>
      </c>
      <c r="C14" s="2"/>
      <c r="D14" s="2"/>
      <c r="E14" s="2"/>
      <c r="F14" s="2"/>
      <c r="G14" s="2"/>
      <c r="H14" s="2"/>
      <c r="I14" s="2"/>
      <c r="J14" s="2"/>
      <c r="K14" s="82" t="s">
        <v>146</v>
      </c>
      <c r="L14" s="13"/>
      <c r="M14" s="13"/>
      <c r="N14" s="13"/>
      <c r="O14" s="13"/>
      <c r="P14" s="13"/>
      <c r="Q14" s="13"/>
      <c r="R14" s="13"/>
      <c r="S14" s="37"/>
      <c r="T14" s="13"/>
      <c r="U14" s="160">
        <f>SUM(U5:U9,U12)</f>
        <v>0</v>
      </c>
      <c r="V14" s="13"/>
      <c r="W14" s="46"/>
      <c r="X14" s="13"/>
      <c r="Y14" s="46"/>
      <c r="Z14" s="46"/>
      <c r="AA14" s="38"/>
    </row>
    <row r="15" spans="1:27" s="31" customFormat="1" ht="9.9" customHeight="1" x14ac:dyDescent="0.3">
      <c r="A15" s="40"/>
      <c r="B15" s="82"/>
      <c r="C15" s="55"/>
      <c r="D15" s="55"/>
      <c r="E15" s="82"/>
      <c r="F15" s="55"/>
      <c r="G15" s="2"/>
      <c r="H15" s="2"/>
      <c r="I15" s="2"/>
      <c r="J15" s="2"/>
      <c r="K15" s="13"/>
      <c r="L15" s="13"/>
      <c r="M15" s="13"/>
      <c r="N15" s="13"/>
      <c r="O15" s="13"/>
      <c r="P15" s="13"/>
      <c r="Q15" s="13"/>
      <c r="R15" s="13"/>
      <c r="T15" s="47"/>
      <c r="U15" s="47"/>
      <c r="V15" s="47"/>
      <c r="W15" s="47"/>
      <c r="X15" s="47"/>
      <c r="Y15" s="28"/>
      <c r="Z15" s="28"/>
      <c r="AA15" s="41"/>
    </row>
    <row r="16" spans="1:27" s="31" customFormat="1" ht="9.9" customHeight="1" x14ac:dyDescent="0.3">
      <c r="A16" s="122"/>
      <c r="B16" s="123"/>
      <c r="C16" s="124"/>
      <c r="D16" s="124"/>
      <c r="E16" s="123"/>
      <c r="F16" s="124"/>
      <c r="G16" s="116"/>
      <c r="H16" s="116"/>
      <c r="I16" s="116"/>
      <c r="J16" s="116"/>
      <c r="K16" s="117"/>
      <c r="L16" s="117"/>
      <c r="M16" s="117"/>
      <c r="N16" s="117"/>
      <c r="O16" s="117"/>
      <c r="P16" s="117"/>
      <c r="Q16" s="117"/>
      <c r="R16" s="117"/>
      <c r="S16" s="125"/>
      <c r="T16" s="126"/>
      <c r="U16" s="126"/>
      <c r="V16" s="126"/>
      <c r="W16" s="126"/>
      <c r="X16" s="126"/>
      <c r="Y16" s="127"/>
      <c r="Z16" s="127"/>
      <c r="AA16" s="128"/>
    </row>
    <row r="17" spans="1:27" ht="21.9" customHeight="1" x14ac:dyDescent="0.3">
      <c r="A17" s="8"/>
      <c r="B17" s="472" t="s">
        <v>269</v>
      </c>
      <c r="C17" s="472"/>
      <c r="E17" s="52" t="s">
        <v>175</v>
      </c>
      <c r="F17" s="52"/>
      <c r="G17" s="52"/>
      <c r="H17" s="52"/>
      <c r="I17" s="33"/>
      <c r="J17" s="52"/>
      <c r="K17" s="103" t="s">
        <v>152</v>
      </c>
      <c r="L17" s="13"/>
      <c r="M17" s="107" t="s">
        <v>174</v>
      </c>
      <c r="N17" s="474" t="s">
        <v>224</v>
      </c>
      <c r="O17" s="474"/>
      <c r="P17" s="13"/>
      <c r="Q17" s="13"/>
      <c r="R17" s="105" t="s">
        <v>225</v>
      </c>
      <c r="S17" s="13"/>
      <c r="T17" s="63"/>
      <c r="U17" s="52" t="s">
        <v>145</v>
      </c>
      <c r="V17" s="63"/>
      <c r="W17" s="46"/>
      <c r="X17" s="52" t="s">
        <v>4432</v>
      </c>
      <c r="Y17" s="46"/>
      <c r="Z17" s="63"/>
      <c r="AA17" s="9"/>
    </row>
    <row r="18" spans="1:27" ht="21.9" customHeight="1" x14ac:dyDescent="0.3">
      <c r="A18" s="8"/>
      <c r="B18" s="472"/>
      <c r="C18" s="472"/>
      <c r="D18" s="33"/>
      <c r="E18" s="1" t="s">
        <v>131</v>
      </c>
      <c r="K18" s="242"/>
      <c r="L18" s="83"/>
      <c r="M18" s="246"/>
      <c r="N18" s="13"/>
      <c r="O18" s="246"/>
      <c r="P18" s="13"/>
      <c r="Q18" s="13"/>
      <c r="R18" s="246"/>
      <c r="S18" s="13"/>
      <c r="T18" s="13"/>
      <c r="U18" s="160">
        <f>IFERROR((VLOOKUP(CONCATENATE(E18,M18),Lookups!D$2:F$7,2,FALSE)*O18)+(VLOOKUP(CONCATENATE(E18,M18),Lookups!D$2:F$7,3,FALSE)*R18),0)</f>
        <v>0</v>
      </c>
      <c r="V18" s="13"/>
      <c r="W18" s="453"/>
      <c r="X18" s="475"/>
      <c r="Y18" s="475"/>
      <c r="Z18" s="475"/>
      <c r="AA18" s="9"/>
    </row>
    <row r="19" spans="1:27" ht="21.9" customHeight="1" x14ac:dyDescent="0.3">
      <c r="A19" s="8"/>
      <c r="B19" s="133" t="s">
        <v>230</v>
      </c>
      <c r="E19" s="1" t="s">
        <v>133</v>
      </c>
      <c r="K19" s="242"/>
      <c r="L19" s="13"/>
      <c r="M19" s="246"/>
      <c r="N19" s="13"/>
      <c r="O19" s="246"/>
      <c r="P19" s="13"/>
      <c r="Q19" s="13"/>
      <c r="R19" s="246"/>
      <c r="S19" s="13"/>
      <c r="T19" s="47"/>
      <c r="U19" s="160">
        <f>IFERROR((VLOOKUP(CONCATENATE(E19,M19),Lookups!D$2:F$7,2,FALSE)*O19)+(VLOOKUP(CONCATENATE(E19,M19),Lookups!D$2:F$7,3,FALSE)*R19),0)</f>
        <v>0</v>
      </c>
      <c r="V19" s="47"/>
      <c r="W19" s="475"/>
      <c r="X19" s="475"/>
      <c r="Y19" s="475"/>
      <c r="Z19" s="475"/>
      <c r="AA19" s="9"/>
    </row>
    <row r="20" spans="1:27" ht="21.9" customHeight="1" x14ac:dyDescent="0.3">
      <c r="A20" s="8"/>
      <c r="B20" s="58"/>
      <c r="E20" s="1" t="s">
        <v>4542</v>
      </c>
      <c r="K20" s="242"/>
      <c r="L20" s="13"/>
      <c r="M20" s="246"/>
      <c r="N20" s="13"/>
      <c r="O20" s="246"/>
      <c r="P20" s="13"/>
      <c r="Q20" s="13"/>
      <c r="R20" s="246"/>
      <c r="S20" s="13"/>
      <c r="T20" s="63"/>
      <c r="U20" s="160">
        <f>IFERROR((VLOOKUP(CONCATENATE(E20,M20),Lookups!D$2:F$7,2,FALSE)*O20)+(VLOOKUP(CONCATENATE(E20,M20),Lookups!D$2:F$7,3,FALSE)*R20),0)</f>
        <v>0</v>
      </c>
      <c r="V20" s="63"/>
      <c r="W20" s="475"/>
      <c r="X20" s="475"/>
      <c r="Y20" s="475"/>
      <c r="Z20" s="475"/>
      <c r="AA20" s="9"/>
    </row>
    <row r="21" spans="1:27" ht="21.9" customHeight="1" x14ac:dyDescent="0.3">
      <c r="A21" s="8"/>
      <c r="E21" s="1" t="s">
        <v>4451</v>
      </c>
      <c r="F21" s="1"/>
      <c r="G21" s="1"/>
      <c r="H21" s="1"/>
      <c r="I21" s="1"/>
      <c r="K21" s="97"/>
      <c r="L21" s="453"/>
      <c r="M21" s="453"/>
      <c r="N21" s="453"/>
      <c r="O21" s="453"/>
      <c r="P21" s="453"/>
      <c r="Q21" s="453"/>
      <c r="R21" s="453"/>
      <c r="T21" s="13"/>
      <c r="U21" s="247"/>
      <c r="V21" s="13"/>
      <c r="W21" s="469" t="s">
        <v>4452</v>
      </c>
      <c r="X21" s="469"/>
      <c r="Y21" s="469"/>
      <c r="Z21" s="469"/>
      <c r="AA21" s="9"/>
    </row>
    <row r="22" spans="1:27" ht="9.9" customHeight="1" x14ac:dyDescent="0.3">
      <c r="A22" s="8"/>
      <c r="E22" s="1"/>
      <c r="F22" s="1"/>
      <c r="G22" s="1"/>
      <c r="H22" s="1"/>
      <c r="I22" s="1"/>
      <c r="K22" s="64"/>
      <c r="L22" s="13"/>
      <c r="M22" s="64"/>
      <c r="N22" s="13"/>
      <c r="O22" s="64"/>
      <c r="P22" s="13"/>
      <c r="Q22" s="13"/>
      <c r="R22" s="13"/>
      <c r="T22" s="47"/>
      <c r="U22" s="47"/>
      <c r="V22" s="47"/>
      <c r="W22" s="47"/>
      <c r="X22" s="47"/>
      <c r="Y22" s="28"/>
      <c r="Z22" s="28"/>
      <c r="AA22" s="9"/>
    </row>
    <row r="23" spans="1:27" ht="21.9" customHeight="1" x14ac:dyDescent="0.35">
      <c r="A23" s="8"/>
      <c r="B23" s="82" t="str">
        <f>B17</f>
        <v>Repointing (in cement)</v>
      </c>
      <c r="K23" s="82" t="s">
        <v>146</v>
      </c>
      <c r="L23" s="13"/>
      <c r="M23" s="13"/>
      <c r="N23" s="13"/>
      <c r="O23" s="13"/>
      <c r="P23" s="13"/>
      <c r="Q23" s="13"/>
      <c r="R23" s="13"/>
      <c r="S23" s="37"/>
      <c r="T23" s="13"/>
      <c r="U23" s="160">
        <f>SUM(U18:U21)</f>
        <v>0</v>
      </c>
      <c r="V23" s="63"/>
      <c r="W23" s="46"/>
      <c r="X23" s="63"/>
      <c r="Y23" s="46"/>
      <c r="Z23" s="63"/>
      <c r="AA23" s="9"/>
    </row>
    <row r="24" spans="1:27" ht="9.9" customHeight="1" x14ac:dyDescent="0.3">
      <c r="A24" s="8"/>
      <c r="K24" s="13"/>
      <c r="L24" s="13"/>
      <c r="M24" s="13"/>
      <c r="N24" s="13"/>
      <c r="O24" s="13"/>
      <c r="P24" s="13"/>
      <c r="Q24" s="13"/>
      <c r="R24" s="13"/>
      <c r="T24" s="13"/>
      <c r="U24" s="46"/>
      <c r="V24" s="13"/>
      <c r="W24" s="46"/>
      <c r="X24" s="13"/>
      <c r="Y24" s="46"/>
      <c r="Z24" s="46"/>
      <c r="AA24" s="9"/>
    </row>
    <row r="25" spans="1:27" ht="9.9" customHeight="1" x14ac:dyDescent="0.3">
      <c r="A25" s="115"/>
      <c r="B25" s="116"/>
      <c r="C25" s="116"/>
      <c r="D25" s="116"/>
      <c r="E25" s="116"/>
      <c r="F25" s="116"/>
      <c r="G25" s="116"/>
      <c r="H25" s="116"/>
      <c r="I25" s="116"/>
      <c r="J25" s="116"/>
      <c r="K25" s="117"/>
      <c r="L25" s="117"/>
      <c r="M25" s="117"/>
      <c r="N25" s="117"/>
      <c r="O25" s="117"/>
      <c r="P25" s="117"/>
      <c r="Q25" s="117"/>
      <c r="R25" s="117"/>
      <c r="S25" s="116"/>
      <c r="T25" s="117"/>
      <c r="U25" s="119"/>
      <c r="V25" s="117"/>
      <c r="W25" s="119"/>
      <c r="X25" s="117"/>
      <c r="Y25" s="119"/>
      <c r="Z25" s="119"/>
      <c r="AA25" s="120"/>
    </row>
    <row r="26" spans="1:27" ht="21.9" customHeight="1" x14ac:dyDescent="0.3">
      <c r="A26" s="8"/>
      <c r="B26" s="473" t="s">
        <v>270</v>
      </c>
      <c r="E26" s="52" t="s">
        <v>170</v>
      </c>
      <c r="F26" s="52"/>
      <c r="G26" s="52"/>
      <c r="H26" s="52"/>
      <c r="I26" s="33"/>
      <c r="J26" s="467" t="s">
        <v>4435</v>
      </c>
      <c r="K26" s="467"/>
      <c r="L26" s="13"/>
      <c r="M26" s="107" t="s">
        <v>174</v>
      </c>
      <c r="N26" s="13"/>
      <c r="O26" s="90" t="s">
        <v>138</v>
      </c>
      <c r="P26" s="13"/>
      <c r="Q26" s="13"/>
      <c r="R26" s="52" t="s">
        <v>137</v>
      </c>
      <c r="S26" s="13"/>
      <c r="T26" s="63"/>
      <c r="U26" s="52" t="s">
        <v>145</v>
      </c>
      <c r="V26" s="47"/>
      <c r="W26" s="47"/>
      <c r="X26" s="52" t="s">
        <v>4432</v>
      </c>
      <c r="Y26" s="28"/>
      <c r="Z26" s="28"/>
      <c r="AA26" s="9"/>
    </row>
    <row r="27" spans="1:27" ht="21.9" customHeight="1" x14ac:dyDescent="0.3">
      <c r="A27" s="8"/>
      <c r="B27" s="473"/>
      <c r="C27" s="33"/>
      <c r="D27" s="33"/>
      <c r="E27" s="1" t="s">
        <v>177</v>
      </c>
      <c r="K27" s="246"/>
      <c r="L27" s="83"/>
      <c r="M27" s="246"/>
      <c r="N27" s="13"/>
      <c r="O27" s="91" t="s">
        <v>139</v>
      </c>
      <c r="P27" s="13"/>
      <c r="Q27" s="13"/>
      <c r="R27" s="246"/>
      <c r="S27" s="13"/>
      <c r="T27" s="13"/>
      <c r="U27" s="247"/>
      <c r="V27" s="248"/>
      <c r="W27" s="475"/>
      <c r="X27" s="475"/>
      <c r="Y27" s="475"/>
      <c r="Z27" s="475"/>
      <c r="AA27" s="9"/>
    </row>
    <row r="28" spans="1:27" ht="21.9" customHeight="1" x14ac:dyDescent="0.3">
      <c r="A28" s="8"/>
      <c r="B28" s="473"/>
      <c r="C28" s="33"/>
      <c r="D28" s="33"/>
      <c r="E28" s="29" t="s">
        <v>178</v>
      </c>
      <c r="F28" s="52"/>
      <c r="G28" s="52"/>
      <c r="H28" s="52"/>
      <c r="I28" s="52"/>
      <c r="J28" s="52"/>
      <c r="K28" s="246"/>
      <c r="L28" s="83"/>
      <c r="M28" s="246"/>
      <c r="N28" s="13"/>
      <c r="O28" s="91" t="s">
        <v>139</v>
      </c>
      <c r="P28" s="13"/>
      <c r="Q28" s="13"/>
      <c r="R28" s="246"/>
      <c r="S28" s="13"/>
      <c r="T28" s="13"/>
      <c r="U28" s="247"/>
      <c r="V28" s="235"/>
      <c r="W28" s="475"/>
      <c r="X28" s="475"/>
      <c r="Y28" s="475"/>
      <c r="Z28" s="475"/>
      <c r="AA28" s="9"/>
    </row>
    <row r="29" spans="1:27" ht="21.9" customHeight="1" x14ac:dyDescent="0.25">
      <c r="A29" s="8"/>
      <c r="B29" s="133" t="s">
        <v>230</v>
      </c>
      <c r="E29" s="453"/>
      <c r="F29" s="453"/>
      <c r="G29" s="453"/>
      <c r="H29" s="453"/>
      <c r="I29" s="453"/>
      <c r="J29" s="453"/>
      <c r="K29" s="453"/>
      <c r="L29" s="453"/>
      <c r="M29" s="453"/>
      <c r="N29" s="453"/>
      <c r="O29" s="453"/>
      <c r="P29" s="453"/>
      <c r="Q29" s="453"/>
      <c r="R29" s="453"/>
      <c r="S29" s="453"/>
      <c r="T29" s="453"/>
      <c r="U29" s="453"/>
      <c r="V29" s="47"/>
      <c r="W29" s="47"/>
      <c r="X29" s="47"/>
      <c r="Y29" s="28"/>
      <c r="Z29" s="28"/>
      <c r="AA29" s="9"/>
    </row>
    <row r="30" spans="1:27" ht="9" customHeight="1" x14ac:dyDescent="0.3">
      <c r="A30" s="8"/>
      <c r="B30" s="82"/>
      <c r="E30" s="1"/>
      <c r="I30" s="1"/>
      <c r="K30" s="64"/>
      <c r="L30" s="13"/>
      <c r="M30" s="64"/>
      <c r="N30" s="13"/>
      <c r="O30" s="64"/>
      <c r="P30" s="13"/>
      <c r="Q30" s="13"/>
      <c r="R30" s="13"/>
      <c r="T30" s="47"/>
      <c r="U30" s="47"/>
      <c r="V30" s="47"/>
      <c r="W30" s="47"/>
      <c r="X30" s="47"/>
      <c r="Y30" s="28"/>
      <c r="Z30" s="28"/>
      <c r="AA30" s="9"/>
    </row>
    <row r="31" spans="1:27" ht="21.9" customHeight="1" x14ac:dyDescent="0.35">
      <c r="A31" s="8"/>
      <c r="B31" s="82" t="str">
        <f>B26</f>
        <v>Stone - Rebuild (in cement)</v>
      </c>
      <c r="K31" s="82" t="s">
        <v>146</v>
      </c>
      <c r="L31" s="13"/>
      <c r="M31" s="13"/>
      <c r="N31" s="13"/>
      <c r="O31" s="13"/>
      <c r="P31" s="13"/>
      <c r="Q31" s="13"/>
      <c r="R31" s="13"/>
      <c r="S31" s="37"/>
      <c r="T31" s="13"/>
      <c r="U31" s="160">
        <f>SUM(U27:U28)</f>
        <v>0</v>
      </c>
      <c r="V31" s="47"/>
      <c r="W31" s="47"/>
      <c r="X31" s="47"/>
      <c r="Y31" s="28"/>
      <c r="Z31" s="28"/>
      <c r="AA31" s="9"/>
    </row>
    <row r="32" spans="1:27" ht="11.15" customHeight="1" x14ac:dyDescent="0.3">
      <c r="A32" s="8"/>
      <c r="B32" s="58"/>
      <c r="E32" s="1"/>
      <c r="I32" s="1"/>
      <c r="K32" s="64"/>
      <c r="L32" s="13"/>
      <c r="M32" s="64"/>
      <c r="N32" s="13"/>
      <c r="O32" s="64"/>
      <c r="P32" s="13"/>
      <c r="Q32" s="13"/>
      <c r="R32" s="13"/>
      <c r="T32" s="63"/>
      <c r="U32" s="46"/>
      <c r="V32" s="63"/>
      <c r="W32" s="46"/>
      <c r="X32" s="63"/>
      <c r="Y32" s="46"/>
      <c r="Z32" s="63"/>
      <c r="AA32" s="9"/>
    </row>
    <row r="33" spans="1:27" ht="11.15" customHeight="1" x14ac:dyDescent="0.3">
      <c r="A33" s="115"/>
      <c r="B33" s="129"/>
      <c r="C33" s="116"/>
      <c r="D33" s="116"/>
      <c r="E33" s="130"/>
      <c r="F33" s="116"/>
      <c r="G33" s="116"/>
      <c r="H33" s="116"/>
      <c r="I33" s="130"/>
      <c r="J33" s="116"/>
      <c r="K33" s="131"/>
      <c r="L33" s="117"/>
      <c r="M33" s="131"/>
      <c r="N33" s="117"/>
      <c r="O33" s="131"/>
      <c r="P33" s="117"/>
      <c r="Q33" s="117"/>
      <c r="R33" s="117"/>
      <c r="S33" s="116"/>
      <c r="T33" s="118"/>
      <c r="U33" s="119"/>
      <c r="V33" s="118"/>
      <c r="W33" s="119"/>
      <c r="X33" s="118"/>
      <c r="Y33" s="119"/>
      <c r="Z33" s="118"/>
      <c r="AA33" s="120"/>
    </row>
    <row r="34" spans="1:27" ht="21.9" customHeight="1" x14ac:dyDescent="0.3">
      <c r="A34" s="8"/>
      <c r="B34" s="472" t="s">
        <v>179</v>
      </c>
      <c r="C34" s="472"/>
      <c r="E34" s="52" t="s">
        <v>180</v>
      </c>
      <c r="F34" s="52"/>
      <c r="G34" s="52"/>
      <c r="H34" s="52"/>
      <c r="I34" s="33"/>
      <c r="J34" s="52"/>
      <c r="K34" s="94" t="s">
        <v>152</v>
      </c>
      <c r="L34" s="13"/>
      <c r="M34" s="92" t="s">
        <v>182</v>
      </c>
      <c r="N34" s="13"/>
      <c r="O34" s="95" t="s">
        <v>183</v>
      </c>
      <c r="P34" s="13"/>
      <c r="Q34" s="13"/>
      <c r="R34" s="52" t="s">
        <v>185</v>
      </c>
      <c r="S34" s="13"/>
      <c r="T34" s="63"/>
      <c r="U34" s="52" t="s">
        <v>145</v>
      </c>
      <c r="V34" s="13"/>
      <c r="W34" s="46"/>
      <c r="X34" s="13"/>
      <c r="Y34" s="46"/>
      <c r="Z34" s="46"/>
      <c r="AA34" s="9"/>
    </row>
    <row r="35" spans="1:27" ht="21.9" customHeight="1" x14ac:dyDescent="0.3">
      <c r="A35" s="8"/>
      <c r="B35" s="472"/>
      <c r="C35" s="472"/>
      <c r="E35" s="1" t="s">
        <v>181</v>
      </c>
      <c r="K35" s="246"/>
      <c r="L35" s="83"/>
      <c r="M35" s="246"/>
      <c r="N35" s="13"/>
      <c r="O35" s="246"/>
      <c r="P35" s="13"/>
      <c r="Q35" s="13"/>
      <c r="R35" s="246"/>
      <c r="S35" s="13"/>
      <c r="T35" s="13"/>
      <c r="U35" s="160">
        <f>(M35*'Norms Lookup 140819'!K961)+(O35*'Norms Lookup 140819'!K977)</f>
        <v>0</v>
      </c>
      <c r="V35" s="47"/>
      <c r="W35" s="433" t="s">
        <v>271</v>
      </c>
      <c r="X35" s="471"/>
      <c r="Y35" s="471"/>
      <c r="Z35" s="471"/>
      <c r="AA35" s="9"/>
    </row>
    <row r="36" spans="1:27" ht="21.9" customHeight="1" x14ac:dyDescent="0.3">
      <c r="A36" s="8"/>
      <c r="B36" s="472"/>
      <c r="C36" s="472"/>
      <c r="E36" s="29" t="s">
        <v>92</v>
      </c>
      <c r="F36" s="52"/>
      <c r="G36" s="52"/>
      <c r="H36" s="52"/>
      <c r="I36" s="52"/>
      <c r="J36" s="52"/>
      <c r="K36" s="246"/>
      <c r="L36" s="83"/>
      <c r="M36" s="246"/>
      <c r="N36" s="13"/>
      <c r="O36" s="246"/>
      <c r="P36" s="13"/>
      <c r="Q36" s="13"/>
      <c r="R36" s="246"/>
      <c r="S36" s="13"/>
      <c r="T36" s="13"/>
      <c r="U36" s="247"/>
      <c r="V36" s="63"/>
      <c r="W36" s="471"/>
      <c r="X36" s="471"/>
      <c r="Y36" s="471"/>
      <c r="Z36" s="471"/>
      <c r="AA36" s="9"/>
    </row>
    <row r="37" spans="1:27" ht="21.9" customHeight="1" x14ac:dyDescent="0.3">
      <c r="A37" s="8"/>
      <c r="B37" s="133" t="s">
        <v>230</v>
      </c>
      <c r="E37" s="1" t="s">
        <v>4462</v>
      </c>
      <c r="F37" s="1"/>
      <c r="G37" s="1"/>
      <c r="H37" s="1"/>
      <c r="I37" s="1"/>
      <c r="K37" s="249"/>
      <c r="L37" s="478"/>
      <c r="M37" s="478"/>
      <c r="N37" s="478"/>
      <c r="O37" s="478"/>
      <c r="P37" s="478"/>
      <c r="Q37" s="478"/>
      <c r="R37" s="478"/>
      <c r="T37" s="13"/>
      <c r="U37" s="247"/>
      <c r="V37" s="13"/>
      <c r="W37" s="470" t="s">
        <v>4463</v>
      </c>
      <c r="X37" s="470"/>
      <c r="Y37" s="470"/>
      <c r="Z37" s="470"/>
      <c r="AA37" s="9"/>
    </row>
    <row r="38" spans="1:27" ht="12.9" customHeight="1" x14ac:dyDescent="0.3">
      <c r="A38" s="8"/>
      <c r="B38" s="82"/>
      <c r="C38" s="55"/>
      <c r="D38" s="55"/>
      <c r="E38" s="82"/>
      <c r="F38" s="55"/>
      <c r="K38" s="13"/>
      <c r="L38" s="13"/>
      <c r="M38" s="13"/>
      <c r="N38" s="13"/>
      <c r="O38" s="13"/>
      <c r="P38" s="13"/>
      <c r="Q38" s="13"/>
      <c r="R38" s="13"/>
      <c r="T38" s="47"/>
      <c r="U38" s="47"/>
      <c r="V38" s="47"/>
      <c r="W38" s="470"/>
      <c r="X38" s="470"/>
      <c r="Y38" s="470"/>
      <c r="Z38" s="470"/>
      <c r="AA38" s="9"/>
    </row>
    <row r="39" spans="1:27" ht="21.9" customHeight="1" x14ac:dyDescent="0.35">
      <c r="A39" s="8"/>
      <c r="B39" s="82" t="str">
        <f>B34</f>
        <v>Fractures, Drilling, Stitching</v>
      </c>
      <c r="K39" s="82" t="s">
        <v>146</v>
      </c>
      <c r="L39" s="13"/>
      <c r="M39" s="13"/>
      <c r="N39" s="13"/>
      <c r="O39" s="13"/>
      <c r="P39" s="13"/>
      <c r="Q39" s="13"/>
      <c r="R39" s="13"/>
      <c r="S39" s="37"/>
      <c r="T39" s="13"/>
      <c r="U39" s="160">
        <f>SUM(U35:U36)</f>
        <v>0</v>
      </c>
      <c r="V39" s="47"/>
      <c r="W39" s="47"/>
      <c r="X39" s="47"/>
      <c r="Y39" s="28"/>
      <c r="Z39" s="28"/>
      <c r="AA39" s="9"/>
    </row>
    <row r="40" spans="1:27" ht="6.9" customHeight="1" x14ac:dyDescent="0.35">
      <c r="A40" s="8"/>
      <c r="B40" s="82"/>
      <c r="K40" s="82"/>
      <c r="L40" s="13"/>
      <c r="M40" s="13"/>
      <c r="N40" s="13"/>
      <c r="O40" s="13"/>
      <c r="P40" s="13"/>
      <c r="Q40" s="13"/>
      <c r="R40" s="13"/>
      <c r="S40" s="37"/>
      <c r="T40" s="13"/>
      <c r="U40" s="13"/>
      <c r="V40" s="47"/>
      <c r="W40" s="47"/>
      <c r="X40" s="47"/>
      <c r="Y40" s="28"/>
      <c r="Z40" s="28"/>
      <c r="AA40" s="9"/>
    </row>
    <row r="41" spans="1:27" ht="5.15" customHeight="1" x14ac:dyDescent="0.35">
      <c r="A41" s="115"/>
      <c r="B41" s="123"/>
      <c r="C41" s="116"/>
      <c r="D41" s="116"/>
      <c r="E41" s="116"/>
      <c r="F41" s="116"/>
      <c r="G41" s="116"/>
      <c r="H41" s="116"/>
      <c r="I41" s="116"/>
      <c r="J41" s="116"/>
      <c r="K41" s="123"/>
      <c r="L41" s="117"/>
      <c r="M41" s="117"/>
      <c r="N41" s="117"/>
      <c r="O41" s="117"/>
      <c r="P41" s="117"/>
      <c r="Q41" s="117"/>
      <c r="R41" s="117"/>
      <c r="S41" s="121"/>
      <c r="T41" s="117"/>
      <c r="U41" s="117"/>
      <c r="V41" s="126"/>
      <c r="W41" s="126"/>
      <c r="X41" s="126"/>
      <c r="Y41" s="127"/>
      <c r="Z41" s="127"/>
      <c r="AA41" s="120"/>
    </row>
    <row r="42" spans="1:27" ht="21.9" customHeight="1" x14ac:dyDescent="0.3">
      <c r="A42" s="8"/>
      <c r="B42" s="82" t="s">
        <v>169</v>
      </c>
      <c r="C42" s="33"/>
      <c r="D42" s="33"/>
      <c r="E42" s="52" t="s">
        <v>170</v>
      </c>
      <c r="F42" s="52"/>
      <c r="G42" s="52"/>
      <c r="H42" s="52"/>
      <c r="I42" s="33"/>
      <c r="J42" s="465" t="s">
        <v>4469</v>
      </c>
      <c r="K42" s="465"/>
      <c r="L42" s="465"/>
      <c r="M42" s="90" t="s">
        <v>138</v>
      </c>
      <c r="N42" s="52"/>
      <c r="O42" s="52" t="s">
        <v>137</v>
      </c>
      <c r="P42" s="52"/>
      <c r="Q42" s="52"/>
      <c r="R42" s="52" t="s">
        <v>145</v>
      </c>
      <c r="S42" s="52"/>
      <c r="T42" s="52"/>
      <c r="U42" s="52" t="s">
        <v>4468</v>
      </c>
      <c r="V42" s="52"/>
      <c r="W42" s="52"/>
      <c r="X42" s="52"/>
      <c r="Y42" s="51"/>
      <c r="Z42" s="52"/>
      <c r="AA42" s="9"/>
    </row>
    <row r="43" spans="1:27" ht="21.9" customHeight="1" x14ac:dyDescent="0.3">
      <c r="A43" s="8"/>
      <c r="B43" s="82"/>
      <c r="E43" s="1" t="s">
        <v>171</v>
      </c>
      <c r="K43" s="242"/>
      <c r="L43" s="13"/>
      <c r="M43" s="91" t="s">
        <v>139</v>
      </c>
      <c r="N43" s="13"/>
      <c r="O43" s="246"/>
      <c r="Q43" s="1"/>
      <c r="R43" s="160">
        <f>IFERROR((VLOOKUP(K43,Lookups!H$2:I$5,2,FALSE))*O43*1.1,0)</f>
        <v>0</v>
      </c>
      <c r="U43" s="453"/>
      <c r="V43" s="475"/>
      <c r="W43" s="475"/>
      <c r="X43" s="475"/>
      <c r="Y43" s="475"/>
      <c r="Z43" s="475"/>
      <c r="AA43" s="9"/>
    </row>
    <row r="44" spans="1:27" ht="21.9" customHeight="1" x14ac:dyDescent="0.3">
      <c r="A44" s="8"/>
      <c r="B44" s="133" t="s">
        <v>230</v>
      </c>
      <c r="E44" s="1" t="s">
        <v>258</v>
      </c>
      <c r="K44" s="242"/>
      <c r="L44" s="13"/>
      <c r="M44" s="91" t="s">
        <v>139</v>
      </c>
      <c r="N44" s="13"/>
      <c r="O44" s="246"/>
      <c r="Q44" s="1"/>
      <c r="R44" s="160">
        <f>IFERROR((VLOOKUP(K44,Lookups!H$2:I$5,2,FALSE))*O44,0)</f>
        <v>0</v>
      </c>
      <c r="U44" s="475"/>
      <c r="V44" s="475"/>
      <c r="W44" s="475"/>
      <c r="X44" s="475"/>
      <c r="Y44" s="475"/>
      <c r="Z44" s="475"/>
      <c r="AA44" s="9"/>
    </row>
    <row r="45" spans="1:27" ht="21.9" customHeight="1" x14ac:dyDescent="0.3">
      <c r="A45" s="8"/>
      <c r="E45" s="1" t="s">
        <v>259</v>
      </c>
      <c r="K45" s="242"/>
      <c r="L45" s="13"/>
      <c r="M45" s="91" t="s">
        <v>139</v>
      </c>
      <c r="N45" s="13"/>
      <c r="O45" s="246"/>
      <c r="Q45" s="1"/>
      <c r="R45" s="160">
        <f>IFERROR((VLOOKUP(K45,Lookups!H$2:I$5,2,FALSE))*O45,0)</f>
        <v>0</v>
      </c>
      <c r="U45" s="475"/>
      <c r="V45" s="475"/>
      <c r="W45" s="475"/>
      <c r="X45" s="475"/>
      <c r="Y45" s="475"/>
      <c r="Z45" s="475"/>
      <c r="AA45" s="9"/>
    </row>
    <row r="46" spans="1:27" ht="21.9" customHeight="1" x14ac:dyDescent="0.3">
      <c r="A46" s="8"/>
      <c r="B46" s="464" t="s">
        <v>4433</v>
      </c>
      <c r="C46" s="464"/>
      <c r="E46" s="1" t="s">
        <v>172</v>
      </c>
      <c r="K46" s="242"/>
      <c r="L46" s="13"/>
      <c r="M46" s="91" t="s">
        <v>139</v>
      </c>
      <c r="N46" s="13"/>
      <c r="O46" s="246"/>
      <c r="Q46" s="1"/>
      <c r="R46" s="160">
        <f>IFERROR((VLOOKUP(K46,Lookups!H$2:I$5,2,FALSE))*O46*1.5,0)</f>
        <v>0</v>
      </c>
      <c r="U46" s="475"/>
      <c r="V46" s="475"/>
      <c r="W46" s="475"/>
      <c r="X46" s="475"/>
      <c r="Y46" s="475"/>
      <c r="Z46" s="475"/>
      <c r="AA46" s="9"/>
    </row>
    <row r="47" spans="1:27" ht="21.9" customHeight="1" x14ac:dyDescent="0.3">
      <c r="A47" s="8"/>
      <c r="B47" s="464"/>
      <c r="C47" s="464"/>
      <c r="E47" s="1" t="s">
        <v>4464</v>
      </c>
      <c r="J47" s="222"/>
      <c r="K47" s="477"/>
      <c r="L47" s="477"/>
      <c r="M47" s="477"/>
      <c r="N47" s="477"/>
      <c r="O47" s="477"/>
      <c r="P47" s="13"/>
      <c r="Q47" s="1"/>
      <c r="R47" s="247"/>
      <c r="U47" s="463" t="s">
        <v>4466</v>
      </c>
      <c r="V47" s="463"/>
      <c r="W47" s="463"/>
      <c r="X47" s="463"/>
      <c r="Y47" s="463"/>
      <c r="Z47" s="463"/>
      <c r="AA47" s="9"/>
    </row>
    <row r="48" spans="1:27" ht="9" customHeight="1" x14ac:dyDescent="0.3">
      <c r="A48" s="8"/>
      <c r="B48" s="464"/>
      <c r="C48" s="464"/>
      <c r="K48" s="64"/>
      <c r="L48" s="13"/>
      <c r="M48" s="1"/>
      <c r="N48" s="13"/>
      <c r="O48" s="64"/>
      <c r="P48" s="13"/>
      <c r="Q48" s="1"/>
      <c r="R48" s="13"/>
      <c r="U48" s="433"/>
      <c r="V48" s="433"/>
      <c r="W48" s="433"/>
      <c r="X48" s="433"/>
      <c r="Y48" s="433"/>
      <c r="Z48" s="433"/>
      <c r="AA48" s="9"/>
    </row>
    <row r="49" spans="1:27" ht="17.149999999999999" customHeight="1" x14ac:dyDescent="0.3">
      <c r="A49" s="8"/>
      <c r="E49" s="1"/>
      <c r="K49" s="13"/>
      <c r="L49" s="13"/>
      <c r="M49" s="91"/>
      <c r="N49" s="13"/>
      <c r="O49" s="64"/>
      <c r="P49" s="13"/>
      <c r="Q49" s="1"/>
      <c r="R49" s="35"/>
      <c r="U49" s="433"/>
      <c r="V49" s="433"/>
      <c r="W49" s="433"/>
      <c r="X49" s="433"/>
      <c r="Y49" s="433"/>
      <c r="Z49" s="433"/>
      <c r="AA49" s="9"/>
    </row>
    <row r="50" spans="1:27" ht="21.9" customHeight="1" x14ac:dyDescent="0.3">
      <c r="A50" s="8"/>
      <c r="B50" s="82" t="s">
        <v>4467</v>
      </c>
      <c r="C50" s="55"/>
      <c r="D50" s="55"/>
      <c r="K50" s="82" t="s">
        <v>146</v>
      </c>
      <c r="N50" s="13"/>
      <c r="P50" s="13"/>
      <c r="Q50" s="13"/>
      <c r="R50" s="160">
        <f>SUM(R43:R47)</f>
        <v>0</v>
      </c>
      <c r="S50" s="13"/>
      <c r="T50" s="13"/>
      <c r="U50" s="458" t="s">
        <v>4465</v>
      </c>
      <c r="V50" s="458"/>
      <c r="W50" s="458"/>
      <c r="X50" s="458"/>
      <c r="Y50" s="458"/>
      <c r="Z50" s="458"/>
      <c r="AA50" s="9"/>
    </row>
    <row r="51" spans="1:27" ht="20.149999999999999" customHeight="1" thickBot="1" x14ac:dyDescent="0.35">
      <c r="A51" s="42"/>
      <c r="B51" s="43"/>
      <c r="C51" s="43"/>
      <c r="D51" s="43"/>
      <c r="E51" s="43"/>
      <c r="F51" s="43"/>
      <c r="G51" s="43"/>
      <c r="H51" s="43"/>
      <c r="I51" s="43"/>
      <c r="J51" s="43"/>
      <c r="K51" s="44"/>
      <c r="L51" s="44"/>
      <c r="M51" s="44"/>
      <c r="N51" s="44"/>
      <c r="O51" s="44"/>
      <c r="P51" s="44"/>
      <c r="Q51" s="44"/>
      <c r="R51" s="44"/>
      <c r="S51" s="43"/>
      <c r="T51" s="44"/>
      <c r="U51" s="57"/>
      <c r="V51" s="44"/>
      <c r="W51" s="57"/>
      <c r="X51" s="44"/>
      <c r="Y51" s="57"/>
      <c r="Z51" s="57"/>
      <c r="AA51" s="45"/>
    </row>
    <row r="52" spans="1:27" ht="20.149999999999999" customHeight="1" thickTop="1" x14ac:dyDescent="0.25"/>
  </sheetData>
  <sheetProtection sheet="1" objects="1" scenarios="1"/>
  <mergeCells count="36">
    <mergeCell ref="K47:O47"/>
    <mergeCell ref="L37:R37"/>
    <mergeCell ref="U43:Z43"/>
    <mergeCell ref="U44:Z44"/>
    <mergeCell ref="U45:Z45"/>
    <mergeCell ref="U46:Z46"/>
    <mergeCell ref="B34:C36"/>
    <mergeCell ref="N17:O17"/>
    <mergeCell ref="W5:Z5"/>
    <mergeCell ref="W6:Z6"/>
    <mergeCell ref="W7:Z7"/>
    <mergeCell ref="W8:Z8"/>
    <mergeCell ref="W18:Z18"/>
    <mergeCell ref="W19:Z19"/>
    <mergeCell ref="W20:Z20"/>
    <mergeCell ref="W27:Z27"/>
    <mergeCell ref="W28:Z28"/>
    <mergeCell ref="K9:N9"/>
    <mergeCell ref="L21:R21"/>
    <mergeCell ref="E29:U29"/>
    <mergeCell ref="U50:Z50"/>
    <mergeCell ref="U47:Z49"/>
    <mergeCell ref="B8:C12"/>
    <mergeCell ref="Y1:Z1"/>
    <mergeCell ref="Y2:Z2"/>
    <mergeCell ref="B46:C48"/>
    <mergeCell ref="K3:K4"/>
    <mergeCell ref="J26:K26"/>
    <mergeCell ref="W11:Z12"/>
    <mergeCell ref="W21:Z21"/>
    <mergeCell ref="W37:Z38"/>
    <mergeCell ref="J42:L42"/>
    <mergeCell ref="W35:Z36"/>
    <mergeCell ref="B4:B5"/>
    <mergeCell ref="B17:C18"/>
    <mergeCell ref="B26:B28"/>
  </mergeCells>
  <phoneticPr fontId="21" type="noConversion"/>
  <dataValidations count="4">
    <dataValidation type="list" allowBlank="1" showInputMessage="1" showErrorMessage="1" sqref="M5:M8" xr:uid="{00000000-0002-0000-0900-000000000000}">
      <formula1>"Isolated,Arches"</formula1>
    </dataValidation>
    <dataValidation type="list" allowBlank="1" showInputMessage="1" showErrorMessage="1" sqref="M18:M20 M27:M28" xr:uid="{00000000-0002-0000-0900-000001000000}">
      <formula1>"Vertical,Arches"</formula1>
    </dataValidation>
    <dataValidation type="whole" allowBlank="1" showInputMessage="1" showErrorMessage="1" sqref="K18:K20" xr:uid="{00000000-0002-0000-0900-000002000000}">
      <formula1>1</formula1>
      <formula2>50</formula2>
    </dataValidation>
    <dataValidation type="list" allowBlank="1" showInputMessage="1" showErrorMessage="1" sqref="K43:K46" xr:uid="{00000000-0002-0000-0900-000003000000}">
      <formula1>"102,215,327,440"</formula1>
    </dataValidation>
  </dataValidations>
  <pageMargins left="0.28000000000000003" right="0.2" top="0.39000000000000007" bottom="0.39000000000000007" header="0.51" footer="0.2"/>
  <pageSetup paperSize="9" scale="84" orientation="portrait" copies="2"/>
  <headerFooter>
    <oddFooter>&amp;C&amp;K000000Page 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Y47"/>
  <sheetViews>
    <sheetView showGridLines="0" topLeftCell="A6" zoomScale="90" zoomScaleNormal="90" zoomScalePageLayoutView="90" workbookViewId="0">
      <selection activeCell="I18" sqref="I18"/>
    </sheetView>
  </sheetViews>
  <sheetFormatPr defaultColWidth="9.08984375" defaultRowHeight="20.149999999999999" customHeight="1" x14ac:dyDescent="0.25"/>
  <cols>
    <col min="1" max="1" width="1.6328125" style="2" customWidth="1"/>
    <col min="2" max="2" width="9.08984375" style="2" customWidth="1"/>
    <col min="3" max="3" width="3.6328125" style="2" customWidth="1"/>
    <col min="4" max="4" width="1.6328125" style="2" customWidth="1"/>
    <col min="5" max="8" width="3.6328125" style="2" customWidth="1"/>
    <col min="9" max="9" width="7.08984375" style="2" customWidth="1"/>
    <col min="10" max="10" width="2.453125" style="2" customWidth="1"/>
    <col min="11" max="11" width="8.453125" style="2" customWidth="1"/>
    <col min="12" max="12" width="2.08984375" style="2" customWidth="1"/>
    <col min="13" max="13" width="8" style="2" customWidth="1"/>
    <col min="14" max="14" width="2.36328125" style="2" customWidth="1"/>
    <col min="15" max="15" width="7" style="2" customWidth="1"/>
    <col min="16" max="16" width="1.08984375" style="2" customWidth="1"/>
    <col min="17" max="17" width="1.90625" style="2" customWidth="1"/>
    <col min="18" max="18" width="7.36328125" style="2" customWidth="1"/>
    <col min="19" max="19" width="1.6328125" style="2" customWidth="1"/>
    <col min="20" max="20" width="2.453125" style="2" customWidth="1"/>
    <col min="21" max="21" width="7.453125" style="2" customWidth="1"/>
    <col min="22" max="22" width="2.6328125" style="2" customWidth="1"/>
    <col min="23" max="23" width="8.36328125" style="2" customWidth="1"/>
    <col min="24" max="24" width="3.453125" style="2" customWidth="1"/>
    <col min="25" max="25" width="1.6328125" style="2" customWidth="1"/>
    <col min="26" max="26" width="3.6328125" style="2" customWidth="1"/>
    <col min="27" max="16384" width="9.08984375" style="2"/>
  </cols>
  <sheetData>
    <row r="1" spans="1:25" s="30" customFormat="1" ht="24.75" customHeight="1" thickTop="1" thickBot="1" x14ac:dyDescent="0.3">
      <c r="A1" s="84"/>
      <c r="B1" s="89">
        <v>16</v>
      </c>
      <c r="C1" s="85" t="s">
        <v>186</v>
      </c>
      <c r="D1" s="85"/>
      <c r="E1" s="85"/>
      <c r="F1" s="85"/>
      <c r="G1" s="85"/>
      <c r="H1" s="85"/>
      <c r="I1" s="85"/>
      <c r="J1" s="85"/>
      <c r="K1" s="85"/>
      <c r="L1" s="85"/>
      <c r="M1" s="85"/>
      <c r="N1" s="85"/>
      <c r="O1" s="144" t="s">
        <v>4538</v>
      </c>
      <c r="P1" s="85"/>
      <c r="Q1" s="170"/>
      <c r="R1" s="85"/>
      <c r="S1" s="85"/>
      <c r="T1" s="85"/>
      <c r="U1" s="85"/>
      <c r="V1" s="85"/>
      <c r="W1" s="456">
        <f>SUM(W11,W19,W27,R37,R45)-W2</f>
        <v>0</v>
      </c>
      <c r="X1" s="457"/>
      <c r="Y1" s="86"/>
    </row>
    <row r="2" spans="1:25" s="30" customFormat="1" ht="24" customHeight="1" thickTop="1" thickBot="1" x14ac:dyDescent="0.3">
      <c r="A2" s="78"/>
      <c r="B2" s="79"/>
      <c r="C2" s="79"/>
      <c r="D2" s="79"/>
      <c r="E2" s="79"/>
      <c r="F2" s="79"/>
      <c r="G2" s="79"/>
      <c r="H2" s="79"/>
      <c r="I2" s="79"/>
      <c r="J2" s="79"/>
      <c r="K2" s="79"/>
      <c r="L2" s="79"/>
      <c r="M2" s="79"/>
      <c r="N2" s="79"/>
      <c r="O2" s="169" t="s">
        <v>4431</v>
      </c>
      <c r="P2" s="79"/>
      <c r="R2" s="79"/>
      <c r="S2" s="79"/>
      <c r="T2" s="79"/>
      <c r="U2" s="79"/>
      <c r="V2" s="79"/>
      <c r="W2" s="479">
        <f>SUM(W6:W7,W9,W16,R34,R42:R43)</f>
        <v>0</v>
      </c>
      <c r="X2" s="480"/>
      <c r="Y2" s="80"/>
    </row>
    <row r="3" spans="1:25" s="30" customFormat="1" ht="15" customHeight="1" thickTop="1" x14ac:dyDescent="0.25">
      <c r="A3" s="78"/>
      <c r="B3" s="79"/>
      <c r="C3" s="79"/>
      <c r="D3" s="79"/>
      <c r="E3" s="79"/>
      <c r="F3" s="79"/>
      <c r="G3" s="79"/>
      <c r="H3" s="79"/>
      <c r="I3" s="79"/>
      <c r="J3" s="79"/>
      <c r="K3" s="79"/>
      <c r="L3" s="79"/>
      <c r="M3" s="79"/>
      <c r="N3" s="79"/>
      <c r="O3" s="79"/>
      <c r="P3" s="79"/>
      <c r="Q3" s="79"/>
      <c r="R3" s="79"/>
      <c r="S3" s="79"/>
      <c r="T3" s="79"/>
      <c r="U3" s="79"/>
      <c r="V3" s="79"/>
      <c r="W3" s="79"/>
      <c r="X3" s="79"/>
      <c r="Y3" s="80"/>
    </row>
    <row r="4" spans="1:25" s="33" customFormat="1" ht="24.75" customHeight="1" x14ac:dyDescent="0.3">
      <c r="A4" s="32"/>
      <c r="E4" s="52" t="s">
        <v>188</v>
      </c>
      <c r="F4" s="52"/>
      <c r="G4" s="52"/>
      <c r="H4" s="52"/>
      <c r="J4" s="485" t="s">
        <v>4473</v>
      </c>
      <c r="K4" s="485"/>
      <c r="L4" s="485"/>
      <c r="M4" s="90" t="s">
        <v>138</v>
      </c>
      <c r="N4" s="52"/>
      <c r="O4" s="52" t="s">
        <v>278</v>
      </c>
      <c r="P4" s="52"/>
      <c r="Q4" s="52"/>
      <c r="R4" s="99" t="s">
        <v>282</v>
      </c>
      <c r="S4" s="52"/>
      <c r="T4" s="52"/>
      <c r="U4" s="99" t="s">
        <v>283</v>
      </c>
      <c r="V4" s="52"/>
      <c r="W4" s="52" t="s">
        <v>145</v>
      </c>
      <c r="X4" s="52"/>
      <c r="Y4" s="34"/>
    </row>
    <row r="5" spans="1:25" ht="21.9" customHeight="1" x14ac:dyDescent="0.3">
      <c r="A5" s="8"/>
      <c r="B5" s="82" t="s">
        <v>187</v>
      </c>
      <c r="E5" s="1" t="s">
        <v>538</v>
      </c>
      <c r="J5" s="481"/>
      <c r="K5" s="482"/>
      <c r="L5" s="483"/>
      <c r="M5" s="91" t="s">
        <v>176</v>
      </c>
      <c r="N5" s="13"/>
      <c r="O5" s="244"/>
      <c r="Q5" s="1"/>
      <c r="R5" s="250"/>
      <c r="U5" s="250"/>
      <c r="V5" s="1"/>
      <c r="W5" s="160">
        <f>O5*'Norms Lookup 140819'!K$1153</f>
        <v>0</v>
      </c>
      <c r="X5" s="13"/>
      <c r="Y5" s="9"/>
    </row>
    <row r="6" spans="1:25" ht="21.9" customHeight="1" x14ac:dyDescent="0.3">
      <c r="A6" s="8"/>
      <c r="B6" s="58"/>
      <c r="E6" s="1" t="s">
        <v>4529</v>
      </c>
      <c r="J6" s="481"/>
      <c r="K6" s="482"/>
      <c r="L6" s="483"/>
      <c r="M6" s="91" t="s">
        <v>176</v>
      </c>
      <c r="N6" s="13"/>
      <c r="O6" s="244"/>
      <c r="Q6" s="1"/>
      <c r="R6" s="250"/>
      <c r="U6" s="250"/>
      <c r="V6" s="1"/>
      <c r="W6" s="160">
        <f>O6*'Norms Lookup 140819'!K$1153</f>
        <v>0</v>
      </c>
      <c r="X6" s="13"/>
      <c r="Y6" s="9"/>
    </row>
    <row r="7" spans="1:25" ht="21.9" customHeight="1" x14ac:dyDescent="0.3">
      <c r="A7" s="8"/>
      <c r="B7" s="133" t="s">
        <v>230</v>
      </c>
      <c r="E7" s="1" t="s">
        <v>4530</v>
      </c>
      <c r="J7" s="481"/>
      <c r="K7" s="482"/>
      <c r="L7" s="483"/>
      <c r="M7" s="91" t="s">
        <v>176</v>
      </c>
      <c r="N7" s="13"/>
      <c r="O7" s="244"/>
      <c r="Q7" s="1"/>
      <c r="R7" s="250"/>
      <c r="U7" s="250"/>
      <c r="V7" s="1"/>
      <c r="W7" s="247"/>
      <c r="X7" s="13"/>
      <c r="Y7" s="9"/>
    </row>
    <row r="8" spans="1:25" ht="21.9" customHeight="1" x14ac:dyDescent="0.3">
      <c r="A8" s="8"/>
      <c r="E8" s="1" t="s">
        <v>4528</v>
      </c>
      <c r="J8" s="481"/>
      <c r="K8" s="482"/>
      <c r="L8" s="483"/>
      <c r="M8" s="91" t="s">
        <v>176</v>
      </c>
      <c r="N8" s="13"/>
      <c r="O8" s="244"/>
      <c r="Q8" s="1"/>
      <c r="R8" s="250"/>
      <c r="U8" s="250"/>
      <c r="V8" s="1"/>
      <c r="W8" s="160">
        <f>O8*'Norms Lookup 140819'!K1172</f>
        <v>0</v>
      </c>
      <c r="X8" s="13"/>
      <c r="Y8" s="9"/>
    </row>
    <row r="9" spans="1:25" ht="23.15" customHeight="1" x14ac:dyDescent="0.3">
      <c r="A9" s="8"/>
      <c r="B9" s="58"/>
      <c r="E9" s="1" t="s">
        <v>277</v>
      </c>
      <c r="J9" s="481"/>
      <c r="K9" s="482"/>
      <c r="L9" s="483"/>
      <c r="M9" s="91" t="s">
        <v>176</v>
      </c>
      <c r="N9" s="13"/>
      <c r="O9" s="244"/>
      <c r="P9" s="13"/>
      <c r="Q9" s="1"/>
      <c r="R9" s="250"/>
      <c r="U9" s="250"/>
      <c r="V9" s="1"/>
      <c r="W9" s="247"/>
      <c r="X9" s="13"/>
      <c r="Y9" s="9"/>
    </row>
    <row r="10" spans="1:25" ht="5.15" customHeight="1" x14ac:dyDescent="0.3">
      <c r="A10" s="8"/>
      <c r="E10" s="1"/>
      <c r="K10" s="13"/>
      <c r="L10" s="13"/>
      <c r="M10" s="91"/>
      <c r="N10" s="13"/>
      <c r="O10" s="64"/>
      <c r="P10" s="13"/>
      <c r="Q10" s="1"/>
      <c r="R10" s="13"/>
      <c r="V10" s="1"/>
      <c r="X10" s="13"/>
      <c r="Y10" s="9"/>
    </row>
    <row r="11" spans="1:25" ht="21.9" customHeight="1" x14ac:dyDescent="0.3">
      <c r="A11" s="8"/>
      <c r="B11" s="82" t="str">
        <f>B5</f>
        <v>Fencing</v>
      </c>
      <c r="C11" s="55"/>
      <c r="D11" s="55"/>
      <c r="K11" s="82" t="s">
        <v>146</v>
      </c>
      <c r="N11" s="13"/>
      <c r="P11" s="13"/>
      <c r="Q11" s="13"/>
      <c r="R11" s="13"/>
      <c r="S11" s="13"/>
      <c r="T11" s="13"/>
      <c r="V11" s="13"/>
      <c r="W11" s="160">
        <f>SUM(W5:W9)</f>
        <v>0</v>
      </c>
      <c r="X11" s="46"/>
      <c r="Y11" s="9"/>
    </row>
    <row r="12" spans="1:25" ht="12" customHeight="1" x14ac:dyDescent="0.3">
      <c r="A12" s="109"/>
      <c r="B12" s="110"/>
      <c r="C12" s="110"/>
      <c r="D12" s="110"/>
      <c r="E12" s="110"/>
      <c r="F12" s="110"/>
      <c r="G12" s="110"/>
      <c r="H12" s="110"/>
      <c r="I12" s="110"/>
      <c r="J12" s="110"/>
      <c r="K12" s="111"/>
      <c r="L12" s="111"/>
      <c r="M12" s="110"/>
      <c r="N12" s="111"/>
      <c r="O12" s="111"/>
      <c r="P12" s="112"/>
      <c r="Q12" s="112"/>
      <c r="R12" s="113"/>
      <c r="S12" s="110"/>
      <c r="T12" s="110"/>
      <c r="U12" s="110"/>
      <c r="V12" s="110"/>
      <c r="W12" s="111"/>
      <c r="X12" s="111"/>
      <c r="Y12" s="114"/>
    </row>
    <row r="13" spans="1:25" ht="21.9" customHeight="1" x14ac:dyDescent="0.3">
      <c r="A13" s="8"/>
      <c r="B13" s="484" t="s">
        <v>189</v>
      </c>
      <c r="E13" s="52" t="s">
        <v>170</v>
      </c>
      <c r="F13" s="52"/>
      <c r="G13" s="52"/>
      <c r="H13" s="52"/>
      <c r="I13" s="106"/>
      <c r="J13" s="486" t="s">
        <v>273</v>
      </c>
      <c r="K13" s="486"/>
      <c r="L13" s="13"/>
      <c r="M13" s="90" t="s">
        <v>138</v>
      </c>
      <c r="N13" s="13"/>
      <c r="O13" s="52" t="s">
        <v>226</v>
      </c>
      <c r="P13" s="13"/>
      <c r="Q13" s="13"/>
      <c r="R13" s="99" t="s">
        <v>282</v>
      </c>
      <c r="S13" s="13"/>
      <c r="T13" s="63"/>
      <c r="U13" s="99" t="s">
        <v>283</v>
      </c>
      <c r="V13" s="63"/>
      <c r="W13" s="52" t="s">
        <v>145</v>
      </c>
      <c r="X13" s="63"/>
      <c r="Y13" s="9"/>
    </row>
    <row r="14" spans="1:25" ht="21.9" customHeight="1" x14ac:dyDescent="0.3">
      <c r="A14" s="8"/>
      <c r="B14" s="484"/>
      <c r="C14" s="33"/>
      <c r="D14" s="33"/>
      <c r="E14" s="1" t="s">
        <v>280</v>
      </c>
      <c r="I14" s="64"/>
      <c r="J14" s="487"/>
      <c r="K14" s="488"/>
      <c r="L14" s="83"/>
      <c r="M14" s="91" t="s">
        <v>139</v>
      </c>
      <c r="N14" s="13"/>
      <c r="O14" s="244"/>
      <c r="P14" s="13"/>
      <c r="Q14" s="13"/>
      <c r="R14" s="244"/>
      <c r="S14" s="13"/>
      <c r="T14" s="13"/>
      <c r="U14" s="244"/>
      <c r="V14" s="13"/>
      <c r="W14" s="160">
        <f>(O14*'Norms Lookup 140819'!K684)+(IF(J14="Y",O14*'Norms Lookup 140819'!K688,0))+(R14*0.25)+(U14*0.22)</f>
        <v>0</v>
      </c>
      <c r="Y14" s="9"/>
    </row>
    <row r="15" spans="1:25" ht="21.9" customHeight="1" x14ac:dyDescent="0.3">
      <c r="A15" s="8"/>
      <c r="B15" s="133" t="s">
        <v>231</v>
      </c>
      <c r="E15" s="1" t="s">
        <v>281</v>
      </c>
      <c r="I15" s="64"/>
      <c r="J15" s="487"/>
      <c r="K15" s="488"/>
      <c r="L15" s="13"/>
      <c r="M15" s="91" t="s">
        <v>139</v>
      </c>
      <c r="N15" s="13"/>
      <c r="O15" s="244"/>
      <c r="P15" s="13"/>
      <c r="Q15" s="13"/>
      <c r="R15" s="244"/>
      <c r="S15" s="13"/>
      <c r="T15" s="47"/>
      <c r="U15" s="244"/>
      <c r="V15" s="47"/>
      <c r="W15" s="160">
        <f>(O15*'Norms Lookup 140819'!K692)+(IF(J15="Y",O15*'Norms Lookup 140819'!K696,0))+(R15*0.25)+(U15*0.22)</f>
        <v>0</v>
      </c>
      <c r="Y15" s="9"/>
    </row>
    <row r="16" spans="1:25" ht="21.9" customHeight="1" x14ac:dyDescent="0.3">
      <c r="A16" s="8"/>
      <c r="B16" s="489" t="s">
        <v>279</v>
      </c>
      <c r="E16" s="1" t="s">
        <v>190</v>
      </c>
      <c r="K16" s="64"/>
      <c r="L16" s="13"/>
      <c r="M16" s="64"/>
      <c r="N16" s="13"/>
      <c r="O16" s="91"/>
      <c r="P16" s="13"/>
      <c r="Q16" s="13"/>
      <c r="R16" s="97"/>
      <c r="S16" s="13"/>
      <c r="T16" s="13"/>
      <c r="V16" s="47"/>
      <c r="W16" s="247"/>
      <c r="X16" s="28"/>
      <c r="Y16" s="9"/>
    </row>
    <row r="17" spans="1:25" ht="21.9" customHeight="1" x14ac:dyDescent="0.3">
      <c r="A17" s="8"/>
      <c r="B17" s="490"/>
      <c r="C17" s="140"/>
      <c r="D17" s="140"/>
      <c r="E17" s="140"/>
      <c r="I17" s="475"/>
      <c r="J17" s="475"/>
      <c r="K17" s="475"/>
      <c r="L17" s="475"/>
      <c r="M17" s="475"/>
      <c r="N17" s="475"/>
      <c r="O17" s="475"/>
      <c r="P17" s="475"/>
      <c r="Q17" s="475"/>
      <c r="R17" s="475"/>
      <c r="S17" s="13"/>
      <c r="T17" s="13"/>
      <c r="V17" s="13"/>
      <c r="X17" s="46"/>
      <c r="Y17" s="9"/>
    </row>
    <row r="18" spans="1:25" ht="8.15" customHeight="1" x14ac:dyDescent="0.3">
      <c r="A18" s="8"/>
      <c r="B18" s="490"/>
      <c r="C18" s="140"/>
      <c r="D18" s="140"/>
      <c r="E18" s="140"/>
      <c r="I18" s="1"/>
      <c r="K18" s="64"/>
      <c r="L18" s="13"/>
      <c r="M18" s="13"/>
      <c r="N18" s="13"/>
      <c r="O18" s="13"/>
      <c r="P18" s="13"/>
      <c r="Q18" s="13"/>
      <c r="R18" s="13"/>
      <c r="T18" s="63"/>
      <c r="V18" s="63"/>
      <c r="W18" s="46"/>
      <c r="X18" s="63"/>
      <c r="Y18" s="9"/>
    </row>
    <row r="19" spans="1:25" s="39" customFormat="1" ht="21.9" customHeight="1" x14ac:dyDescent="0.35">
      <c r="A19" s="36"/>
      <c r="B19" s="82" t="str">
        <f>B13</f>
        <v>Decking</v>
      </c>
      <c r="C19" s="2"/>
      <c r="D19" s="2"/>
      <c r="E19" s="2"/>
      <c r="F19" s="2"/>
      <c r="G19" s="2"/>
      <c r="H19" s="2"/>
      <c r="I19" s="2"/>
      <c r="J19" s="2"/>
      <c r="K19" s="82" t="s">
        <v>146</v>
      </c>
      <c r="L19" s="13"/>
      <c r="M19" s="13"/>
      <c r="N19" s="13"/>
      <c r="O19" s="13"/>
      <c r="P19" s="13"/>
      <c r="Q19" s="13"/>
      <c r="R19" s="13"/>
      <c r="S19" s="37"/>
      <c r="T19" s="13"/>
      <c r="V19" s="13"/>
      <c r="W19" s="160">
        <f>SUM(W14:W16)</f>
        <v>0</v>
      </c>
      <c r="X19" s="46"/>
      <c r="Y19" s="38"/>
    </row>
    <row r="20" spans="1:25" s="31" customFormat="1" ht="9.9" customHeight="1" x14ac:dyDescent="0.3">
      <c r="A20" s="40"/>
      <c r="B20" s="82"/>
      <c r="C20" s="55"/>
      <c r="D20" s="55"/>
      <c r="E20" s="82"/>
      <c r="F20" s="55"/>
      <c r="G20" s="2"/>
      <c r="H20" s="2"/>
      <c r="I20" s="2"/>
      <c r="J20" s="2"/>
      <c r="K20" s="13"/>
      <c r="L20" s="13"/>
      <c r="M20" s="13"/>
      <c r="N20" s="13"/>
      <c r="O20" s="13"/>
      <c r="P20" s="13"/>
      <c r="Q20" s="13"/>
      <c r="R20" s="13"/>
      <c r="T20" s="47"/>
      <c r="U20" s="47"/>
      <c r="V20" s="47"/>
      <c r="W20" s="28"/>
      <c r="X20" s="28"/>
      <c r="Y20" s="41"/>
    </row>
    <row r="21" spans="1:25" s="31" customFormat="1" ht="9.9" customHeight="1" x14ac:dyDescent="0.3">
      <c r="A21" s="122"/>
      <c r="B21" s="123"/>
      <c r="C21" s="124"/>
      <c r="D21" s="124"/>
      <c r="E21" s="123"/>
      <c r="F21" s="124"/>
      <c r="G21" s="116"/>
      <c r="H21" s="116"/>
      <c r="I21" s="116"/>
      <c r="J21" s="116"/>
      <c r="K21" s="117"/>
      <c r="L21" s="117"/>
      <c r="M21" s="117"/>
      <c r="N21" s="117"/>
      <c r="O21" s="117"/>
      <c r="P21" s="117"/>
      <c r="Q21" s="117"/>
      <c r="R21" s="117"/>
      <c r="S21" s="125"/>
      <c r="T21" s="126"/>
      <c r="U21" s="126"/>
      <c r="V21" s="126"/>
      <c r="W21" s="127"/>
      <c r="X21" s="127"/>
      <c r="Y21" s="128"/>
    </row>
    <row r="22" spans="1:25" ht="21.9" customHeight="1" x14ac:dyDescent="0.3">
      <c r="A22" s="8"/>
      <c r="B22" s="472" t="s">
        <v>191</v>
      </c>
      <c r="C22" s="472"/>
      <c r="E22" s="52" t="s">
        <v>138</v>
      </c>
      <c r="F22" s="52"/>
      <c r="G22" s="52" t="s">
        <v>193</v>
      </c>
      <c r="H22" s="52"/>
      <c r="I22" s="51" t="s">
        <v>40</v>
      </c>
      <c r="J22" s="52"/>
      <c r="K22" s="51" t="s">
        <v>41</v>
      </c>
      <c r="L22" s="13"/>
      <c r="M22" s="98" t="s">
        <v>42</v>
      </c>
      <c r="N22" s="13"/>
      <c r="O22" s="51" t="s">
        <v>38</v>
      </c>
      <c r="P22" s="13"/>
      <c r="Q22" s="13"/>
      <c r="R22" s="99" t="s">
        <v>282</v>
      </c>
      <c r="S22" s="13"/>
      <c r="T22" s="63"/>
      <c r="U22" s="99" t="s">
        <v>283</v>
      </c>
      <c r="V22" s="63"/>
      <c r="W22" s="52" t="s">
        <v>145</v>
      </c>
      <c r="X22" s="63"/>
      <c r="Y22" s="9"/>
    </row>
    <row r="23" spans="1:25" ht="21.9" customHeight="1" x14ac:dyDescent="0.3">
      <c r="A23" s="8"/>
      <c r="B23" s="472"/>
      <c r="C23" s="472"/>
      <c r="D23" s="33"/>
      <c r="E23" s="1" t="s">
        <v>176</v>
      </c>
      <c r="I23" s="245"/>
      <c r="K23" s="245"/>
      <c r="L23" s="83"/>
      <c r="M23" s="245"/>
      <c r="N23" s="13"/>
      <c r="O23" s="251"/>
      <c r="P23" s="139"/>
      <c r="Q23" s="13"/>
      <c r="R23" s="245"/>
      <c r="S23" s="13"/>
      <c r="T23" s="13"/>
      <c r="U23" s="245"/>
      <c r="V23" s="13"/>
      <c r="W23" s="160">
        <f>(SUM(I23,K23,M23,O23)*'Norms Lookup 140819'!K606)+(R23*'Norms Lookup 140819'!K636)+(U23*'Norms Lookup 140819'!K635)</f>
        <v>0</v>
      </c>
      <c r="X23" s="46"/>
      <c r="Y23" s="9"/>
    </row>
    <row r="24" spans="1:25" ht="21.9" customHeight="1" x14ac:dyDescent="0.3">
      <c r="A24" s="8"/>
      <c r="B24" s="133" t="s">
        <v>230</v>
      </c>
      <c r="E24" s="1" t="s">
        <v>194</v>
      </c>
      <c r="K24" s="64"/>
      <c r="L24" s="13"/>
      <c r="M24" s="64"/>
      <c r="N24" s="13"/>
      <c r="O24" s="91"/>
      <c r="P24" s="13"/>
      <c r="Q24" s="13"/>
      <c r="R24" s="97"/>
      <c r="S24" s="13"/>
      <c r="T24" s="47"/>
      <c r="V24" s="47"/>
      <c r="W24" s="141"/>
      <c r="X24" s="28"/>
      <c r="Y24" s="9"/>
    </row>
    <row r="25" spans="1:25" ht="21.9" customHeight="1" x14ac:dyDescent="0.3">
      <c r="A25" s="8"/>
      <c r="B25" s="58"/>
      <c r="E25" s="453"/>
      <c r="F25" s="453"/>
      <c r="G25" s="453"/>
      <c r="H25" s="453"/>
      <c r="I25" s="453"/>
      <c r="J25" s="453"/>
      <c r="K25" s="453"/>
      <c r="L25" s="453"/>
      <c r="M25" s="453"/>
      <c r="N25" s="453"/>
      <c r="O25" s="453"/>
      <c r="P25" s="453"/>
      <c r="Q25" s="453"/>
      <c r="R25" s="453"/>
      <c r="S25" s="453"/>
      <c r="T25" s="453"/>
      <c r="V25" s="63"/>
      <c r="W25" s="13"/>
      <c r="X25" s="63"/>
      <c r="Y25" s="9"/>
    </row>
    <row r="26" spans="1:25" ht="9.9" customHeight="1" x14ac:dyDescent="0.3">
      <c r="A26" s="8"/>
      <c r="E26" s="1"/>
      <c r="I26" s="1"/>
      <c r="K26" s="64"/>
      <c r="L26" s="13"/>
      <c r="M26" s="64"/>
      <c r="N26" s="13"/>
      <c r="O26" s="64"/>
      <c r="P26" s="13"/>
      <c r="Q26" s="13"/>
      <c r="R26" s="13"/>
      <c r="T26" s="47"/>
      <c r="V26" s="47"/>
      <c r="W26" s="47"/>
      <c r="X26" s="28"/>
      <c r="Y26" s="9"/>
    </row>
    <row r="27" spans="1:25" ht="21.9" customHeight="1" x14ac:dyDescent="0.35">
      <c r="A27" s="8"/>
      <c r="B27" s="82" t="str">
        <f>B22</f>
        <v>Handrails</v>
      </c>
      <c r="K27" s="82" t="s">
        <v>146</v>
      </c>
      <c r="L27" s="13"/>
      <c r="M27" s="13"/>
      <c r="N27" s="13"/>
      <c r="O27" s="13"/>
      <c r="P27" s="13"/>
      <c r="Q27" s="13"/>
      <c r="R27" s="13"/>
      <c r="S27" s="37"/>
      <c r="T27" s="13"/>
      <c r="V27" s="63"/>
      <c r="W27" s="160">
        <f>W23</f>
        <v>0</v>
      </c>
      <c r="X27" s="63"/>
      <c r="Y27" s="9"/>
    </row>
    <row r="28" spans="1:25" ht="9.9" customHeight="1" x14ac:dyDescent="0.3">
      <c r="A28" s="8"/>
      <c r="K28" s="13"/>
      <c r="L28" s="13"/>
      <c r="M28" s="13"/>
      <c r="N28" s="13"/>
      <c r="O28" s="13"/>
      <c r="P28" s="13"/>
      <c r="Q28" s="13"/>
      <c r="R28" s="13"/>
      <c r="T28" s="13"/>
      <c r="U28" s="46"/>
      <c r="V28" s="13"/>
      <c r="W28" s="46"/>
      <c r="X28" s="46"/>
      <c r="Y28" s="9"/>
    </row>
    <row r="29" spans="1:25" ht="9.9" customHeight="1" x14ac:dyDescent="0.3">
      <c r="A29" s="115"/>
      <c r="B29" s="116"/>
      <c r="C29" s="116"/>
      <c r="D29" s="116"/>
      <c r="E29" s="116"/>
      <c r="F29" s="116"/>
      <c r="G29" s="116"/>
      <c r="H29" s="116"/>
      <c r="I29" s="116"/>
      <c r="J29" s="116"/>
      <c r="K29" s="117"/>
      <c r="L29" s="117"/>
      <c r="M29" s="117"/>
      <c r="N29" s="117"/>
      <c r="O29" s="117"/>
      <c r="P29" s="117"/>
      <c r="Q29" s="117"/>
      <c r="R29" s="117"/>
      <c r="S29" s="116"/>
      <c r="T29" s="117"/>
      <c r="U29" s="119"/>
      <c r="V29" s="117"/>
      <c r="W29" s="119"/>
      <c r="X29" s="119"/>
      <c r="Y29" s="120"/>
    </row>
    <row r="30" spans="1:25" ht="21.9" customHeight="1" x14ac:dyDescent="0.3">
      <c r="A30" s="8"/>
      <c r="B30" s="472" t="s">
        <v>195</v>
      </c>
      <c r="C30" s="472"/>
      <c r="E30" s="52" t="s">
        <v>188</v>
      </c>
      <c r="F30" s="52"/>
      <c r="G30" s="52"/>
      <c r="H30" s="52"/>
      <c r="I30" s="33"/>
      <c r="J30" s="52"/>
      <c r="K30" s="52" t="s">
        <v>198</v>
      </c>
      <c r="L30" s="13"/>
      <c r="M30" s="90" t="s">
        <v>138</v>
      </c>
      <c r="N30" s="13"/>
      <c r="O30" s="52" t="s">
        <v>137</v>
      </c>
      <c r="P30" s="13"/>
      <c r="Q30" s="13"/>
      <c r="R30" s="52" t="s">
        <v>145</v>
      </c>
      <c r="S30" s="13"/>
      <c r="T30" s="63"/>
      <c r="U30" s="52" t="s">
        <v>253</v>
      </c>
      <c r="V30" s="13"/>
      <c r="W30" s="46"/>
      <c r="X30" s="46"/>
      <c r="Y30" s="9"/>
    </row>
    <row r="31" spans="1:25" ht="21.9" customHeight="1" x14ac:dyDescent="0.3">
      <c r="A31" s="8"/>
      <c r="B31" s="472"/>
      <c r="C31" s="472"/>
      <c r="D31" s="33"/>
      <c r="E31" s="1" t="s">
        <v>196</v>
      </c>
      <c r="K31" s="244"/>
      <c r="L31" s="83"/>
      <c r="M31" s="91" t="s">
        <v>176</v>
      </c>
      <c r="N31" s="13"/>
      <c r="O31" s="244"/>
      <c r="P31" s="13"/>
      <c r="Q31" s="13"/>
      <c r="R31" s="160">
        <f>O31*'Norms Lookup 140819'!K1293</f>
        <v>0</v>
      </c>
      <c r="S31" s="13"/>
      <c r="T31" s="13"/>
      <c r="U31" s="453"/>
      <c r="V31" s="453"/>
      <c r="W31" s="453"/>
      <c r="X31" s="453"/>
      <c r="Y31" s="9"/>
    </row>
    <row r="32" spans="1:25" ht="21.9" customHeight="1" x14ac:dyDescent="0.3">
      <c r="A32" s="8"/>
      <c r="B32" s="133" t="s">
        <v>230</v>
      </c>
      <c r="C32" s="138"/>
      <c r="D32" s="33"/>
      <c r="E32" s="1" t="s">
        <v>197</v>
      </c>
      <c r="K32" s="244"/>
      <c r="L32" s="83"/>
      <c r="M32" s="91" t="s">
        <v>176</v>
      </c>
      <c r="N32" s="13"/>
      <c r="O32" s="244"/>
      <c r="P32" s="13"/>
      <c r="Q32" s="13"/>
      <c r="R32" s="160">
        <f>O32*'Norms Lookup 140819'!K1294</f>
        <v>0</v>
      </c>
      <c r="S32" s="13"/>
      <c r="T32" s="13"/>
      <c r="U32" s="453"/>
      <c r="V32" s="453"/>
      <c r="W32" s="453"/>
      <c r="X32" s="453"/>
      <c r="Y32" s="9"/>
    </row>
    <row r="33" spans="1:25" ht="21.9" customHeight="1" x14ac:dyDescent="0.3">
      <c r="A33" s="8"/>
      <c r="B33" s="138"/>
      <c r="C33" s="138"/>
      <c r="D33" s="33"/>
      <c r="E33" s="1" t="s">
        <v>275</v>
      </c>
      <c r="F33" s="52"/>
      <c r="G33" s="52"/>
      <c r="H33" s="52"/>
      <c r="I33" s="52"/>
      <c r="J33" s="52"/>
      <c r="K33" s="244"/>
      <c r="L33" s="83"/>
      <c r="M33" s="91" t="s">
        <v>176</v>
      </c>
      <c r="N33" s="13"/>
      <c r="O33" s="244"/>
      <c r="P33" s="13"/>
      <c r="Q33" s="13"/>
      <c r="R33" s="160">
        <f>O33*'Norms Lookup 140819'!K1295</f>
        <v>0</v>
      </c>
      <c r="S33" s="13"/>
      <c r="T33" s="13"/>
      <c r="U33" s="453"/>
      <c r="V33" s="453"/>
      <c r="W33" s="453"/>
      <c r="X33" s="453"/>
      <c r="Y33" s="9"/>
    </row>
    <row r="34" spans="1:25" ht="21.9" customHeight="1" x14ac:dyDescent="0.3">
      <c r="A34" s="8"/>
      <c r="B34" s="138"/>
      <c r="C34" s="138"/>
      <c r="D34" s="33"/>
      <c r="E34" s="1" t="s">
        <v>276</v>
      </c>
      <c r="F34" s="52"/>
      <c r="G34" s="52"/>
      <c r="H34" s="52"/>
      <c r="I34" s="453"/>
      <c r="J34" s="453"/>
      <c r="K34" s="453"/>
      <c r="L34" s="453"/>
      <c r="M34" s="453"/>
      <c r="N34" s="453"/>
      <c r="O34" s="453"/>
      <c r="P34" s="13"/>
      <c r="Q34" s="13"/>
      <c r="R34" s="168"/>
      <c r="S34" s="13"/>
      <c r="T34" s="13"/>
      <c r="U34" s="1" t="s">
        <v>285</v>
      </c>
      <c r="V34" s="13"/>
      <c r="W34" s="46"/>
      <c r="X34" s="46"/>
      <c r="Y34" s="9"/>
    </row>
    <row r="35" spans="1:25" ht="21.9" customHeight="1" x14ac:dyDescent="0.3">
      <c r="A35" s="8"/>
      <c r="E35" s="453"/>
      <c r="F35" s="453"/>
      <c r="G35" s="453"/>
      <c r="H35" s="453"/>
      <c r="I35" s="453"/>
      <c r="J35" s="453"/>
      <c r="K35" s="453"/>
      <c r="L35" s="453"/>
      <c r="M35" s="453"/>
      <c r="N35" s="453"/>
      <c r="O35" s="453"/>
      <c r="P35" s="13"/>
      <c r="Q35" s="13"/>
      <c r="R35" s="96"/>
      <c r="T35" s="77" t="s">
        <v>284</v>
      </c>
      <c r="V35" s="47"/>
      <c r="W35" s="28"/>
      <c r="X35" s="28"/>
      <c r="Y35" s="9"/>
    </row>
    <row r="36" spans="1:25" ht="9" customHeight="1" x14ac:dyDescent="0.3">
      <c r="A36" s="8"/>
      <c r="B36" s="82"/>
      <c r="E36" s="1"/>
      <c r="I36" s="1"/>
      <c r="K36" s="64"/>
      <c r="L36" s="13"/>
      <c r="M36" s="64"/>
      <c r="N36" s="13"/>
      <c r="O36" s="64"/>
      <c r="P36" s="13"/>
      <c r="Q36" s="13"/>
      <c r="R36" s="13"/>
      <c r="T36" s="47"/>
      <c r="U36" s="47"/>
      <c r="V36" s="47"/>
      <c r="W36" s="28"/>
      <c r="X36" s="28"/>
      <c r="Y36" s="9"/>
    </row>
    <row r="37" spans="1:25" ht="21.9" customHeight="1" x14ac:dyDescent="0.35">
      <c r="A37" s="8"/>
      <c r="B37" s="82" t="str">
        <f>B30</f>
        <v>Ballast Retention</v>
      </c>
      <c r="K37" s="82" t="s">
        <v>146</v>
      </c>
      <c r="L37" s="13"/>
      <c r="M37" s="13"/>
      <c r="N37" s="13"/>
      <c r="O37" s="13"/>
      <c r="P37" s="13"/>
      <c r="Q37" s="13"/>
      <c r="R37" s="160">
        <f>SUM(R31:R34)</f>
        <v>0</v>
      </c>
      <c r="S37" s="37"/>
      <c r="T37" s="13"/>
      <c r="V37" s="47"/>
      <c r="W37" s="28"/>
      <c r="X37" s="28"/>
      <c r="Y37" s="9"/>
    </row>
    <row r="38" spans="1:25" ht="11.15" customHeight="1" x14ac:dyDescent="0.3">
      <c r="A38" s="8"/>
      <c r="B38" s="58"/>
      <c r="E38" s="1"/>
      <c r="I38" s="1"/>
      <c r="K38" s="64"/>
      <c r="L38" s="13"/>
      <c r="M38" s="64"/>
      <c r="N38" s="13"/>
      <c r="O38" s="64"/>
      <c r="P38" s="13"/>
      <c r="Q38" s="13"/>
      <c r="R38" s="13"/>
      <c r="T38" s="63"/>
      <c r="U38" s="46"/>
      <c r="V38" s="63"/>
      <c r="W38" s="46"/>
      <c r="X38" s="63"/>
      <c r="Y38" s="9"/>
    </row>
    <row r="39" spans="1:25" ht="11.15" customHeight="1" x14ac:dyDescent="0.3">
      <c r="A39" s="115"/>
      <c r="B39" s="129"/>
      <c r="C39" s="116"/>
      <c r="D39" s="116"/>
      <c r="E39" s="130"/>
      <c r="F39" s="116"/>
      <c r="G39" s="116"/>
      <c r="H39" s="116"/>
      <c r="I39" s="130"/>
      <c r="J39" s="116"/>
      <c r="K39" s="131"/>
      <c r="L39" s="117"/>
      <c r="M39" s="131"/>
      <c r="N39" s="117"/>
      <c r="O39" s="131"/>
      <c r="P39" s="117"/>
      <c r="Q39" s="117"/>
      <c r="R39" s="117"/>
      <c r="S39" s="116"/>
      <c r="T39" s="118"/>
      <c r="U39" s="119"/>
      <c r="V39" s="118"/>
      <c r="W39" s="119"/>
      <c r="X39" s="118"/>
      <c r="Y39" s="120"/>
    </row>
    <row r="40" spans="1:25" ht="21.9" customHeight="1" x14ac:dyDescent="0.3">
      <c r="A40" s="8"/>
      <c r="B40" s="472" t="s">
        <v>199</v>
      </c>
      <c r="C40" s="472"/>
      <c r="E40" s="52" t="s">
        <v>184</v>
      </c>
      <c r="F40" s="52"/>
      <c r="G40" s="52"/>
      <c r="H40" s="52"/>
      <c r="I40" s="33"/>
      <c r="J40" s="52"/>
      <c r="K40" s="52" t="s">
        <v>201</v>
      </c>
      <c r="L40" s="13"/>
      <c r="M40" s="90" t="s">
        <v>138</v>
      </c>
      <c r="N40" s="13"/>
      <c r="O40" s="52" t="s">
        <v>137</v>
      </c>
      <c r="P40" s="13"/>
      <c r="Q40" s="13"/>
      <c r="R40" s="52" t="s">
        <v>145</v>
      </c>
      <c r="S40" s="13"/>
      <c r="T40" s="63"/>
      <c r="U40" s="52" t="s">
        <v>4471</v>
      </c>
      <c r="V40" s="13"/>
      <c r="W40" s="46"/>
      <c r="X40" s="46"/>
      <c r="Y40" s="9"/>
    </row>
    <row r="41" spans="1:25" ht="21.9" customHeight="1" x14ac:dyDescent="0.3">
      <c r="A41" s="8"/>
      <c r="B41" s="472"/>
      <c r="C41" s="472"/>
      <c r="E41" s="1" t="s">
        <v>200</v>
      </c>
      <c r="K41" s="244"/>
      <c r="L41" s="83"/>
      <c r="M41" s="91" t="s">
        <v>132</v>
      </c>
      <c r="N41" s="13"/>
      <c r="O41" s="244"/>
      <c r="P41" s="13"/>
      <c r="Q41" s="13"/>
      <c r="R41" s="160">
        <f>O41*'Norms Lookup 140819'!K1198</f>
        <v>0</v>
      </c>
      <c r="S41" s="13"/>
      <c r="T41" s="13"/>
      <c r="U41" s="453"/>
      <c r="V41" s="453"/>
      <c r="W41" s="453"/>
      <c r="X41" s="453"/>
      <c r="Y41" s="9"/>
    </row>
    <row r="42" spans="1:25" ht="21.9" customHeight="1" x14ac:dyDescent="0.3">
      <c r="A42" s="8"/>
      <c r="B42" s="472"/>
      <c r="C42" s="472"/>
      <c r="E42" s="29" t="s">
        <v>4472</v>
      </c>
      <c r="F42" s="52"/>
      <c r="G42" s="52"/>
      <c r="H42" s="52"/>
      <c r="I42" s="52"/>
      <c r="J42" s="52"/>
      <c r="K42" s="244"/>
      <c r="L42" s="83"/>
      <c r="M42" s="91" t="s">
        <v>132</v>
      </c>
      <c r="N42" s="13"/>
      <c r="O42" s="244"/>
      <c r="P42" s="13"/>
      <c r="Q42" s="13"/>
      <c r="R42" s="247"/>
      <c r="S42" s="13"/>
      <c r="T42" s="13"/>
      <c r="U42" s="491"/>
      <c r="V42" s="491"/>
      <c r="W42" s="491"/>
      <c r="X42" s="491"/>
      <c r="Y42" s="9"/>
    </row>
    <row r="43" spans="1:25" ht="21.9" customHeight="1" x14ac:dyDescent="0.3">
      <c r="A43" s="8"/>
      <c r="B43" s="133" t="s">
        <v>230</v>
      </c>
      <c r="E43" s="1" t="s">
        <v>274</v>
      </c>
      <c r="I43" s="453"/>
      <c r="J43" s="453"/>
      <c r="K43" s="453"/>
      <c r="L43" s="453"/>
      <c r="M43" s="453"/>
      <c r="N43" s="453"/>
      <c r="O43" s="453"/>
      <c r="P43" s="13"/>
      <c r="Q43" s="13"/>
      <c r="R43" s="247"/>
      <c r="T43" s="47"/>
      <c r="U43" s="47"/>
      <c r="V43" s="13"/>
      <c r="W43" s="46"/>
      <c r="X43" s="46"/>
      <c r="Y43" s="9"/>
    </row>
    <row r="44" spans="1:25" ht="12.9" customHeight="1" x14ac:dyDescent="0.3">
      <c r="A44" s="8"/>
      <c r="B44" s="82"/>
      <c r="C44" s="55"/>
      <c r="D44" s="55"/>
      <c r="E44" s="82"/>
      <c r="F44" s="55"/>
      <c r="K44" s="13"/>
      <c r="L44" s="13"/>
      <c r="M44" s="13"/>
      <c r="N44" s="13"/>
      <c r="O44" s="13"/>
      <c r="P44" s="13"/>
      <c r="Q44" s="13"/>
      <c r="R44" s="13"/>
      <c r="T44" s="47"/>
      <c r="U44" s="47"/>
      <c r="V44" s="47"/>
      <c r="W44" s="28"/>
      <c r="X44" s="28"/>
      <c r="Y44" s="9"/>
    </row>
    <row r="45" spans="1:25" ht="21.9" customHeight="1" x14ac:dyDescent="0.35">
      <c r="A45" s="8"/>
      <c r="B45" s="82" t="str">
        <f>B40</f>
        <v>Gates</v>
      </c>
      <c r="K45" s="82" t="s">
        <v>146</v>
      </c>
      <c r="L45" s="13"/>
      <c r="M45" s="13"/>
      <c r="N45" s="13"/>
      <c r="O45" s="13"/>
      <c r="P45" s="13"/>
      <c r="Q45" s="13"/>
      <c r="R45" s="160">
        <f>SUM(R41:R43)</f>
        <v>0</v>
      </c>
      <c r="S45" s="37"/>
      <c r="T45" s="13"/>
      <c r="U45" s="13"/>
      <c r="V45" s="47"/>
      <c r="W45" s="28"/>
      <c r="X45" s="28"/>
      <c r="Y45" s="9"/>
    </row>
    <row r="46" spans="1:25" ht="20.149999999999999" customHeight="1" thickBot="1" x14ac:dyDescent="0.35">
      <c r="A46" s="42"/>
      <c r="B46" s="43"/>
      <c r="C46" s="43"/>
      <c r="D46" s="43"/>
      <c r="E46" s="43"/>
      <c r="F46" s="43"/>
      <c r="G46" s="43"/>
      <c r="H46" s="43"/>
      <c r="I46" s="43"/>
      <c r="J46" s="43"/>
      <c r="K46" s="44"/>
      <c r="L46" s="44"/>
      <c r="M46" s="44"/>
      <c r="N46" s="44"/>
      <c r="O46" s="44"/>
      <c r="P46" s="44"/>
      <c r="Q46" s="44"/>
      <c r="R46" s="44"/>
      <c r="S46" s="43"/>
      <c r="T46" s="44"/>
      <c r="U46" s="57"/>
      <c r="V46" s="44"/>
      <c r="W46" s="57"/>
      <c r="X46" s="57"/>
      <c r="Y46" s="45"/>
    </row>
    <row r="47" spans="1:25" ht="20.149999999999999" customHeight="1" thickTop="1" x14ac:dyDescent="0.25"/>
  </sheetData>
  <sheetProtection sheet="1" objects="1" scenarios="1"/>
  <mergeCells count="26">
    <mergeCell ref="U41:X41"/>
    <mergeCell ref="U42:X42"/>
    <mergeCell ref="I43:O43"/>
    <mergeCell ref="U31:X31"/>
    <mergeCell ref="U32:X32"/>
    <mergeCell ref="U33:X33"/>
    <mergeCell ref="I34:O34"/>
    <mergeCell ref="E35:O35"/>
    <mergeCell ref="B22:C23"/>
    <mergeCell ref="B40:C42"/>
    <mergeCell ref="J4:L4"/>
    <mergeCell ref="B30:C31"/>
    <mergeCell ref="J13:K13"/>
    <mergeCell ref="J14:K14"/>
    <mergeCell ref="J15:K15"/>
    <mergeCell ref="B16:B18"/>
    <mergeCell ref="J7:L7"/>
    <mergeCell ref="J8:L8"/>
    <mergeCell ref="J9:L9"/>
    <mergeCell ref="I17:R17"/>
    <mergeCell ref="E25:T25"/>
    <mergeCell ref="W2:X2"/>
    <mergeCell ref="J5:L5"/>
    <mergeCell ref="J6:L6"/>
    <mergeCell ref="W1:X1"/>
    <mergeCell ref="B13:B14"/>
  </mergeCells>
  <phoneticPr fontId="21" type="noConversion"/>
  <dataValidations count="1">
    <dataValidation type="list" allowBlank="1" showInputMessage="1" showErrorMessage="1" sqref="J14:K15" xr:uid="{00000000-0002-0000-0A00-000000000000}">
      <formula1>"Yes,No"</formula1>
    </dataValidation>
  </dataValidations>
  <pageMargins left="0.28000000000000003" right="0.2" top="0.39000000000000007" bottom="0.39000000000000007" header="0.51" footer="0.2"/>
  <pageSetup paperSize="9" scale="87" orientation="portrait"/>
  <headerFooter>
    <oddFooter>&amp;C&amp;K000000Page 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AA48"/>
  <sheetViews>
    <sheetView showGridLines="0" zoomScale="101" workbookViewId="0">
      <selection activeCell="V6" sqref="V6"/>
    </sheetView>
  </sheetViews>
  <sheetFormatPr defaultColWidth="9.08984375" defaultRowHeight="20.149999999999999" customHeight="1" x14ac:dyDescent="0.25"/>
  <cols>
    <col min="1" max="1" width="1.6328125" style="2" customWidth="1"/>
    <col min="2" max="2" width="9.08984375" style="2" customWidth="1"/>
    <col min="3" max="3" width="3.6328125" style="2" customWidth="1"/>
    <col min="4" max="4" width="1.6328125" style="2" customWidth="1"/>
    <col min="5" max="5" width="4.36328125" style="2" customWidth="1"/>
    <col min="6" max="10" width="3.6328125" style="2" customWidth="1"/>
    <col min="11" max="11" width="8.453125" style="2" customWidth="1"/>
    <col min="12" max="12" width="2.08984375" style="2" customWidth="1"/>
    <col min="13" max="13" width="7" style="2" customWidth="1"/>
    <col min="14" max="14" width="3.6328125" style="2" customWidth="1"/>
    <col min="15" max="15" width="7" style="2" customWidth="1"/>
    <col min="16" max="16" width="1.08984375" style="2" customWidth="1"/>
    <col min="17" max="17" width="1.90625" style="2" customWidth="1"/>
    <col min="18" max="18" width="6.36328125" style="2" customWidth="1"/>
    <col min="19" max="19" width="1.6328125" style="2" customWidth="1"/>
    <col min="20" max="20" width="2" style="2" customWidth="1"/>
    <col min="21" max="21" width="1.6328125" style="2" customWidth="1"/>
    <col min="22" max="22" width="7.90625" style="2" customWidth="1"/>
    <col min="23" max="23" width="1.6328125" style="2" customWidth="1"/>
    <col min="24" max="24" width="5.453125" style="2" customWidth="1"/>
    <col min="25" max="25" width="1.6328125" style="2" customWidth="1"/>
    <col min="26" max="26" width="6.90625" style="2" customWidth="1"/>
    <col min="27" max="27" width="1.6328125" style="2" customWidth="1"/>
    <col min="28" max="28" width="3.6328125" style="2" customWidth="1"/>
    <col min="29" max="16384" width="9.08984375" style="2"/>
  </cols>
  <sheetData>
    <row r="1" spans="1:27" s="30" customFormat="1" ht="24.75" customHeight="1" thickTop="1" thickBot="1" x14ac:dyDescent="0.3">
      <c r="A1" s="84"/>
      <c r="B1" s="89">
        <v>17</v>
      </c>
      <c r="C1" s="85" t="s">
        <v>202</v>
      </c>
      <c r="D1" s="85"/>
      <c r="E1" s="85"/>
      <c r="F1" s="85"/>
      <c r="G1" s="85"/>
      <c r="H1" s="85"/>
      <c r="I1" s="85"/>
      <c r="J1" s="85"/>
      <c r="K1" s="85"/>
      <c r="L1" s="85"/>
      <c r="M1" s="85"/>
      <c r="N1" s="85"/>
      <c r="O1" s="85"/>
      <c r="P1" s="85"/>
      <c r="Q1" s="144" t="s">
        <v>4538</v>
      </c>
      <c r="R1" s="85"/>
      <c r="S1" s="85"/>
      <c r="T1" s="85"/>
      <c r="U1" s="85"/>
      <c r="V1" s="85"/>
      <c r="W1" s="85"/>
      <c r="X1" s="85"/>
      <c r="Y1" s="456">
        <f>SUM(V16,Y27,V41)-Y2</f>
        <v>0</v>
      </c>
      <c r="Z1" s="457"/>
      <c r="AA1" s="86"/>
    </row>
    <row r="2" spans="1:27" s="30" customFormat="1" ht="24" customHeight="1" thickTop="1" thickBot="1" x14ac:dyDescent="0.3">
      <c r="A2" s="78"/>
      <c r="B2" s="79"/>
      <c r="C2" s="79"/>
      <c r="D2" s="79"/>
      <c r="E2" s="79"/>
      <c r="F2" s="79"/>
      <c r="G2" s="79"/>
      <c r="H2" s="79"/>
      <c r="I2" s="79"/>
      <c r="J2" s="79"/>
      <c r="K2" s="79"/>
      <c r="L2" s="79"/>
      <c r="M2" s="79"/>
      <c r="N2" s="79"/>
      <c r="O2" s="79"/>
      <c r="P2" s="79"/>
      <c r="Q2" s="171" t="s">
        <v>4431</v>
      </c>
      <c r="R2" s="79"/>
      <c r="T2" s="79"/>
      <c r="U2" s="79"/>
      <c r="V2" s="79"/>
      <c r="W2" s="79"/>
      <c r="X2" s="79"/>
      <c r="Y2" s="508">
        <f>SUM(V6:V9,V14,V31:V32,V37,V39)</f>
        <v>0</v>
      </c>
      <c r="Z2" s="509"/>
      <c r="AA2" s="80"/>
    </row>
    <row r="3" spans="1:27" s="30" customFormat="1" ht="9" customHeight="1" thickTop="1" x14ac:dyDescent="0.25">
      <c r="A3" s="78"/>
      <c r="B3" s="79"/>
      <c r="C3" s="79"/>
      <c r="D3" s="79"/>
      <c r="E3" s="79"/>
      <c r="F3" s="79"/>
      <c r="G3" s="79"/>
      <c r="H3" s="79"/>
      <c r="I3" s="79"/>
      <c r="J3" s="79"/>
      <c r="K3" s="79"/>
      <c r="L3" s="79"/>
      <c r="M3" s="79"/>
      <c r="N3" s="79"/>
      <c r="O3" s="79"/>
      <c r="P3" s="79"/>
      <c r="Q3" s="79"/>
      <c r="R3" s="79"/>
      <c r="S3" s="79"/>
      <c r="T3" s="79"/>
      <c r="U3" s="79"/>
      <c r="V3" s="79"/>
      <c r="W3" s="79"/>
      <c r="X3" s="79"/>
      <c r="Y3" s="79"/>
      <c r="Z3" s="79"/>
      <c r="AA3" s="80"/>
    </row>
    <row r="4" spans="1:27" s="33" customFormat="1" ht="24.75" customHeight="1" x14ac:dyDescent="0.3">
      <c r="A4" s="32"/>
      <c r="E4" s="52" t="s">
        <v>170</v>
      </c>
      <c r="F4" s="52"/>
      <c r="G4" s="52"/>
      <c r="H4" s="52"/>
      <c r="I4" s="52" t="s">
        <v>138</v>
      </c>
      <c r="J4" s="52"/>
      <c r="K4" s="52" t="s">
        <v>137</v>
      </c>
      <c r="L4" s="83"/>
      <c r="M4" s="94" t="s">
        <v>286</v>
      </c>
      <c r="N4" s="13"/>
      <c r="O4" s="94" t="s">
        <v>227</v>
      </c>
      <c r="P4" s="13"/>
      <c r="Q4" s="13"/>
      <c r="R4" s="99" t="s">
        <v>207</v>
      </c>
      <c r="S4" s="52"/>
      <c r="T4" s="52"/>
      <c r="U4" s="52"/>
      <c r="V4" s="52" t="s">
        <v>145</v>
      </c>
      <c r="W4" s="52"/>
      <c r="X4" s="52"/>
      <c r="Y4" s="51"/>
      <c r="Z4" s="52"/>
      <c r="AA4" s="34"/>
    </row>
    <row r="5" spans="1:27" ht="21.9" customHeight="1" x14ac:dyDescent="0.3">
      <c r="A5" s="8"/>
      <c r="B5" s="82" t="s">
        <v>203</v>
      </c>
      <c r="E5" s="143" t="s">
        <v>287</v>
      </c>
      <c r="I5" s="1" t="s">
        <v>176</v>
      </c>
      <c r="K5" s="244"/>
      <c r="L5" s="13"/>
      <c r="M5" s="244"/>
      <c r="N5" s="13"/>
      <c r="O5" s="244"/>
      <c r="P5" s="13"/>
      <c r="Q5" s="13"/>
      <c r="R5" s="510"/>
      <c r="S5" s="511"/>
      <c r="V5" s="160">
        <f>(K5*'Norms Lookup 140819'!K456)+IF(ISBLANK(K5),0,(2*'Norms Lookup 140819'!K531))+(O5*'Norms Lookup 140819'!K457)</f>
        <v>0</v>
      </c>
      <c r="X5" s="512" t="s">
        <v>289</v>
      </c>
      <c r="Y5" s="512"/>
      <c r="Z5" s="512"/>
      <c r="AA5" s="9"/>
    </row>
    <row r="6" spans="1:27" ht="21.9" customHeight="1" x14ac:dyDescent="0.3">
      <c r="A6" s="8"/>
      <c r="B6" s="58" t="s">
        <v>208</v>
      </c>
      <c r="E6" s="143" t="s">
        <v>288</v>
      </c>
      <c r="I6" s="1" t="s">
        <v>176</v>
      </c>
      <c r="K6" s="244"/>
      <c r="L6" s="13"/>
      <c r="M6" s="244"/>
      <c r="N6" s="13"/>
      <c r="O6" s="244"/>
      <c r="P6" s="13"/>
      <c r="Q6" s="13"/>
      <c r="R6" s="510"/>
      <c r="S6" s="511"/>
      <c r="V6" s="247"/>
      <c r="X6" s="142"/>
      <c r="Y6" s="142"/>
      <c r="Z6" s="142"/>
      <c r="AA6" s="9"/>
    </row>
    <row r="7" spans="1:27" ht="21.9" customHeight="1" x14ac:dyDescent="0.3">
      <c r="A7" s="8"/>
      <c r="E7" s="1" t="s">
        <v>205</v>
      </c>
      <c r="I7" s="1" t="s">
        <v>176</v>
      </c>
      <c r="K7" s="244"/>
      <c r="L7" s="13"/>
      <c r="M7" s="244"/>
      <c r="N7" s="13"/>
      <c r="O7" s="244"/>
      <c r="P7" s="13"/>
      <c r="Q7" s="13"/>
      <c r="R7" s="510"/>
      <c r="S7" s="511"/>
      <c r="V7" s="247"/>
      <c r="X7" s="108"/>
      <c r="Y7" s="108"/>
      <c r="Z7" s="108"/>
      <c r="AA7" s="9"/>
    </row>
    <row r="8" spans="1:27" ht="21.9" customHeight="1" x14ac:dyDescent="0.3">
      <c r="A8" s="8"/>
      <c r="B8" s="133" t="s">
        <v>230</v>
      </c>
      <c r="E8" s="1" t="s">
        <v>206</v>
      </c>
      <c r="I8" s="1" t="s">
        <v>176</v>
      </c>
      <c r="K8" s="244"/>
      <c r="L8" s="13"/>
      <c r="M8" s="244"/>
      <c r="N8" s="13"/>
      <c r="O8" s="244"/>
      <c r="P8" s="13"/>
      <c r="Q8" s="13"/>
      <c r="R8" s="510"/>
      <c r="S8" s="511"/>
      <c r="V8" s="247"/>
      <c r="X8" s="108"/>
      <c r="Y8" s="108"/>
      <c r="Z8" s="108"/>
      <c r="AA8" s="9"/>
    </row>
    <row r="9" spans="1:27" ht="21.9" customHeight="1" x14ac:dyDescent="0.3">
      <c r="A9" s="8"/>
      <c r="E9" s="1" t="s">
        <v>81</v>
      </c>
      <c r="I9" s="1" t="s">
        <v>176</v>
      </c>
      <c r="K9" s="244"/>
      <c r="L9" s="13"/>
      <c r="M9" s="244"/>
      <c r="N9" s="13"/>
      <c r="O9" s="244"/>
      <c r="P9" s="13"/>
      <c r="Q9" s="13"/>
      <c r="R9" s="510"/>
      <c r="S9" s="511"/>
      <c r="V9" s="247"/>
      <c r="X9" s="108"/>
      <c r="Y9" s="108"/>
      <c r="Z9" s="108"/>
      <c r="AA9" s="9"/>
    </row>
    <row r="10" spans="1:27" ht="21.9" customHeight="1" x14ac:dyDescent="0.3">
      <c r="A10" s="8"/>
      <c r="B10" s="58"/>
      <c r="E10" s="1" t="s">
        <v>151</v>
      </c>
      <c r="I10" s="435"/>
      <c r="J10" s="435"/>
      <c r="K10" s="435"/>
      <c r="L10" s="435"/>
      <c r="M10" s="435"/>
      <c r="N10" s="435"/>
      <c r="O10" s="435"/>
      <c r="P10" s="435"/>
      <c r="Q10" s="435"/>
      <c r="R10" s="435"/>
      <c r="S10" s="435"/>
      <c r="T10" s="435"/>
      <c r="U10" s="435"/>
      <c r="V10" s="435"/>
      <c r="X10" s="64"/>
      <c r="Y10" s="28"/>
      <c r="Z10" s="13"/>
      <c r="AA10" s="9"/>
    </row>
    <row r="11" spans="1:27" ht="9" customHeight="1" x14ac:dyDescent="0.3">
      <c r="A11" s="8"/>
      <c r="K11" s="13"/>
      <c r="L11" s="13"/>
      <c r="M11" s="13"/>
      <c r="N11" s="13"/>
      <c r="O11" s="13"/>
      <c r="P11" s="13"/>
      <c r="Q11" s="13"/>
      <c r="V11" s="13"/>
      <c r="X11" s="64"/>
      <c r="Y11" s="46"/>
      <c r="Z11" s="13"/>
      <c r="AA11" s="9"/>
    </row>
    <row r="12" spans="1:27" ht="21.9" customHeight="1" x14ac:dyDescent="0.3">
      <c r="A12" s="8"/>
      <c r="B12" s="81" t="s">
        <v>209</v>
      </c>
      <c r="E12" s="1" t="s">
        <v>204</v>
      </c>
      <c r="I12" s="1" t="s">
        <v>176</v>
      </c>
      <c r="K12" s="244"/>
      <c r="L12" s="13"/>
      <c r="M12" s="137"/>
      <c r="N12" s="13"/>
      <c r="O12" s="244"/>
      <c r="P12" s="13"/>
      <c r="Q12" s="13"/>
      <c r="R12" s="510"/>
      <c r="S12" s="511"/>
      <c r="V12" s="160">
        <f>(K12*'Norms Lookup 140819'!K454)+IF(ISBLANK(K12),0,(2*'Norms Lookup 140819'!K538))+(O12*'Norms Lookup 140819'!K460)</f>
        <v>0</v>
      </c>
      <c r="X12" s="64"/>
      <c r="Y12" s="46"/>
      <c r="Z12" s="13"/>
      <c r="AA12" s="9"/>
    </row>
    <row r="13" spans="1:27" ht="9" customHeight="1" x14ac:dyDescent="0.3">
      <c r="A13" s="8"/>
      <c r="K13" s="13"/>
      <c r="L13" s="13"/>
      <c r="M13" s="13"/>
      <c r="N13" s="13"/>
      <c r="O13" s="13"/>
      <c r="P13" s="13"/>
      <c r="Q13" s="13"/>
      <c r="V13" s="13"/>
      <c r="X13" s="64"/>
      <c r="Y13" s="46"/>
      <c r="Z13" s="13"/>
      <c r="AA13" s="9"/>
    </row>
    <row r="14" spans="1:27" ht="21.9" customHeight="1" x14ac:dyDescent="0.3">
      <c r="A14" s="8"/>
      <c r="C14" s="501" t="s">
        <v>4474</v>
      </c>
      <c r="D14" s="501"/>
      <c r="E14" s="501"/>
      <c r="F14" s="501"/>
      <c r="G14" s="501"/>
      <c r="H14" s="501"/>
      <c r="I14" s="501"/>
      <c r="J14" s="501"/>
      <c r="K14" s="453"/>
      <c r="L14" s="453"/>
      <c r="M14" s="453"/>
      <c r="N14" s="453"/>
      <c r="O14" s="453"/>
      <c r="P14" s="453"/>
      <c r="Q14" s="453"/>
      <c r="R14" s="453"/>
      <c r="S14" s="453"/>
      <c r="V14" s="247"/>
      <c r="X14" s="64"/>
      <c r="Y14" s="46"/>
      <c r="Z14" s="13"/>
      <c r="AA14" s="9"/>
    </row>
    <row r="15" spans="1:27" ht="9" customHeight="1" x14ac:dyDescent="0.3">
      <c r="A15" s="8"/>
      <c r="C15" s="501"/>
      <c r="D15" s="501"/>
      <c r="E15" s="501"/>
      <c r="F15" s="501"/>
      <c r="G15" s="501"/>
      <c r="H15" s="501"/>
      <c r="I15" s="501"/>
      <c r="J15" s="501"/>
      <c r="K15" s="13"/>
      <c r="L15" s="13"/>
      <c r="M15" s="13"/>
      <c r="N15" s="13"/>
      <c r="O15" s="13"/>
      <c r="P15" s="13"/>
      <c r="Q15" s="13"/>
      <c r="V15" s="13"/>
      <c r="X15" s="64"/>
      <c r="Y15" s="46"/>
      <c r="Z15" s="13"/>
      <c r="AA15" s="9"/>
    </row>
    <row r="16" spans="1:27" ht="21.9" customHeight="1" x14ac:dyDescent="0.3">
      <c r="A16" s="8"/>
      <c r="B16" s="82" t="str">
        <f>B5</f>
        <v>Pipework</v>
      </c>
      <c r="C16" s="55"/>
      <c r="D16" s="55"/>
      <c r="E16" s="82"/>
      <c r="F16" s="55"/>
      <c r="K16" s="13"/>
      <c r="L16" s="13"/>
      <c r="M16" s="82" t="s">
        <v>146</v>
      </c>
      <c r="N16" s="13"/>
      <c r="O16" s="13"/>
      <c r="P16" s="13"/>
      <c r="Q16" s="13"/>
      <c r="S16" s="13"/>
      <c r="T16" s="13"/>
      <c r="U16" s="46"/>
      <c r="V16" s="160">
        <f>SUM(V5:V9,V12,V14)</f>
        <v>0</v>
      </c>
      <c r="W16" s="46"/>
      <c r="X16" s="13"/>
      <c r="Y16" s="46"/>
      <c r="Z16" s="46"/>
      <c r="AA16" s="9"/>
    </row>
    <row r="17" spans="1:27" ht="21.9" customHeight="1" x14ac:dyDescent="0.3">
      <c r="A17" s="8"/>
      <c r="B17" s="82"/>
      <c r="C17" s="55"/>
      <c r="D17" s="55"/>
      <c r="E17" s="82"/>
      <c r="K17" s="13"/>
      <c r="L17" s="13"/>
      <c r="M17" s="13"/>
      <c r="N17" s="13"/>
      <c r="O17" s="82"/>
      <c r="P17" s="55"/>
      <c r="Q17" s="55"/>
      <c r="R17" s="82"/>
      <c r="X17" s="13"/>
      <c r="Y17" s="13"/>
      <c r="Z17" s="13"/>
      <c r="AA17" s="9"/>
    </row>
    <row r="18" spans="1:27" ht="12" customHeight="1" x14ac:dyDescent="0.3">
      <c r="A18" s="115"/>
      <c r="B18" s="123"/>
      <c r="C18" s="124"/>
      <c r="D18" s="124"/>
      <c r="E18" s="123"/>
      <c r="F18" s="116"/>
      <c r="G18" s="116"/>
      <c r="H18" s="116"/>
      <c r="I18" s="116"/>
      <c r="J18" s="116"/>
      <c r="K18" s="117"/>
      <c r="L18" s="117"/>
      <c r="M18" s="495" t="s">
        <v>4484</v>
      </c>
      <c r="N18" s="117"/>
      <c r="O18" s="123"/>
      <c r="P18" s="124"/>
      <c r="Q18" s="124"/>
      <c r="R18" s="123"/>
      <c r="S18" s="116"/>
      <c r="T18" s="116"/>
      <c r="U18" s="116"/>
      <c r="V18" s="495" t="s">
        <v>4485</v>
      </c>
      <c r="W18" s="116"/>
      <c r="X18" s="117"/>
      <c r="Y18" s="117"/>
      <c r="Z18" s="117"/>
      <c r="AA18" s="120"/>
    </row>
    <row r="19" spans="1:27" ht="21.9" customHeight="1" x14ac:dyDescent="0.3">
      <c r="A19" s="8"/>
      <c r="B19" s="82" t="s">
        <v>210</v>
      </c>
      <c r="E19" s="94" t="s">
        <v>188</v>
      </c>
      <c r="G19" s="507" t="s">
        <v>211</v>
      </c>
      <c r="H19" s="507"/>
      <c r="I19" s="507"/>
      <c r="K19" s="28" t="s">
        <v>137</v>
      </c>
      <c r="L19" s="28"/>
      <c r="M19" s="496"/>
      <c r="N19" s="28"/>
      <c r="O19" s="172" t="s">
        <v>4483</v>
      </c>
      <c r="P19" s="28"/>
      <c r="Q19" s="28"/>
      <c r="R19" s="28" t="s">
        <v>170</v>
      </c>
      <c r="S19" s="13"/>
      <c r="T19" s="63"/>
      <c r="U19" s="46"/>
      <c r="V19" s="496"/>
      <c r="W19" s="46"/>
      <c r="X19" s="63"/>
      <c r="Y19" s="46"/>
      <c r="Z19" s="103" t="s">
        <v>145</v>
      </c>
      <c r="AA19" s="9"/>
    </row>
    <row r="20" spans="1:27" ht="21.9" customHeight="1" x14ac:dyDescent="0.3">
      <c r="A20" s="8"/>
      <c r="E20" s="1">
        <v>1</v>
      </c>
      <c r="G20" s="492"/>
      <c r="H20" s="493"/>
      <c r="I20" s="494"/>
      <c r="J20" s="46"/>
      <c r="K20" s="252"/>
      <c r="L20" s="46"/>
      <c r="M20" s="252"/>
      <c r="N20" s="46"/>
      <c r="O20" s="252"/>
      <c r="P20" s="46"/>
      <c r="Q20" s="46"/>
      <c r="R20" s="499"/>
      <c r="S20" s="500"/>
      <c r="T20" s="28"/>
      <c r="U20" s="46"/>
      <c r="V20" s="245"/>
      <c r="W20" s="46"/>
      <c r="X20" s="100"/>
      <c r="Y20" s="513">
        <f>IF(R20="Brick",(K20*'Norms Lookup 140819'!K$469)+('Norms Lookup 140819'!K$470*Drainage!V20),IF(O20&gt;800,K20*'Norms Lookup 140819'!K$497,'Norms Lookup 140819'!K$499*Drainage!K20))</f>
        <v>0</v>
      </c>
      <c r="Z20" s="514"/>
      <c r="AA20" s="9"/>
    </row>
    <row r="21" spans="1:27" ht="21.9" customHeight="1" x14ac:dyDescent="0.25">
      <c r="A21" s="8"/>
      <c r="B21" s="133" t="s">
        <v>230</v>
      </c>
      <c r="E21" s="2">
        <v>2</v>
      </c>
      <c r="G21" s="492"/>
      <c r="H21" s="493"/>
      <c r="I21" s="494"/>
      <c r="J21" s="46"/>
      <c r="K21" s="252"/>
      <c r="L21" s="46"/>
      <c r="M21" s="252"/>
      <c r="N21" s="46"/>
      <c r="O21" s="252"/>
      <c r="P21" s="46"/>
      <c r="Q21" s="46"/>
      <c r="R21" s="499"/>
      <c r="S21" s="500"/>
      <c r="T21" s="47"/>
      <c r="U21" s="47"/>
      <c r="V21" s="245"/>
      <c r="W21" s="47"/>
      <c r="X21" s="101"/>
      <c r="Y21" s="513"/>
      <c r="Z21" s="514"/>
      <c r="AA21" s="9"/>
    </row>
    <row r="22" spans="1:27" ht="21.9" customHeight="1" x14ac:dyDescent="0.25">
      <c r="A22" s="8"/>
      <c r="B22" s="489" t="s">
        <v>4482</v>
      </c>
      <c r="E22" s="2">
        <v>3</v>
      </c>
      <c r="G22" s="492"/>
      <c r="H22" s="493"/>
      <c r="I22" s="494"/>
      <c r="J22" s="46"/>
      <c r="K22" s="252"/>
      <c r="L22" s="46"/>
      <c r="M22" s="252"/>
      <c r="N22" s="46"/>
      <c r="O22" s="252"/>
      <c r="P22" s="46"/>
      <c r="Q22" s="46"/>
      <c r="R22" s="499"/>
      <c r="S22" s="500"/>
      <c r="T22" s="63"/>
      <c r="U22" s="46"/>
      <c r="V22" s="244"/>
      <c r="W22" s="46"/>
      <c r="X22" s="102"/>
      <c r="Y22" s="513"/>
      <c r="Z22" s="514"/>
      <c r="AA22" s="9"/>
    </row>
    <row r="23" spans="1:27" ht="21.9" customHeight="1" x14ac:dyDescent="0.3">
      <c r="A23" s="8"/>
      <c r="B23" s="490"/>
      <c r="E23" s="2">
        <v>4</v>
      </c>
      <c r="G23" s="492"/>
      <c r="H23" s="493"/>
      <c r="I23" s="494"/>
      <c r="J23" s="46"/>
      <c r="K23" s="252"/>
      <c r="L23" s="46"/>
      <c r="M23" s="252"/>
      <c r="N23" s="46"/>
      <c r="O23" s="252"/>
      <c r="P23" s="46"/>
      <c r="Q23" s="46"/>
      <c r="R23" s="499"/>
      <c r="S23" s="500"/>
      <c r="T23" s="28"/>
      <c r="U23" s="46"/>
      <c r="V23" s="245"/>
      <c r="W23" s="46"/>
      <c r="X23" s="100"/>
      <c r="Y23" s="513"/>
      <c r="Z23" s="514"/>
      <c r="AA23" s="9"/>
    </row>
    <row r="24" spans="1:27" ht="21.9" customHeight="1" x14ac:dyDescent="0.3">
      <c r="A24" s="8"/>
      <c r="B24" s="490"/>
      <c r="E24" s="1" t="s">
        <v>4486</v>
      </c>
      <c r="S24" s="13"/>
      <c r="T24" s="47"/>
      <c r="U24" s="47"/>
      <c r="V24" s="47"/>
      <c r="W24" s="47"/>
      <c r="X24" s="47"/>
      <c r="Y24" s="28"/>
      <c r="Z24" s="28"/>
      <c r="AA24" s="9"/>
    </row>
    <row r="25" spans="1:27" ht="15.9" customHeight="1" x14ac:dyDescent="0.25">
      <c r="A25" s="8"/>
      <c r="B25" s="490"/>
      <c r="E25" s="1" t="s">
        <v>4487</v>
      </c>
      <c r="T25" s="63"/>
      <c r="U25" s="46"/>
      <c r="V25" s="63"/>
      <c r="W25" s="46"/>
      <c r="X25" s="63"/>
      <c r="Y25" s="46"/>
      <c r="Z25" s="63"/>
      <c r="AA25" s="9"/>
    </row>
    <row r="26" spans="1:27" ht="9" customHeight="1" x14ac:dyDescent="0.25">
      <c r="A26" s="8"/>
      <c r="T26" s="63"/>
      <c r="U26" s="46"/>
      <c r="V26" s="63"/>
      <c r="W26" s="46"/>
      <c r="X26" s="63"/>
      <c r="Y26" s="46"/>
      <c r="Z26" s="63"/>
      <c r="AA26" s="9"/>
    </row>
    <row r="27" spans="1:27" s="39" customFormat="1" ht="21.9" customHeight="1" x14ac:dyDescent="0.35">
      <c r="A27" s="36"/>
      <c r="B27" s="82" t="str">
        <f>B19</f>
        <v>Manholes</v>
      </c>
      <c r="C27" s="55"/>
      <c r="D27" s="55"/>
      <c r="E27" s="82"/>
      <c r="F27" s="55"/>
      <c r="G27" s="2"/>
      <c r="H27" s="2"/>
      <c r="M27" s="82" t="s">
        <v>146</v>
      </c>
      <c r="S27" s="37"/>
      <c r="T27" s="13"/>
      <c r="U27" s="46"/>
      <c r="V27" s="13"/>
      <c r="W27" s="46"/>
      <c r="X27" s="13"/>
      <c r="Y27" s="513">
        <f>SUM(Y20:Z23)</f>
        <v>0</v>
      </c>
      <c r="Z27" s="514"/>
      <c r="AA27" s="38"/>
    </row>
    <row r="28" spans="1:27" s="39" customFormat="1" ht="21.9" customHeight="1" x14ac:dyDescent="0.35">
      <c r="A28" s="36"/>
      <c r="B28" s="82"/>
      <c r="C28" s="55"/>
      <c r="D28" s="55"/>
      <c r="E28" s="82"/>
      <c r="F28" s="55"/>
      <c r="G28" s="2"/>
      <c r="H28" s="2"/>
      <c r="M28" s="82"/>
      <c r="S28" s="37"/>
      <c r="T28" s="13"/>
      <c r="U28" s="46"/>
      <c r="V28" s="13"/>
      <c r="W28" s="46"/>
      <c r="X28" s="13"/>
      <c r="Y28" s="132"/>
      <c r="Z28" s="132"/>
      <c r="AA28" s="38"/>
    </row>
    <row r="29" spans="1:27" s="31" customFormat="1" ht="21.9" customHeight="1" x14ac:dyDescent="0.25">
      <c r="A29" s="122"/>
      <c r="B29" s="125"/>
      <c r="C29" s="125"/>
      <c r="D29" s="125"/>
      <c r="E29" s="125"/>
      <c r="F29" s="125"/>
      <c r="G29" s="125"/>
      <c r="H29" s="125"/>
      <c r="I29" s="125"/>
      <c r="J29" s="125"/>
      <c r="K29" s="125"/>
      <c r="L29" s="125"/>
      <c r="M29" s="498" t="s">
        <v>182</v>
      </c>
      <c r="N29" s="498"/>
      <c r="O29" s="125"/>
      <c r="P29" s="498" t="s">
        <v>217</v>
      </c>
      <c r="Q29" s="498"/>
      <c r="R29" s="498"/>
      <c r="S29" s="498"/>
      <c r="T29" s="126"/>
      <c r="U29" s="126"/>
      <c r="V29" s="126"/>
      <c r="W29" s="126"/>
      <c r="X29" s="126"/>
      <c r="Y29" s="127"/>
      <c r="Z29" s="127"/>
      <c r="AA29" s="128"/>
    </row>
    <row r="30" spans="1:27" ht="21.9" customHeight="1" x14ac:dyDescent="0.25">
      <c r="A30" s="8"/>
      <c r="B30" s="497" t="s">
        <v>213</v>
      </c>
      <c r="E30" s="52" t="s">
        <v>188</v>
      </c>
      <c r="F30" s="52"/>
      <c r="G30" s="52"/>
      <c r="H30" s="52"/>
      <c r="J30" s="52"/>
      <c r="K30" s="52" t="s">
        <v>138</v>
      </c>
      <c r="L30" s="83"/>
      <c r="M30" s="515"/>
      <c r="N30" s="515"/>
      <c r="P30" s="485"/>
      <c r="Q30" s="485"/>
      <c r="R30" s="485"/>
      <c r="S30" s="485"/>
      <c r="T30" s="52"/>
      <c r="U30" s="52"/>
      <c r="V30" s="52" t="s">
        <v>145</v>
      </c>
      <c r="W30" s="46"/>
      <c r="X30" s="63"/>
      <c r="Y30" s="46"/>
      <c r="Z30" s="63"/>
      <c r="AA30" s="9"/>
    </row>
    <row r="31" spans="1:27" ht="21.9" customHeight="1" x14ac:dyDescent="0.3">
      <c r="A31" s="8"/>
      <c r="B31" s="497"/>
      <c r="C31" s="33"/>
      <c r="D31" s="33"/>
      <c r="E31" s="1" t="s">
        <v>228</v>
      </c>
      <c r="K31" s="1" t="s">
        <v>176</v>
      </c>
      <c r="L31" s="13"/>
      <c r="M31" s="504"/>
      <c r="N31" s="506"/>
      <c r="O31" s="64"/>
      <c r="P31" s="504"/>
      <c r="Q31" s="505"/>
      <c r="R31" s="505"/>
      <c r="S31" s="506"/>
      <c r="V31" s="247"/>
      <c r="W31" s="46"/>
      <c r="X31" s="458"/>
      <c r="Y31" s="458"/>
      <c r="Z31" s="458"/>
      <c r="AA31" s="9"/>
    </row>
    <row r="32" spans="1:27" ht="21.9" customHeight="1" x14ac:dyDescent="0.3">
      <c r="A32" s="8"/>
      <c r="B32" s="133" t="s">
        <v>230</v>
      </c>
      <c r="E32" s="1" t="s">
        <v>4477</v>
      </c>
      <c r="K32" s="1" t="s">
        <v>176</v>
      </c>
      <c r="L32" s="13"/>
      <c r="M32" s="504"/>
      <c r="N32" s="506"/>
      <c r="O32" s="64"/>
      <c r="P32" s="504"/>
      <c r="Q32" s="505"/>
      <c r="R32" s="505"/>
      <c r="S32" s="506"/>
      <c r="V32" s="247"/>
      <c r="W32" s="47"/>
      <c r="X32" s="47"/>
      <c r="Y32" s="28"/>
      <c r="Z32" s="28"/>
      <c r="AA32" s="9"/>
    </row>
    <row r="33" spans="1:27" ht="21.9" customHeight="1" x14ac:dyDescent="0.3">
      <c r="A33" s="8"/>
      <c r="B33" s="58"/>
      <c r="E33" s="1" t="s">
        <v>4478</v>
      </c>
      <c r="K33" s="1" t="s">
        <v>176</v>
      </c>
      <c r="L33" s="13"/>
      <c r="M33" s="502"/>
      <c r="N33" s="503"/>
      <c r="O33" s="64"/>
      <c r="P33" s="504"/>
      <c r="Q33" s="505"/>
      <c r="R33" s="505"/>
      <c r="S33" s="506"/>
      <c r="V33" s="160">
        <f>M33*'Norms Lookup 140819'!K515</f>
        <v>0</v>
      </c>
      <c r="W33" s="46"/>
      <c r="X33" s="458" t="s">
        <v>4476</v>
      </c>
      <c r="Y33" s="458"/>
      <c r="Z33" s="458"/>
      <c r="AA33" s="9"/>
    </row>
    <row r="34" spans="1:27" ht="21.9" customHeight="1" x14ac:dyDescent="0.3">
      <c r="A34" s="8"/>
      <c r="B34" s="58"/>
      <c r="E34" s="1" t="s">
        <v>4479</v>
      </c>
      <c r="I34" s="1"/>
      <c r="K34" s="1" t="s">
        <v>176</v>
      </c>
      <c r="L34" s="13"/>
      <c r="M34" s="502"/>
      <c r="N34" s="503"/>
      <c r="O34" s="64"/>
      <c r="P34" s="504"/>
      <c r="Q34" s="505"/>
      <c r="R34" s="505"/>
      <c r="S34" s="506"/>
      <c r="V34" s="160">
        <f>IF(P34&lt;=0.5,M34*'Norms Lookup 140819'!K517,IF(P34&lt;=1,'Norms Lookup 140819'!K519*M34,M34*'Norms Lookup 140819'!K521))</f>
        <v>0</v>
      </c>
      <c r="W34" s="46"/>
      <c r="X34" s="458" t="s">
        <v>4481</v>
      </c>
      <c r="Y34" s="458"/>
      <c r="Z34" s="458"/>
      <c r="AA34" s="9"/>
    </row>
    <row r="35" spans="1:27" ht="21.9" customHeight="1" x14ac:dyDescent="0.3">
      <c r="A35" s="8"/>
      <c r="B35" s="58"/>
      <c r="E35" s="1" t="s">
        <v>4480</v>
      </c>
      <c r="I35" s="1"/>
      <c r="K35" s="1" t="s">
        <v>176</v>
      </c>
      <c r="L35" s="13"/>
      <c r="M35" s="502"/>
      <c r="N35" s="503"/>
      <c r="O35" s="64"/>
      <c r="P35" s="504"/>
      <c r="Q35" s="505"/>
      <c r="R35" s="505"/>
      <c r="S35" s="506"/>
      <c r="V35" s="160">
        <f>IF(P35&lt;=0.5,M35*'Norms Lookup 140819'!K522,IF(P35&lt;=1,'Norms Lookup 140819'!K525*M35,M35*'Norms Lookup 140819'!K526))</f>
        <v>0</v>
      </c>
      <c r="W35" s="46"/>
      <c r="X35" s="458" t="s">
        <v>4481</v>
      </c>
      <c r="Y35" s="458"/>
      <c r="Z35" s="458"/>
      <c r="AA35" s="9"/>
    </row>
    <row r="36" spans="1:27" ht="38.15" customHeight="1" x14ac:dyDescent="0.3">
      <c r="A36" s="8"/>
      <c r="K36" s="104" t="s">
        <v>215</v>
      </c>
      <c r="L36" s="31"/>
      <c r="M36" s="515" t="s">
        <v>216</v>
      </c>
      <c r="N36" s="515"/>
      <c r="O36" s="64"/>
      <c r="P36" s="13"/>
      <c r="Q36" s="13"/>
      <c r="R36" s="13"/>
      <c r="T36" s="13"/>
      <c r="U36" s="46"/>
      <c r="V36" s="13"/>
      <c r="W36" s="46"/>
      <c r="X36" s="13"/>
      <c r="Y36" s="46"/>
      <c r="Z36" s="46"/>
      <c r="AA36" s="9"/>
    </row>
    <row r="37" spans="1:27" ht="21.9" customHeight="1" x14ac:dyDescent="0.3">
      <c r="A37" s="8"/>
      <c r="E37" s="1" t="s">
        <v>214</v>
      </c>
      <c r="I37" s="1" t="s">
        <v>150</v>
      </c>
      <c r="K37" s="244"/>
      <c r="L37" s="13"/>
      <c r="M37" s="504"/>
      <c r="N37" s="506"/>
      <c r="O37" s="64"/>
      <c r="P37" s="13"/>
      <c r="Q37" s="13"/>
      <c r="R37" s="13"/>
      <c r="T37" s="47"/>
      <c r="U37" s="47"/>
      <c r="V37" s="247"/>
      <c r="W37" s="47"/>
      <c r="X37" s="47"/>
      <c r="Y37" s="28"/>
      <c r="Z37" s="28"/>
      <c r="AA37" s="9"/>
    </row>
    <row r="38" spans="1:27" ht="9" customHeight="1" x14ac:dyDescent="0.3">
      <c r="A38" s="8"/>
      <c r="B38" s="58"/>
      <c r="E38" s="1"/>
      <c r="I38" s="1"/>
      <c r="K38" s="64"/>
      <c r="L38" s="13"/>
      <c r="M38" s="13"/>
      <c r="N38" s="13"/>
      <c r="O38" s="13"/>
      <c r="P38" s="13"/>
      <c r="Q38" s="13"/>
      <c r="R38" s="13"/>
      <c r="T38" s="63"/>
      <c r="U38" s="46"/>
      <c r="V38" s="63"/>
      <c r="W38" s="46"/>
      <c r="X38" s="63"/>
      <c r="Y38" s="46"/>
      <c r="Z38" s="63"/>
      <c r="AA38" s="9"/>
    </row>
    <row r="39" spans="1:27" ht="20.149999999999999" customHeight="1" x14ac:dyDescent="0.25">
      <c r="A39" s="8"/>
      <c r="B39" s="58"/>
      <c r="E39" s="1" t="s">
        <v>290</v>
      </c>
      <c r="K39" s="478"/>
      <c r="L39" s="478"/>
      <c r="M39" s="478"/>
      <c r="N39" s="478"/>
      <c r="O39" s="478"/>
      <c r="P39" s="478"/>
      <c r="Q39" s="478"/>
      <c r="R39" s="478"/>
      <c r="S39" s="478"/>
      <c r="V39" s="247"/>
      <c r="W39" s="46"/>
      <c r="X39" s="63"/>
      <c r="Y39" s="46"/>
      <c r="Z39" s="63"/>
      <c r="AA39" s="9"/>
    </row>
    <row r="40" spans="1:27" ht="9" customHeight="1" x14ac:dyDescent="0.3">
      <c r="A40" s="8"/>
      <c r="B40" s="58"/>
      <c r="E40" s="1"/>
      <c r="I40" s="1"/>
      <c r="K40" s="64"/>
      <c r="L40" s="13"/>
      <c r="M40" s="13"/>
      <c r="N40" s="13"/>
      <c r="O40" s="13"/>
      <c r="P40" s="13"/>
      <c r="Q40" s="13"/>
      <c r="R40" s="13"/>
      <c r="T40" s="63"/>
      <c r="U40" s="46"/>
      <c r="V40" s="63"/>
      <c r="W40" s="46"/>
      <c r="X40" s="63"/>
      <c r="Y40" s="46"/>
      <c r="Z40" s="63"/>
      <c r="AA40" s="9"/>
    </row>
    <row r="41" spans="1:27" ht="21.9" customHeight="1" x14ac:dyDescent="0.3">
      <c r="A41" s="8"/>
      <c r="B41" s="82" t="str">
        <f>B30</f>
        <v>Trenches &amp; Drains</v>
      </c>
      <c r="K41" s="13"/>
      <c r="L41" s="13"/>
      <c r="M41" s="82" t="s">
        <v>146</v>
      </c>
      <c r="N41" s="13"/>
      <c r="O41" s="13"/>
      <c r="P41" s="13"/>
      <c r="Q41" s="13"/>
      <c r="R41" s="13"/>
      <c r="T41" s="13"/>
      <c r="U41" s="46"/>
      <c r="V41" s="160">
        <f>SUM(V31:V33,V37,V39)</f>
        <v>0</v>
      </c>
      <c r="W41" s="46"/>
      <c r="X41" s="13"/>
      <c r="Y41" s="46"/>
      <c r="Z41" s="46"/>
      <c r="AA41" s="9"/>
    </row>
    <row r="42" spans="1:27" ht="21.9" customHeight="1" x14ac:dyDescent="0.3">
      <c r="A42" s="8"/>
      <c r="B42" s="82"/>
      <c r="C42" s="55"/>
      <c r="D42" s="55"/>
      <c r="E42" s="82"/>
      <c r="F42" s="55"/>
      <c r="K42" s="13"/>
      <c r="L42" s="13"/>
      <c r="M42" s="13"/>
      <c r="N42" s="13"/>
      <c r="O42" s="13"/>
      <c r="P42" s="13"/>
      <c r="Q42" s="13"/>
      <c r="R42" s="13"/>
      <c r="T42" s="47"/>
      <c r="U42" s="47"/>
      <c r="V42" s="47"/>
      <c r="W42" s="47"/>
      <c r="X42" s="47"/>
      <c r="Y42" s="28"/>
      <c r="Z42" s="28"/>
      <c r="AA42" s="9"/>
    </row>
    <row r="43" spans="1:27" ht="15.9" customHeight="1" x14ac:dyDescent="0.3">
      <c r="A43" s="115"/>
      <c r="B43" s="116"/>
      <c r="C43" s="116"/>
      <c r="D43" s="116"/>
      <c r="E43" s="116"/>
      <c r="F43" s="116"/>
      <c r="G43" s="116"/>
      <c r="H43" s="116"/>
      <c r="I43" s="116"/>
      <c r="J43" s="116"/>
      <c r="K43" s="117"/>
      <c r="L43" s="117"/>
      <c r="M43" s="117"/>
      <c r="N43" s="117"/>
      <c r="O43" s="117"/>
      <c r="P43" s="117"/>
      <c r="Q43" s="117"/>
      <c r="R43" s="117"/>
      <c r="S43" s="116"/>
      <c r="T43" s="118"/>
      <c r="U43" s="119"/>
      <c r="V43" s="118"/>
      <c r="W43" s="119"/>
      <c r="X43" s="118"/>
      <c r="Y43" s="119"/>
      <c r="Z43" s="118"/>
      <c r="AA43" s="120"/>
    </row>
    <row r="44" spans="1:27" ht="21.9" customHeight="1" x14ac:dyDescent="0.3">
      <c r="A44" s="8"/>
      <c r="B44" s="33" t="s">
        <v>218</v>
      </c>
      <c r="C44" s="33"/>
      <c r="D44" s="33"/>
      <c r="E44" s="52"/>
      <c r="F44" s="52"/>
      <c r="G44" s="52"/>
      <c r="H44" s="52"/>
      <c r="I44" s="52"/>
      <c r="J44" s="52"/>
      <c r="K44" s="52"/>
      <c r="L44" s="83"/>
      <c r="N44" s="13"/>
      <c r="O44" s="52"/>
      <c r="P44" s="13"/>
      <c r="Q44" s="13"/>
      <c r="R44" s="52"/>
      <c r="T44" s="13"/>
      <c r="U44" s="46"/>
      <c r="V44" s="13"/>
      <c r="W44" s="46"/>
      <c r="X44" s="13"/>
      <c r="Y44" s="46"/>
      <c r="Z44" s="46"/>
      <c r="AA44" s="9"/>
    </row>
    <row r="45" spans="1:27" ht="21.9" customHeight="1" x14ac:dyDescent="0.3">
      <c r="A45" s="8"/>
      <c r="B45" s="33" t="s">
        <v>4475</v>
      </c>
      <c r="E45" s="1"/>
      <c r="I45" s="1"/>
      <c r="K45" s="64"/>
      <c r="L45" s="13"/>
      <c r="M45" s="64"/>
      <c r="N45" s="13"/>
      <c r="O45" s="64"/>
      <c r="P45" s="13"/>
      <c r="Q45" s="13"/>
      <c r="R45" s="13"/>
      <c r="T45" s="47"/>
      <c r="U45" s="47"/>
      <c r="V45" s="47"/>
      <c r="W45" s="47"/>
      <c r="X45" s="47"/>
      <c r="Y45" s="28"/>
      <c r="Z45" s="28"/>
      <c r="AA45" s="9"/>
    </row>
    <row r="46" spans="1:27" ht="11.15" customHeight="1" x14ac:dyDescent="0.3">
      <c r="A46" s="8"/>
      <c r="B46" s="58"/>
      <c r="E46" s="1"/>
      <c r="I46" s="1"/>
      <c r="K46" s="64"/>
      <c r="L46" s="13"/>
      <c r="M46" s="64"/>
      <c r="N46" s="13"/>
      <c r="O46" s="64"/>
      <c r="P46" s="13"/>
      <c r="Q46" s="13"/>
      <c r="R46" s="13"/>
      <c r="T46" s="63"/>
      <c r="U46" s="46"/>
      <c r="V46" s="63"/>
      <c r="W46" s="46"/>
      <c r="X46" s="63"/>
      <c r="Y46" s="46"/>
      <c r="Z46" s="63"/>
      <c r="AA46" s="9"/>
    </row>
    <row r="47" spans="1:27" ht="20.149999999999999" customHeight="1" thickBot="1" x14ac:dyDescent="0.35">
      <c r="A47" s="42"/>
      <c r="B47" s="43"/>
      <c r="C47" s="43"/>
      <c r="D47" s="43"/>
      <c r="E47" s="43"/>
      <c r="F47" s="43"/>
      <c r="G47" s="43"/>
      <c r="H47" s="43"/>
      <c r="I47" s="43"/>
      <c r="J47" s="43"/>
      <c r="K47" s="44"/>
      <c r="L47" s="44"/>
      <c r="M47" s="44"/>
      <c r="N47" s="44"/>
      <c r="O47" s="44"/>
      <c r="P47" s="44"/>
      <c r="Q47" s="44"/>
      <c r="R47" s="44"/>
      <c r="S47" s="43"/>
      <c r="T47" s="44"/>
      <c r="U47" s="57"/>
      <c r="V47" s="44"/>
      <c r="W47" s="57"/>
      <c r="X47" s="44"/>
      <c r="Y47" s="57"/>
      <c r="Z47" s="57"/>
      <c r="AA47" s="45"/>
    </row>
    <row r="48" spans="1:27" ht="20.149999999999999" customHeight="1" thickTop="1" x14ac:dyDescent="0.25"/>
  </sheetData>
  <sheetProtection sheet="1" objects="1" scenarios="1"/>
  <mergeCells count="49">
    <mergeCell ref="K39:S39"/>
    <mergeCell ref="R8:S8"/>
    <mergeCell ref="R9:S9"/>
    <mergeCell ref="R12:S12"/>
    <mergeCell ref="Y20:Z20"/>
    <mergeCell ref="Y21:Z21"/>
    <mergeCell ref="I10:V10"/>
    <mergeCell ref="K14:S14"/>
    <mergeCell ref="M37:N37"/>
    <mergeCell ref="Y22:Z22"/>
    <mergeCell ref="Y23:Z23"/>
    <mergeCell ref="Y27:Z27"/>
    <mergeCell ref="P31:S31"/>
    <mergeCell ref="P32:S32"/>
    <mergeCell ref="M36:N36"/>
    <mergeCell ref="M29:N30"/>
    <mergeCell ref="X35:Z35"/>
    <mergeCell ref="X34:Z34"/>
    <mergeCell ref="Y1:Z1"/>
    <mergeCell ref="Y2:Z2"/>
    <mergeCell ref="R5:S5"/>
    <mergeCell ref="R6:S6"/>
    <mergeCell ref="R7:S7"/>
    <mergeCell ref="X5:Z5"/>
    <mergeCell ref="C14:J15"/>
    <mergeCell ref="M34:N34"/>
    <mergeCell ref="P34:S34"/>
    <mergeCell ref="M35:N35"/>
    <mergeCell ref="P35:S35"/>
    <mergeCell ref="M18:M19"/>
    <mergeCell ref="P33:S33"/>
    <mergeCell ref="M31:N31"/>
    <mergeCell ref="M32:N32"/>
    <mergeCell ref="M33:N33"/>
    <mergeCell ref="G19:I19"/>
    <mergeCell ref="R20:S20"/>
    <mergeCell ref="R21:S21"/>
    <mergeCell ref="G20:I20"/>
    <mergeCell ref="G21:I21"/>
    <mergeCell ref="G22:I22"/>
    <mergeCell ref="G23:I23"/>
    <mergeCell ref="B22:B25"/>
    <mergeCell ref="V18:V19"/>
    <mergeCell ref="X33:Z33"/>
    <mergeCell ref="X31:Z31"/>
    <mergeCell ref="B30:B31"/>
    <mergeCell ref="P29:S30"/>
    <mergeCell ref="R22:S22"/>
    <mergeCell ref="R23:S23"/>
  </mergeCells>
  <phoneticPr fontId="21" type="noConversion"/>
  <dataValidations count="5">
    <dataValidation type="list" allowBlank="1" showInputMessage="1" showErrorMessage="1" sqref="R5:S9 R12:S12" xr:uid="{00000000-0002-0000-0B00-000000000000}">
      <formula1>"225,300"</formula1>
    </dataValidation>
    <dataValidation type="decimal" allowBlank="1" showInputMessage="1" showErrorMessage="1" sqref="P31:S35" xr:uid="{00000000-0002-0000-0B00-000001000000}">
      <formula1>0.1</formula1>
      <formula2>1.5</formula2>
    </dataValidation>
    <dataValidation type="list" allowBlank="1" showInputMessage="1" showErrorMessage="1" sqref="G20:I23" xr:uid="{00000000-0002-0000-0B00-000002000000}">
      <formula1>"Manhole,Catchpit"</formula1>
    </dataValidation>
    <dataValidation type="list" allowBlank="1" showInputMessage="1" showErrorMessage="1" sqref="R20:S23" xr:uid="{00000000-0002-0000-0B00-000003000000}">
      <formula1>"Brick,GRP"</formula1>
    </dataValidation>
    <dataValidation type="decimal" allowBlank="1" showInputMessage="1" showErrorMessage="1" sqref="M20:M23" xr:uid="{00000000-0002-0000-0B00-000004000000}">
      <formula1>0.1</formula1>
      <formula2>2</formula2>
    </dataValidation>
  </dataValidations>
  <pageMargins left="0.28000000000000003" right="0.2" top="0.39000000000000007" bottom="0.39000000000000007" header="0.51" footer="0.2"/>
  <pageSetup paperSize="9" scale="84" orientation="portrait"/>
  <headerFooter>
    <oddFooter>&amp;C&amp;K000000Page 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D41"/>
  <sheetViews>
    <sheetView workbookViewId="0">
      <selection activeCell="B8" sqref="B8:Q8"/>
    </sheetView>
  </sheetViews>
  <sheetFormatPr defaultColWidth="9.08984375" defaultRowHeight="20.149999999999999" customHeight="1" x14ac:dyDescent="0.25"/>
  <cols>
    <col min="1" max="1" width="1.6328125" style="2" customWidth="1"/>
    <col min="2" max="13" width="3.6328125" style="2" customWidth="1"/>
    <col min="14" max="15" width="1.6328125" style="2" customWidth="1"/>
    <col min="16" max="17" width="3.6328125" style="2" customWidth="1"/>
    <col min="18" max="18" width="2.6328125" style="2" customWidth="1"/>
    <col min="19" max="19" width="4.453125" style="2" customWidth="1"/>
    <col min="20" max="20" width="2.36328125" style="2" customWidth="1"/>
    <col min="21" max="21" width="5.90625" style="2" customWidth="1"/>
    <col min="22" max="22" width="2.453125" style="2" customWidth="1"/>
    <col min="23" max="23" width="5.6328125" style="2" customWidth="1"/>
    <col min="24" max="24" width="2.08984375" style="2" customWidth="1"/>
    <col min="25" max="25" width="1.6328125" style="2" customWidth="1"/>
    <col min="26" max="26" width="7" style="2" customWidth="1"/>
    <col min="27" max="27" width="1.6328125" style="2" customWidth="1"/>
    <col min="28" max="29" width="4.6328125" style="2" customWidth="1"/>
    <col min="30" max="30" width="1.6328125" style="2" customWidth="1"/>
    <col min="31" max="31" width="3.6328125" style="2" customWidth="1"/>
    <col min="32" max="16384" width="9.08984375" style="2"/>
  </cols>
  <sheetData>
    <row r="1" spans="1:30" s="30" customFormat="1" ht="24.75" customHeight="1" thickTop="1" thickBot="1" x14ac:dyDescent="0.3">
      <c r="A1" s="87"/>
      <c r="B1" s="518">
        <v>18</v>
      </c>
      <c r="C1" s="518"/>
      <c r="D1" s="253" t="s">
        <v>167</v>
      </c>
      <c r="E1" s="254"/>
      <c r="F1" s="254"/>
      <c r="G1" s="254"/>
      <c r="H1" s="254"/>
      <c r="I1" s="254"/>
      <c r="J1" s="254"/>
      <c r="K1" s="254"/>
      <c r="L1" s="254"/>
      <c r="M1" s="254"/>
      <c r="N1" s="254"/>
      <c r="O1" s="254"/>
      <c r="P1" s="254"/>
      <c r="Q1" s="255"/>
      <c r="R1" s="254"/>
      <c r="S1" s="256" t="s">
        <v>4488</v>
      </c>
      <c r="T1" s="257"/>
      <c r="U1" s="257"/>
      <c r="V1" s="257"/>
      <c r="W1" s="257"/>
      <c r="X1" s="257"/>
      <c r="Y1" s="257"/>
      <c r="Z1" s="257"/>
      <c r="AA1" s="519">
        <f>SUM(AB7,AB10,AB13,AB16,AB19,AB22,AB25,AB28,AB31,AB34,AB37)</f>
        <v>66</v>
      </c>
      <c r="AB1" s="520"/>
      <c r="AC1" s="521"/>
      <c r="AD1" s="88"/>
    </row>
    <row r="2" spans="1:30" s="33" customFormat="1" ht="8.15" customHeight="1" thickTop="1" x14ac:dyDescent="0.25">
      <c r="A2" s="32"/>
      <c r="B2" s="258"/>
      <c r="C2" s="258"/>
      <c r="D2" s="258"/>
      <c r="E2" s="258"/>
      <c r="F2" s="258"/>
      <c r="G2" s="258"/>
      <c r="H2" s="258"/>
      <c r="I2" s="258"/>
      <c r="J2" s="258"/>
      <c r="K2" s="258"/>
      <c r="L2" s="258"/>
      <c r="M2" s="258"/>
      <c r="N2" s="258"/>
      <c r="O2" s="258"/>
      <c r="P2" s="258"/>
      <c r="Q2" s="258"/>
      <c r="R2" s="258"/>
      <c r="S2" s="258"/>
      <c r="T2" s="258"/>
      <c r="U2" s="258"/>
      <c r="V2" s="259"/>
      <c r="W2" s="259"/>
      <c r="X2" s="260"/>
      <c r="Y2" s="260"/>
      <c r="Z2" s="260"/>
      <c r="AA2" s="259"/>
      <c r="AB2" s="259"/>
      <c r="AC2" s="259"/>
      <c r="AD2" s="34"/>
    </row>
    <row r="3" spans="1:30" s="33" customFormat="1" ht="24.75" customHeight="1" x14ac:dyDescent="0.25">
      <c r="A3" s="32"/>
      <c r="B3" s="451" t="s">
        <v>4490</v>
      </c>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34"/>
    </row>
    <row r="4" spans="1:30" ht="24.75" customHeight="1" x14ac:dyDescent="0.25">
      <c r="A4" s="8"/>
      <c r="B4" s="451"/>
      <c r="C4" s="451"/>
      <c r="D4" s="451"/>
      <c r="E4" s="451"/>
      <c r="F4" s="451"/>
      <c r="G4" s="451"/>
      <c r="H4" s="451"/>
      <c r="I4" s="451"/>
      <c r="J4" s="451"/>
      <c r="K4" s="451"/>
      <c r="L4" s="451"/>
      <c r="M4" s="451"/>
      <c r="N4" s="451"/>
      <c r="O4" s="451"/>
      <c r="P4" s="451"/>
      <c r="Q4" s="451"/>
      <c r="R4" s="451"/>
      <c r="S4" s="451"/>
      <c r="T4" s="451"/>
      <c r="U4" s="451"/>
      <c r="V4" s="451"/>
      <c r="W4" s="451"/>
      <c r="X4" s="451"/>
      <c r="Y4" s="451"/>
      <c r="Z4" s="451"/>
      <c r="AA4" s="451"/>
      <c r="AB4" s="451"/>
      <c r="AC4" s="451"/>
      <c r="AD4" s="9"/>
    </row>
    <row r="5" spans="1:30" ht="24.75" customHeight="1" x14ac:dyDescent="0.25">
      <c r="A5" s="8"/>
      <c r="B5" s="258" t="s">
        <v>4489</v>
      </c>
      <c r="C5" s="261"/>
      <c r="D5" s="261"/>
      <c r="E5" s="261"/>
      <c r="F5" s="261"/>
      <c r="G5" s="261"/>
      <c r="H5" s="261"/>
      <c r="I5" s="261"/>
      <c r="J5" s="261"/>
      <c r="K5" s="261"/>
      <c r="L5" s="261"/>
      <c r="M5" s="261"/>
      <c r="N5" s="261"/>
      <c r="O5" s="261"/>
      <c r="P5" s="261"/>
      <c r="Q5" s="261"/>
      <c r="R5" s="261"/>
      <c r="S5" s="261"/>
      <c r="T5" s="261"/>
      <c r="U5" s="261"/>
      <c r="V5" s="261"/>
      <c r="W5" s="261"/>
      <c r="X5" s="261"/>
      <c r="Y5" s="261"/>
      <c r="Z5" s="260" t="s">
        <v>34</v>
      </c>
      <c r="AA5" s="261"/>
      <c r="AB5" s="261"/>
      <c r="AC5" s="261"/>
      <c r="AD5" s="9"/>
    </row>
    <row r="6" spans="1:30" ht="26.15" customHeight="1" x14ac:dyDescent="0.3">
      <c r="A6" s="8"/>
      <c r="B6" s="262" t="s">
        <v>93</v>
      </c>
      <c r="C6" s="453" t="s">
        <v>4650</v>
      </c>
      <c r="D6" s="453"/>
      <c r="E6" s="453"/>
      <c r="F6" s="453"/>
      <c r="G6" s="453"/>
      <c r="H6" s="453"/>
      <c r="I6" s="453"/>
      <c r="J6" s="453"/>
      <c r="K6" s="453"/>
      <c r="L6" s="453"/>
      <c r="M6" s="453"/>
      <c r="N6" s="453"/>
      <c r="O6" s="453"/>
      <c r="P6" s="453"/>
      <c r="Q6" s="453"/>
      <c r="R6" s="235"/>
      <c r="S6" s="263" t="s">
        <v>138</v>
      </c>
      <c r="T6" s="263"/>
      <c r="U6" s="263" t="s">
        <v>165</v>
      </c>
      <c r="V6" s="263"/>
      <c r="W6" s="263" t="s">
        <v>166</v>
      </c>
      <c r="X6" s="260"/>
      <c r="Y6" s="264" t="s">
        <v>4491</v>
      </c>
      <c r="Z6" s="265"/>
      <c r="AA6" s="222"/>
      <c r="AB6" s="522" t="s">
        <v>4492</v>
      </c>
      <c r="AC6" s="522"/>
      <c r="AD6" s="9"/>
    </row>
    <row r="7" spans="1:30" ht="20.149999999999999" customHeight="1" x14ac:dyDescent="0.3">
      <c r="A7" s="8"/>
      <c r="B7" s="491" t="s">
        <v>4651</v>
      </c>
      <c r="C7" s="482"/>
      <c r="D7" s="482"/>
      <c r="E7" s="482"/>
      <c r="F7" s="482"/>
      <c r="G7" s="482"/>
      <c r="H7" s="482"/>
      <c r="I7" s="482"/>
      <c r="J7" s="482"/>
      <c r="K7" s="482"/>
      <c r="L7" s="482"/>
      <c r="M7" s="482"/>
      <c r="N7" s="482"/>
      <c r="O7" s="482"/>
      <c r="P7" s="482"/>
      <c r="Q7" s="482"/>
      <c r="R7" s="235"/>
      <c r="S7" s="266" t="s">
        <v>4600</v>
      </c>
      <c r="T7" s="267" t="s">
        <v>33</v>
      </c>
      <c r="U7" s="266">
        <v>4</v>
      </c>
      <c r="V7" s="267" t="s">
        <v>33</v>
      </c>
      <c r="W7" s="266">
        <v>2</v>
      </c>
      <c r="X7" s="267"/>
      <c r="Y7" s="516">
        <v>1</v>
      </c>
      <c r="Z7" s="517"/>
      <c r="AA7" s="222"/>
      <c r="AB7" s="513">
        <f>W7*Y7</f>
        <v>2</v>
      </c>
      <c r="AC7" s="514"/>
      <c r="AD7" s="9"/>
    </row>
    <row r="8" spans="1:30" ht="20.149999999999999" customHeight="1" thickBot="1" x14ac:dyDescent="0.35">
      <c r="A8" s="8"/>
      <c r="B8" s="523" t="s">
        <v>4652</v>
      </c>
      <c r="C8" s="523"/>
      <c r="D8" s="523"/>
      <c r="E8" s="523"/>
      <c r="F8" s="523"/>
      <c r="G8" s="523"/>
      <c r="H8" s="523"/>
      <c r="I8" s="523"/>
      <c r="J8" s="523"/>
      <c r="K8" s="523"/>
      <c r="L8" s="523"/>
      <c r="M8" s="523"/>
      <c r="N8" s="523"/>
      <c r="O8" s="523"/>
      <c r="P8" s="523"/>
      <c r="Q8" s="523"/>
      <c r="R8" s="235"/>
      <c r="S8" s="235"/>
      <c r="T8" s="267"/>
      <c r="U8" s="235"/>
      <c r="V8" s="267"/>
      <c r="W8" s="235"/>
      <c r="X8" s="267"/>
      <c r="Y8" s="267"/>
      <c r="Z8" s="235"/>
      <c r="AA8" s="222"/>
      <c r="AB8" s="222"/>
      <c r="AC8" s="222"/>
      <c r="AD8" s="9"/>
    </row>
    <row r="9" spans="1:30" ht="20.149999999999999" customHeight="1" x14ac:dyDescent="0.3">
      <c r="A9" s="8"/>
      <c r="B9" s="491" t="s">
        <v>4653</v>
      </c>
      <c r="C9" s="482"/>
      <c r="D9" s="482"/>
      <c r="E9" s="482"/>
      <c r="F9" s="482"/>
      <c r="G9" s="482"/>
      <c r="H9" s="482"/>
      <c r="I9" s="482"/>
      <c r="J9" s="482"/>
      <c r="K9" s="482"/>
      <c r="L9" s="482"/>
      <c r="M9" s="482"/>
      <c r="N9" s="482"/>
      <c r="O9" s="482"/>
      <c r="P9" s="482"/>
      <c r="Q9" s="482"/>
      <c r="R9" s="235"/>
      <c r="S9" s="265"/>
      <c r="T9" s="265"/>
      <c r="U9" s="265"/>
      <c r="V9" s="265"/>
      <c r="W9" s="265"/>
      <c r="X9" s="268"/>
      <c r="Y9" s="268"/>
      <c r="Z9" s="265"/>
      <c r="AA9" s="222"/>
      <c r="AB9" s="222"/>
      <c r="AC9" s="222"/>
      <c r="AD9" s="9"/>
    </row>
    <row r="10" spans="1:30" ht="20.149999999999999" customHeight="1" x14ac:dyDescent="0.3">
      <c r="A10" s="8"/>
      <c r="B10" s="222" t="s">
        <v>4654</v>
      </c>
      <c r="C10" s="222"/>
      <c r="D10" s="222"/>
      <c r="E10" s="222"/>
      <c r="F10" s="222"/>
      <c r="G10" s="222"/>
      <c r="H10" s="222"/>
      <c r="I10" s="222"/>
      <c r="J10" s="222"/>
      <c r="K10" s="222"/>
      <c r="L10" s="222"/>
      <c r="M10" s="222"/>
      <c r="N10" s="222"/>
      <c r="O10" s="222"/>
      <c r="P10" s="222"/>
      <c r="Q10" s="222"/>
      <c r="R10" s="235"/>
      <c r="S10" s="266" t="s">
        <v>1886</v>
      </c>
      <c r="T10" s="267" t="s">
        <v>33</v>
      </c>
      <c r="U10" s="266">
        <v>5</v>
      </c>
      <c r="V10" s="267" t="s">
        <v>33</v>
      </c>
      <c r="W10" s="266">
        <v>4</v>
      </c>
      <c r="X10" s="267"/>
      <c r="Y10" s="516">
        <v>16</v>
      </c>
      <c r="Z10" s="517"/>
      <c r="AA10" s="222"/>
      <c r="AB10" s="513">
        <f>W10*Y10</f>
        <v>64</v>
      </c>
      <c r="AC10" s="514"/>
      <c r="AD10" s="9"/>
    </row>
    <row r="11" spans="1:30" ht="20.149999999999999" customHeight="1" thickBot="1" x14ac:dyDescent="0.35">
      <c r="A11" s="8"/>
      <c r="B11" s="524"/>
      <c r="C11" s="523"/>
      <c r="D11" s="523"/>
      <c r="E11" s="523"/>
      <c r="F11" s="523"/>
      <c r="G11" s="523"/>
      <c r="H11" s="523"/>
      <c r="I11" s="523"/>
      <c r="J11" s="523"/>
      <c r="K11" s="523"/>
      <c r="L11" s="523"/>
      <c r="M11" s="523"/>
      <c r="N11" s="523"/>
      <c r="O11" s="523"/>
      <c r="P11" s="523"/>
      <c r="Q11" s="523"/>
      <c r="R11" s="235"/>
      <c r="S11" s="235"/>
      <c r="T11" s="267"/>
      <c r="U11" s="235"/>
      <c r="V11" s="267"/>
      <c r="W11" s="235"/>
      <c r="X11" s="267"/>
      <c r="Y11" s="267"/>
      <c r="Z11" s="235"/>
      <c r="AA11" s="222"/>
      <c r="AB11" s="222"/>
      <c r="AC11" s="222"/>
      <c r="AD11" s="9"/>
    </row>
    <row r="12" spans="1:30" ht="20.149999999999999" customHeight="1" x14ac:dyDescent="0.3">
      <c r="A12" s="8"/>
      <c r="B12" s="262" t="s">
        <v>156</v>
      </c>
      <c r="C12" s="453"/>
      <c r="D12" s="453"/>
      <c r="E12" s="453"/>
      <c r="F12" s="453"/>
      <c r="G12" s="453"/>
      <c r="H12" s="453"/>
      <c r="I12" s="453"/>
      <c r="J12" s="453"/>
      <c r="K12" s="453"/>
      <c r="L12" s="453"/>
      <c r="M12" s="453"/>
      <c r="N12" s="453"/>
      <c r="O12" s="453"/>
      <c r="P12" s="453"/>
      <c r="Q12" s="453"/>
      <c r="R12" s="235"/>
      <c r="S12" s="265"/>
      <c r="T12" s="265"/>
      <c r="U12" s="265"/>
      <c r="V12" s="265"/>
      <c r="W12" s="265"/>
      <c r="X12" s="268"/>
      <c r="Y12" s="268"/>
      <c r="Z12" s="265"/>
      <c r="AA12" s="222"/>
      <c r="AB12" s="222"/>
      <c r="AC12" s="222"/>
      <c r="AD12" s="9"/>
    </row>
    <row r="13" spans="1:30" ht="20.149999999999999" customHeight="1" x14ac:dyDescent="0.3">
      <c r="A13" s="8"/>
      <c r="B13" s="491"/>
      <c r="C13" s="482"/>
      <c r="D13" s="482"/>
      <c r="E13" s="482"/>
      <c r="F13" s="482"/>
      <c r="G13" s="482"/>
      <c r="H13" s="482"/>
      <c r="I13" s="482"/>
      <c r="J13" s="482"/>
      <c r="K13" s="482"/>
      <c r="L13" s="482"/>
      <c r="M13" s="482"/>
      <c r="N13" s="482"/>
      <c r="O13" s="482"/>
      <c r="P13" s="482"/>
      <c r="Q13" s="482"/>
      <c r="R13" s="235"/>
      <c r="S13" s="266"/>
      <c r="T13" s="267" t="s">
        <v>33</v>
      </c>
      <c r="U13" s="266"/>
      <c r="V13" s="267" t="s">
        <v>33</v>
      </c>
      <c r="W13" s="266"/>
      <c r="X13" s="267"/>
      <c r="Y13" s="516"/>
      <c r="Z13" s="517"/>
      <c r="AA13" s="222"/>
      <c r="AB13" s="513">
        <f>W13*Y13</f>
        <v>0</v>
      </c>
      <c r="AC13" s="514"/>
      <c r="AD13" s="9"/>
    </row>
    <row r="14" spans="1:30" ht="20.149999999999999" customHeight="1" thickBot="1" x14ac:dyDescent="0.35">
      <c r="A14" s="8"/>
      <c r="B14" s="523"/>
      <c r="C14" s="523"/>
      <c r="D14" s="523"/>
      <c r="E14" s="523"/>
      <c r="F14" s="523"/>
      <c r="G14" s="523"/>
      <c r="H14" s="523"/>
      <c r="I14" s="523"/>
      <c r="J14" s="523"/>
      <c r="K14" s="523"/>
      <c r="L14" s="523"/>
      <c r="M14" s="523"/>
      <c r="N14" s="523"/>
      <c r="O14" s="523"/>
      <c r="P14" s="523"/>
      <c r="Q14" s="523"/>
      <c r="R14" s="235"/>
      <c r="S14" s="235"/>
      <c r="T14" s="267"/>
      <c r="U14" s="235"/>
      <c r="V14" s="267"/>
      <c r="W14" s="235"/>
      <c r="X14" s="267"/>
      <c r="Y14" s="267"/>
      <c r="Z14" s="235"/>
      <c r="AA14" s="222"/>
      <c r="AB14" s="222"/>
      <c r="AC14" s="222"/>
      <c r="AD14" s="9"/>
    </row>
    <row r="15" spans="1:30" ht="20.149999999999999" customHeight="1" x14ac:dyDescent="0.3">
      <c r="A15" s="8"/>
      <c r="B15" s="262" t="s">
        <v>157</v>
      </c>
      <c r="C15" s="453"/>
      <c r="D15" s="453"/>
      <c r="E15" s="453"/>
      <c r="F15" s="453"/>
      <c r="G15" s="453"/>
      <c r="H15" s="453"/>
      <c r="I15" s="453"/>
      <c r="J15" s="453"/>
      <c r="K15" s="453"/>
      <c r="L15" s="453"/>
      <c r="M15" s="453"/>
      <c r="N15" s="453"/>
      <c r="O15" s="453"/>
      <c r="P15" s="453"/>
      <c r="Q15" s="453"/>
      <c r="R15" s="235"/>
      <c r="S15" s="265"/>
      <c r="T15" s="265"/>
      <c r="U15" s="265"/>
      <c r="V15" s="265"/>
      <c r="W15" s="265"/>
      <c r="X15" s="268"/>
      <c r="Y15" s="268"/>
      <c r="Z15" s="265"/>
      <c r="AA15" s="222"/>
      <c r="AB15" s="222"/>
      <c r="AC15" s="222"/>
      <c r="AD15" s="9"/>
    </row>
    <row r="16" spans="1:30" ht="20.149999999999999" customHeight="1" x14ac:dyDescent="0.3">
      <c r="A16" s="8"/>
      <c r="B16" s="491"/>
      <c r="C16" s="482"/>
      <c r="D16" s="482"/>
      <c r="E16" s="482"/>
      <c r="F16" s="482"/>
      <c r="G16" s="482"/>
      <c r="H16" s="482"/>
      <c r="I16" s="482"/>
      <c r="J16" s="482"/>
      <c r="K16" s="482"/>
      <c r="L16" s="482"/>
      <c r="M16" s="482"/>
      <c r="N16" s="482"/>
      <c r="O16" s="482"/>
      <c r="P16" s="482"/>
      <c r="Q16" s="482"/>
      <c r="R16" s="235"/>
      <c r="S16" s="266"/>
      <c r="T16" s="267"/>
      <c r="U16" s="266"/>
      <c r="V16" s="267" t="s">
        <v>33</v>
      </c>
      <c r="W16" s="266"/>
      <c r="X16" s="267"/>
      <c r="Y16" s="516"/>
      <c r="Z16" s="517"/>
      <c r="AA16" s="222"/>
      <c r="AB16" s="513">
        <f>W16*Y16</f>
        <v>0</v>
      </c>
      <c r="AC16" s="514"/>
      <c r="AD16" s="9"/>
    </row>
    <row r="17" spans="1:30" ht="20.149999999999999" customHeight="1" thickBot="1" x14ac:dyDescent="0.35">
      <c r="A17" s="8"/>
      <c r="B17" s="523"/>
      <c r="C17" s="523"/>
      <c r="D17" s="523"/>
      <c r="E17" s="523"/>
      <c r="F17" s="523"/>
      <c r="G17" s="523"/>
      <c r="H17" s="523"/>
      <c r="I17" s="523"/>
      <c r="J17" s="523"/>
      <c r="K17" s="523"/>
      <c r="L17" s="523"/>
      <c r="M17" s="523"/>
      <c r="N17" s="523"/>
      <c r="O17" s="523"/>
      <c r="P17" s="523"/>
      <c r="Q17" s="523"/>
      <c r="R17" s="235"/>
      <c r="S17" s="235"/>
      <c r="T17" s="267"/>
      <c r="U17" s="235"/>
      <c r="V17" s="267"/>
      <c r="W17" s="235"/>
      <c r="X17" s="267"/>
      <c r="Y17" s="267"/>
      <c r="Z17" s="235"/>
      <c r="AA17" s="222"/>
      <c r="AB17" s="222"/>
      <c r="AC17" s="222"/>
      <c r="AD17" s="9"/>
    </row>
    <row r="18" spans="1:30" ht="20.149999999999999" customHeight="1" x14ac:dyDescent="0.3">
      <c r="A18" s="8"/>
      <c r="B18" s="262" t="s">
        <v>158</v>
      </c>
      <c r="C18" s="453"/>
      <c r="D18" s="453"/>
      <c r="E18" s="453"/>
      <c r="F18" s="453"/>
      <c r="G18" s="453"/>
      <c r="H18" s="453"/>
      <c r="I18" s="453"/>
      <c r="J18" s="453"/>
      <c r="K18" s="453"/>
      <c r="L18" s="453"/>
      <c r="M18" s="453"/>
      <c r="N18" s="453"/>
      <c r="O18" s="453"/>
      <c r="P18" s="453"/>
      <c r="Q18" s="453"/>
      <c r="R18" s="235"/>
      <c r="S18" s="265"/>
      <c r="T18" s="265"/>
      <c r="U18" s="265"/>
      <c r="V18" s="265"/>
      <c r="W18" s="265"/>
      <c r="X18" s="268"/>
      <c r="Y18" s="268"/>
      <c r="Z18" s="265"/>
      <c r="AA18" s="222"/>
      <c r="AB18" s="222"/>
      <c r="AC18" s="222"/>
      <c r="AD18" s="9"/>
    </row>
    <row r="19" spans="1:30" ht="20.149999999999999" customHeight="1" x14ac:dyDescent="0.3">
      <c r="A19" s="8"/>
      <c r="B19" s="482"/>
      <c r="C19" s="482"/>
      <c r="D19" s="482"/>
      <c r="E19" s="482"/>
      <c r="F19" s="482"/>
      <c r="G19" s="482"/>
      <c r="H19" s="482"/>
      <c r="I19" s="482"/>
      <c r="J19" s="482"/>
      <c r="K19" s="482"/>
      <c r="L19" s="482"/>
      <c r="M19" s="482"/>
      <c r="N19" s="482"/>
      <c r="O19" s="482"/>
      <c r="P19" s="482"/>
      <c r="Q19" s="482"/>
      <c r="R19" s="235"/>
      <c r="S19" s="266"/>
      <c r="T19" s="267" t="s">
        <v>33</v>
      </c>
      <c r="U19" s="266"/>
      <c r="V19" s="267" t="s">
        <v>33</v>
      </c>
      <c r="W19" s="266"/>
      <c r="X19" s="267"/>
      <c r="Y19" s="516"/>
      <c r="Z19" s="517"/>
      <c r="AA19" s="222"/>
      <c r="AB19" s="513">
        <f>W19*Y19</f>
        <v>0</v>
      </c>
      <c r="AC19" s="514"/>
      <c r="AD19" s="9"/>
    </row>
    <row r="20" spans="1:30" s="39" customFormat="1" ht="20.149999999999999" customHeight="1" thickBot="1" x14ac:dyDescent="0.4">
      <c r="A20" s="36"/>
      <c r="B20" s="523"/>
      <c r="C20" s="523"/>
      <c r="D20" s="523"/>
      <c r="E20" s="523"/>
      <c r="F20" s="523"/>
      <c r="G20" s="523"/>
      <c r="H20" s="523"/>
      <c r="I20" s="523"/>
      <c r="J20" s="523"/>
      <c r="K20" s="523"/>
      <c r="L20" s="523"/>
      <c r="M20" s="523"/>
      <c r="N20" s="523"/>
      <c r="O20" s="523"/>
      <c r="P20" s="523"/>
      <c r="Q20" s="523"/>
      <c r="R20" s="235"/>
      <c r="S20" s="235"/>
      <c r="T20" s="267"/>
      <c r="U20" s="235"/>
      <c r="V20" s="267"/>
      <c r="W20" s="235"/>
      <c r="X20" s="267"/>
      <c r="Y20" s="267"/>
      <c r="Z20" s="235"/>
      <c r="AA20" s="231"/>
      <c r="AB20" s="231"/>
      <c r="AC20" s="231"/>
      <c r="AD20" s="38"/>
    </row>
    <row r="21" spans="1:30" s="31" customFormat="1" ht="20.149999999999999" customHeight="1" x14ac:dyDescent="0.3">
      <c r="A21" s="40"/>
      <c r="B21" s="262" t="s">
        <v>159</v>
      </c>
      <c r="C21" s="453"/>
      <c r="D21" s="453"/>
      <c r="E21" s="453"/>
      <c r="F21" s="453"/>
      <c r="G21" s="453"/>
      <c r="H21" s="453"/>
      <c r="I21" s="453"/>
      <c r="J21" s="453"/>
      <c r="K21" s="453"/>
      <c r="L21" s="453"/>
      <c r="M21" s="453"/>
      <c r="N21" s="453"/>
      <c r="O21" s="453"/>
      <c r="P21" s="453"/>
      <c r="Q21" s="453"/>
      <c r="R21" s="235"/>
      <c r="S21" s="265"/>
      <c r="T21" s="265"/>
      <c r="U21" s="265"/>
      <c r="V21" s="265"/>
      <c r="W21" s="265"/>
      <c r="X21" s="268"/>
      <c r="Y21" s="268"/>
      <c r="Z21" s="265"/>
      <c r="AA21" s="269"/>
      <c r="AB21" s="269"/>
      <c r="AC21" s="269"/>
      <c r="AD21" s="41"/>
    </row>
    <row r="22" spans="1:30" ht="20.149999999999999" customHeight="1" x14ac:dyDescent="0.3">
      <c r="A22" s="8"/>
      <c r="B22" s="482"/>
      <c r="C22" s="482"/>
      <c r="D22" s="482"/>
      <c r="E22" s="482"/>
      <c r="F22" s="482"/>
      <c r="G22" s="482"/>
      <c r="H22" s="482"/>
      <c r="I22" s="482"/>
      <c r="J22" s="482"/>
      <c r="K22" s="482"/>
      <c r="L22" s="482"/>
      <c r="M22" s="482"/>
      <c r="N22" s="482"/>
      <c r="O22" s="482"/>
      <c r="P22" s="482"/>
      <c r="Q22" s="482"/>
      <c r="R22" s="235"/>
      <c r="S22" s="266"/>
      <c r="T22" s="267" t="s">
        <v>33</v>
      </c>
      <c r="U22" s="266"/>
      <c r="V22" s="267" t="s">
        <v>33</v>
      </c>
      <c r="W22" s="266"/>
      <c r="X22" s="267"/>
      <c r="Y22" s="516"/>
      <c r="Z22" s="517"/>
      <c r="AA22" s="222"/>
      <c r="AB22" s="513">
        <f>W22*Y22</f>
        <v>0</v>
      </c>
      <c r="AC22" s="514"/>
      <c r="AD22" s="9"/>
    </row>
    <row r="23" spans="1:30" ht="20.149999999999999" customHeight="1" thickBot="1" x14ac:dyDescent="0.35">
      <c r="A23" s="8"/>
      <c r="B23" s="523"/>
      <c r="C23" s="523"/>
      <c r="D23" s="523"/>
      <c r="E23" s="523"/>
      <c r="F23" s="523"/>
      <c r="G23" s="523"/>
      <c r="H23" s="523"/>
      <c r="I23" s="523"/>
      <c r="J23" s="523"/>
      <c r="K23" s="523"/>
      <c r="L23" s="523"/>
      <c r="M23" s="523"/>
      <c r="N23" s="523"/>
      <c r="O23" s="523"/>
      <c r="P23" s="523"/>
      <c r="Q23" s="523"/>
      <c r="R23" s="235"/>
      <c r="S23" s="235"/>
      <c r="T23" s="267"/>
      <c r="U23" s="235"/>
      <c r="V23" s="267"/>
      <c r="W23" s="235"/>
      <c r="X23" s="267"/>
      <c r="Y23" s="267"/>
      <c r="Z23" s="235"/>
      <c r="AA23" s="222"/>
      <c r="AB23" s="222"/>
      <c r="AC23" s="222"/>
      <c r="AD23" s="9"/>
    </row>
    <row r="24" spans="1:30" ht="20.149999999999999" customHeight="1" x14ac:dyDescent="0.3">
      <c r="A24" s="8"/>
      <c r="B24" s="262" t="s">
        <v>160</v>
      </c>
      <c r="C24" s="453"/>
      <c r="D24" s="453"/>
      <c r="E24" s="453"/>
      <c r="F24" s="453"/>
      <c r="G24" s="453"/>
      <c r="H24" s="453"/>
      <c r="I24" s="453"/>
      <c r="J24" s="453"/>
      <c r="K24" s="453"/>
      <c r="L24" s="453"/>
      <c r="M24" s="453"/>
      <c r="N24" s="453"/>
      <c r="O24" s="453"/>
      <c r="P24" s="453"/>
      <c r="Q24" s="453"/>
      <c r="R24" s="235"/>
      <c r="S24" s="265"/>
      <c r="T24" s="265"/>
      <c r="U24" s="265"/>
      <c r="V24" s="265"/>
      <c r="W24" s="265"/>
      <c r="X24" s="268"/>
      <c r="Y24" s="268"/>
      <c r="Z24" s="265"/>
      <c r="AA24" s="222"/>
      <c r="AB24" s="222"/>
      <c r="AC24" s="222"/>
      <c r="AD24" s="9"/>
    </row>
    <row r="25" spans="1:30" ht="20.149999999999999" customHeight="1" x14ac:dyDescent="0.3">
      <c r="A25" s="8"/>
      <c r="B25" s="482"/>
      <c r="C25" s="482"/>
      <c r="D25" s="482"/>
      <c r="E25" s="482"/>
      <c r="F25" s="482"/>
      <c r="G25" s="482"/>
      <c r="H25" s="482"/>
      <c r="I25" s="482"/>
      <c r="J25" s="482"/>
      <c r="K25" s="482"/>
      <c r="L25" s="482"/>
      <c r="M25" s="482"/>
      <c r="N25" s="482"/>
      <c r="O25" s="482"/>
      <c r="P25" s="482"/>
      <c r="Q25" s="482"/>
      <c r="R25" s="235"/>
      <c r="S25" s="266"/>
      <c r="T25" s="267" t="s">
        <v>33</v>
      </c>
      <c r="U25" s="266"/>
      <c r="V25" s="267" t="s">
        <v>33</v>
      </c>
      <c r="W25" s="266"/>
      <c r="X25" s="267"/>
      <c r="Y25" s="516"/>
      <c r="Z25" s="517"/>
      <c r="AA25" s="222"/>
      <c r="AB25" s="513">
        <f>W25*Y25</f>
        <v>0</v>
      </c>
      <c r="AC25" s="514"/>
      <c r="AD25" s="9"/>
    </row>
    <row r="26" spans="1:30" ht="20.149999999999999" customHeight="1" thickBot="1" x14ac:dyDescent="0.35">
      <c r="A26" s="8"/>
      <c r="B26" s="523"/>
      <c r="C26" s="523"/>
      <c r="D26" s="523"/>
      <c r="E26" s="523"/>
      <c r="F26" s="523"/>
      <c r="G26" s="523"/>
      <c r="H26" s="523"/>
      <c r="I26" s="523"/>
      <c r="J26" s="523"/>
      <c r="K26" s="523"/>
      <c r="L26" s="523"/>
      <c r="M26" s="523"/>
      <c r="N26" s="523"/>
      <c r="O26" s="523"/>
      <c r="P26" s="523"/>
      <c r="Q26" s="523"/>
      <c r="R26" s="235"/>
      <c r="S26" s="235"/>
      <c r="T26" s="267"/>
      <c r="U26" s="235"/>
      <c r="V26" s="267"/>
      <c r="W26" s="235"/>
      <c r="X26" s="267"/>
      <c r="Y26" s="267"/>
      <c r="Z26" s="235"/>
      <c r="AA26" s="222"/>
      <c r="AB26" s="222"/>
      <c r="AC26" s="222"/>
      <c r="AD26" s="9"/>
    </row>
    <row r="27" spans="1:30" ht="20.149999999999999" customHeight="1" x14ac:dyDescent="0.3">
      <c r="A27" s="8"/>
      <c r="B27" s="262" t="s">
        <v>161</v>
      </c>
      <c r="C27" s="453"/>
      <c r="D27" s="453"/>
      <c r="E27" s="453"/>
      <c r="F27" s="453"/>
      <c r="G27" s="453"/>
      <c r="H27" s="453"/>
      <c r="I27" s="453"/>
      <c r="J27" s="453"/>
      <c r="K27" s="453"/>
      <c r="L27" s="453"/>
      <c r="M27" s="453"/>
      <c r="N27" s="453"/>
      <c r="O27" s="453"/>
      <c r="P27" s="453"/>
      <c r="Q27" s="453"/>
      <c r="R27" s="235"/>
      <c r="S27" s="265"/>
      <c r="T27" s="265"/>
      <c r="U27" s="265"/>
      <c r="V27" s="265"/>
      <c r="W27" s="265"/>
      <c r="X27" s="268"/>
      <c r="Y27" s="268"/>
      <c r="Z27" s="265"/>
      <c r="AA27" s="222"/>
      <c r="AB27" s="222"/>
      <c r="AC27" s="222"/>
      <c r="AD27" s="9"/>
    </row>
    <row r="28" spans="1:30" ht="20.149999999999999" customHeight="1" x14ac:dyDescent="0.3">
      <c r="A28" s="8"/>
      <c r="B28" s="482"/>
      <c r="C28" s="482"/>
      <c r="D28" s="482"/>
      <c r="E28" s="482"/>
      <c r="F28" s="482"/>
      <c r="G28" s="482"/>
      <c r="H28" s="482"/>
      <c r="I28" s="482"/>
      <c r="J28" s="482"/>
      <c r="K28" s="482"/>
      <c r="L28" s="482"/>
      <c r="M28" s="482"/>
      <c r="N28" s="482"/>
      <c r="O28" s="482"/>
      <c r="P28" s="482"/>
      <c r="Q28" s="482"/>
      <c r="R28" s="235"/>
      <c r="S28" s="266"/>
      <c r="T28" s="267" t="s">
        <v>33</v>
      </c>
      <c r="U28" s="266"/>
      <c r="V28" s="267" t="s">
        <v>33</v>
      </c>
      <c r="W28" s="266"/>
      <c r="X28" s="267"/>
      <c r="Y28" s="516"/>
      <c r="Z28" s="517"/>
      <c r="AA28" s="222"/>
      <c r="AB28" s="513">
        <f>W28*Y28</f>
        <v>0</v>
      </c>
      <c r="AC28" s="514"/>
      <c r="AD28" s="9"/>
    </row>
    <row r="29" spans="1:30" ht="20.149999999999999" customHeight="1" thickBot="1" x14ac:dyDescent="0.35">
      <c r="A29" s="8"/>
      <c r="B29" s="523"/>
      <c r="C29" s="523"/>
      <c r="D29" s="523"/>
      <c r="E29" s="523"/>
      <c r="F29" s="523"/>
      <c r="G29" s="523"/>
      <c r="H29" s="523"/>
      <c r="I29" s="523"/>
      <c r="J29" s="523"/>
      <c r="K29" s="523"/>
      <c r="L29" s="523"/>
      <c r="M29" s="523"/>
      <c r="N29" s="523"/>
      <c r="O29" s="523"/>
      <c r="P29" s="523"/>
      <c r="Q29" s="523"/>
      <c r="R29" s="235"/>
      <c r="S29" s="235"/>
      <c r="T29" s="267"/>
      <c r="U29" s="235"/>
      <c r="V29" s="267"/>
      <c r="W29" s="235"/>
      <c r="X29" s="267"/>
      <c r="Y29" s="267"/>
      <c r="Z29" s="235"/>
      <c r="AA29" s="222"/>
      <c r="AB29" s="222"/>
      <c r="AC29" s="222"/>
      <c r="AD29" s="9"/>
    </row>
    <row r="30" spans="1:30" ht="20.149999999999999" customHeight="1" x14ac:dyDescent="0.3">
      <c r="A30" s="8"/>
      <c r="B30" s="262" t="s">
        <v>162</v>
      </c>
      <c r="C30" s="453"/>
      <c r="D30" s="453"/>
      <c r="E30" s="453"/>
      <c r="F30" s="453"/>
      <c r="G30" s="453"/>
      <c r="H30" s="453"/>
      <c r="I30" s="453"/>
      <c r="J30" s="453"/>
      <c r="K30" s="453"/>
      <c r="L30" s="453"/>
      <c r="M30" s="453"/>
      <c r="N30" s="453"/>
      <c r="O30" s="453"/>
      <c r="P30" s="453"/>
      <c r="Q30" s="453"/>
      <c r="R30" s="235"/>
      <c r="S30" s="265"/>
      <c r="T30" s="265"/>
      <c r="U30" s="265"/>
      <c r="V30" s="265"/>
      <c r="W30" s="265"/>
      <c r="X30" s="268"/>
      <c r="Y30" s="268"/>
      <c r="Z30" s="265"/>
      <c r="AA30" s="222"/>
      <c r="AB30" s="222"/>
      <c r="AC30" s="222"/>
      <c r="AD30" s="9"/>
    </row>
    <row r="31" spans="1:30" ht="20.149999999999999" customHeight="1" x14ac:dyDescent="0.3">
      <c r="A31" s="8"/>
      <c r="B31" s="482"/>
      <c r="C31" s="482"/>
      <c r="D31" s="482"/>
      <c r="E31" s="482"/>
      <c r="F31" s="482"/>
      <c r="G31" s="482"/>
      <c r="H31" s="482"/>
      <c r="I31" s="482"/>
      <c r="J31" s="482"/>
      <c r="K31" s="482"/>
      <c r="L31" s="482"/>
      <c r="M31" s="482"/>
      <c r="N31" s="482"/>
      <c r="O31" s="482"/>
      <c r="P31" s="482"/>
      <c r="Q31" s="482"/>
      <c r="R31" s="235"/>
      <c r="S31" s="266"/>
      <c r="T31" s="267" t="s">
        <v>33</v>
      </c>
      <c r="U31" s="266"/>
      <c r="V31" s="267" t="s">
        <v>33</v>
      </c>
      <c r="W31" s="266"/>
      <c r="X31" s="267"/>
      <c r="Y31" s="516"/>
      <c r="Z31" s="517"/>
      <c r="AA31" s="222"/>
      <c r="AB31" s="513">
        <f>W31*Y31</f>
        <v>0</v>
      </c>
      <c r="AC31" s="514"/>
      <c r="AD31" s="9"/>
    </row>
    <row r="32" spans="1:30" ht="20.149999999999999" customHeight="1" thickBot="1" x14ac:dyDescent="0.35">
      <c r="A32" s="8"/>
      <c r="B32" s="523"/>
      <c r="C32" s="523"/>
      <c r="D32" s="523"/>
      <c r="E32" s="523"/>
      <c r="F32" s="523"/>
      <c r="G32" s="523"/>
      <c r="H32" s="523"/>
      <c r="I32" s="523"/>
      <c r="J32" s="523"/>
      <c r="K32" s="523"/>
      <c r="L32" s="523"/>
      <c r="M32" s="523"/>
      <c r="N32" s="523"/>
      <c r="O32" s="523"/>
      <c r="P32" s="523"/>
      <c r="Q32" s="523"/>
      <c r="R32" s="235"/>
      <c r="S32" s="235"/>
      <c r="T32" s="267"/>
      <c r="U32" s="235"/>
      <c r="V32" s="267"/>
      <c r="W32" s="235"/>
      <c r="X32" s="267"/>
      <c r="Y32" s="267"/>
      <c r="Z32" s="235"/>
      <c r="AA32" s="222"/>
      <c r="AB32" s="222"/>
      <c r="AC32" s="222"/>
      <c r="AD32" s="9"/>
    </row>
    <row r="33" spans="1:30" ht="20.149999999999999" customHeight="1" x14ac:dyDescent="0.3">
      <c r="A33" s="8"/>
      <c r="B33" s="262" t="s">
        <v>163</v>
      </c>
      <c r="C33" s="453"/>
      <c r="D33" s="453"/>
      <c r="E33" s="453"/>
      <c r="F33" s="453"/>
      <c r="G33" s="453"/>
      <c r="H33" s="453"/>
      <c r="I33" s="453"/>
      <c r="J33" s="453"/>
      <c r="K33" s="453"/>
      <c r="L33" s="453"/>
      <c r="M33" s="453"/>
      <c r="N33" s="453"/>
      <c r="O33" s="453"/>
      <c r="P33" s="453"/>
      <c r="Q33" s="453"/>
      <c r="R33" s="235"/>
      <c r="S33" s="265"/>
      <c r="T33" s="265"/>
      <c r="U33" s="265"/>
      <c r="V33" s="265"/>
      <c r="W33" s="265"/>
      <c r="X33" s="268"/>
      <c r="Y33" s="268"/>
      <c r="Z33" s="265"/>
      <c r="AA33" s="222"/>
      <c r="AB33" s="222"/>
      <c r="AC33" s="222"/>
      <c r="AD33" s="9"/>
    </row>
    <row r="34" spans="1:30" ht="20.149999999999999" customHeight="1" x14ac:dyDescent="0.3">
      <c r="A34" s="8"/>
      <c r="B34" s="482"/>
      <c r="C34" s="482"/>
      <c r="D34" s="482"/>
      <c r="E34" s="482"/>
      <c r="F34" s="482"/>
      <c r="G34" s="482"/>
      <c r="H34" s="482"/>
      <c r="I34" s="482"/>
      <c r="J34" s="482"/>
      <c r="K34" s="482"/>
      <c r="L34" s="482"/>
      <c r="M34" s="482"/>
      <c r="N34" s="482"/>
      <c r="O34" s="482"/>
      <c r="P34" s="482"/>
      <c r="Q34" s="482"/>
      <c r="R34" s="235"/>
      <c r="S34" s="266"/>
      <c r="T34" s="267" t="s">
        <v>33</v>
      </c>
      <c r="U34" s="266"/>
      <c r="V34" s="267" t="s">
        <v>33</v>
      </c>
      <c r="W34" s="266"/>
      <c r="X34" s="267"/>
      <c r="Y34" s="516"/>
      <c r="Z34" s="517"/>
      <c r="AA34" s="222"/>
      <c r="AB34" s="513">
        <f>W34*Y34</f>
        <v>0</v>
      </c>
      <c r="AC34" s="514"/>
      <c r="AD34" s="9"/>
    </row>
    <row r="35" spans="1:30" ht="20.149999999999999" customHeight="1" thickBot="1" x14ac:dyDescent="0.35">
      <c r="A35" s="8"/>
      <c r="B35" s="523"/>
      <c r="C35" s="523"/>
      <c r="D35" s="523"/>
      <c r="E35" s="523"/>
      <c r="F35" s="523"/>
      <c r="G35" s="523"/>
      <c r="H35" s="523"/>
      <c r="I35" s="523"/>
      <c r="J35" s="523"/>
      <c r="K35" s="523"/>
      <c r="L35" s="523"/>
      <c r="M35" s="523"/>
      <c r="N35" s="523"/>
      <c r="O35" s="523"/>
      <c r="P35" s="523"/>
      <c r="Q35" s="523"/>
      <c r="R35" s="235"/>
      <c r="S35" s="235"/>
      <c r="T35" s="267"/>
      <c r="U35" s="235"/>
      <c r="V35" s="267"/>
      <c r="W35" s="235"/>
      <c r="X35" s="267"/>
      <c r="Y35" s="267"/>
      <c r="Z35" s="235"/>
      <c r="AA35" s="222"/>
      <c r="AB35" s="222"/>
      <c r="AC35" s="222"/>
      <c r="AD35" s="9"/>
    </row>
    <row r="36" spans="1:30" ht="20.149999999999999" customHeight="1" x14ac:dyDescent="0.3">
      <c r="A36" s="8"/>
      <c r="B36" s="262" t="s">
        <v>164</v>
      </c>
      <c r="C36" s="453"/>
      <c r="D36" s="453"/>
      <c r="E36" s="453"/>
      <c r="F36" s="453"/>
      <c r="G36" s="453"/>
      <c r="H36" s="453"/>
      <c r="I36" s="453"/>
      <c r="J36" s="453"/>
      <c r="K36" s="453"/>
      <c r="L36" s="453"/>
      <c r="M36" s="453"/>
      <c r="N36" s="453"/>
      <c r="O36" s="453"/>
      <c r="P36" s="453"/>
      <c r="Q36" s="453"/>
      <c r="R36" s="235"/>
      <c r="S36" s="265"/>
      <c r="T36" s="265"/>
      <c r="U36" s="265"/>
      <c r="V36" s="265"/>
      <c r="W36" s="265"/>
      <c r="X36" s="268"/>
      <c r="Y36" s="268"/>
      <c r="Z36" s="265"/>
      <c r="AA36" s="222"/>
      <c r="AB36" s="222"/>
      <c r="AC36" s="222"/>
      <c r="AD36" s="9"/>
    </row>
    <row r="37" spans="1:30" ht="20.149999999999999" customHeight="1" x14ac:dyDescent="0.3">
      <c r="A37" s="8"/>
      <c r="B37" s="482"/>
      <c r="C37" s="482"/>
      <c r="D37" s="482"/>
      <c r="E37" s="482"/>
      <c r="F37" s="482"/>
      <c r="G37" s="482"/>
      <c r="H37" s="482"/>
      <c r="I37" s="482"/>
      <c r="J37" s="482"/>
      <c r="K37" s="482"/>
      <c r="L37" s="482"/>
      <c r="M37" s="482"/>
      <c r="N37" s="482"/>
      <c r="O37" s="482"/>
      <c r="P37" s="482"/>
      <c r="Q37" s="482"/>
      <c r="R37" s="235"/>
      <c r="S37" s="266"/>
      <c r="T37" s="267" t="s">
        <v>33</v>
      </c>
      <c r="U37" s="266"/>
      <c r="V37" s="267" t="s">
        <v>33</v>
      </c>
      <c r="W37" s="266"/>
      <c r="X37" s="267"/>
      <c r="Y37" s="516"/>
      <c r="Z37" s="517"/>
      <c r="AA37" s="222"/>
      <c r="AB37" s="513">
        <f>W37*Y37</f>
        <v>0</v>
      </c>
      <c r="AC37" s="514"/>
      <c r="AD37" s="9"/>
    </row>
    <row r="38" spans="1:30" ht="20.149999999999999" customHeight="1" thickBot="1" x14ac:dyDescent="0.35">
      <c r="A38" s="8"/>
      <c r="B38" s="523"/>
      <c r="C38" s="523"/>
      <c r="D38" s="523"/>
      <c r="E38" s="523"/>
      <c r="F38" s="523"/>
      <c r="G38" s="523"/>
      <c r="H38" s="523"/>
      <c r="I38" s="523"/>
      <c r="J38" s="523"/>
      <c r="K38" s="523"/>
      <c r="L38" s="523"/>
      <c r="M38" s="523"/>
      <c r="N38" s="523"/>
      <c r="O38" s="523"/>
      <c r="P38" s="523"/>
      <c r="Q38" s="523"/>
      <c r="R38" s="235"/>
      <c r="S38" s="235"/>
      <c r="T38" s="267"/>
      <c r="U38" s="235"/>
      <c r="V38" s="267"/>
      <c r="W38" s="235"/>
      <c r="X38" s="267"/>
      <c r="Y38" s="267"/>
      <c r="Z38" s="235"/>
      <c r="AA38" s="222"/>
      <c r="AB38" s="222"/>
      <c r="AC38" s="222"/>
      <c r="AD38" s="9"/>
    </row>
    <row r="39" spans="1:30" ht="12.9" customHeight="1" x14ac:dyDescent="0.3">
      <c r="A39" s="8"/>
      <c r="B39" s="270"/>
      <c r="C39" s="222"/>
      <c r="D39" s="222"/>
      <c r="E39" s="222"/>
      <c r="F39" s="222"/>
      <c r="G39" s="222"/>
      <c r="H39" s="222"/>
      <c r="I39" s="222"/>
      <c r="J39" s="222"/>
      <c r="K39" s="222"/>
      <c r="L39" s="235"/>
      <c r="M39" s="235"/>
      <c r="N39" s="235"/>
      <c r="O39" s="235"/>
      <c r="P39" s="235"/>
      <c r="Q39" s="235"/>
      <c r="R39" s="235"/>
      <c r="S39" s="235"/>
      <c r="T39" s="235"/>
      <c r="U39" s="222"/>
      <c r="V39" s="265"/>
      <c r="W39" s="265"/>
      <c r="X39" s="265"/>
      <c r="Y39" s="265"/>
      <c r="Z39" s="265"/>
      <c r="AA39" s="268"/>
      <c r="AB39" s="268"/>
      <c r="AC39" s="265"/>
      <c r="AD39" s="9"/>
    </row>
    <row r="40" spans="1:30" ht="12.9" customHeight="1" thickBot="1" x14ac:dyDescent="0.35">
      <c r="A40" s="42"/>
      <c r="B40" s="43"/>
      <c r="C40" s="43"/>
      <c r="D40" s="43"/>
      <c r="E40" s="43"/>
      <c r="F40" s="43"/>
      <c r="G40" s="43"/>
      <c r="H40" s="43"/>
      <c r="I40" s="43"/>
      <c r="J40" s="43"/>
      <c r="K40" s="43"/>
      <c r="L40" s="44"/>
      <c r="M40" s="44"/>
      <c r="N40" s="44"/>
      <c r="O40" s="44"/>
      <c r="P40" s="44"/>
      <c r="Q40" s="44"/>
      <c r="R40" s="44"/>
      <c r="S40" s="44"/>
      <c r="T40" s="44"/>
      <c r="U40" s="43"/>
      <c r="V40" s="44"/>
      <c r="W40" s="57"/>
      <c r="X40" s="44"/>
      <c r="Y40" s="57"/>
      <c r="Z40" s="44"/>
      <c r="AA40" s="57"/>
      <c r="AB40" s="57"/>
      <c r="AC40" s="44"/>
      <c r="AD40" s="45"/>
    </row>
    <row r="41" spans="1:30" ht="20.149999999999999" customHeight="1" thickTop="1" x14ac:dyDescent="0.25"/>
  </sheetData>
  <sheetProtection sheet="1" objects="1" scenarios="1"/>
  <mergeCells count="58">
    <mergeCell ref="B37:Q37"/>
    <mergeCell ref="B38:Q38"/>
    <mergeCell ref="B31:Q31"/>
    <mergeCell ref="B32:Q32"/>
    <mergeCell ref="C33:Q33"/>
    <mergeCell ref="B34:Q34"/>
    <mergeCell ref="B35:Q35"/>
    <mergeCell ref="C27:Q27"/>
    <mergeCell ref="B28:Q28"/>
    <mergeCell ref="B29:Q29"/>
    <mergeCell ref="C30:Q30"/>
    <mergeCell ref="C36:Q36"/>
    <mergeCell ref="B22:Q22"/>
    <mergeCell ref="B23:Q23"/>
    <mergeCell ref="C24:Q24"/>
    <mergeCell ref="B25:Q25"/>
    <mergeCell ref="B26:Q26"/>
    <mergeCell ref="C6:Q6"/>
    <mergeCell ref="B7:Q7"/>
    <mergeCell ref="B8:Q8"/>
    <mergeCell ref="B9:Q9"/>
    <mergeCell ref="AB28:AC28"/>
    <mergeCell ref="B11:Q11"/>
    <mergeCell ref="C12:Q12"/>
    <mergeCell ref="B13:Q13"/>
    <mergeCell ref="B14:Q14"/>
    <mergeCell ref="C15:Q15"/>
    <mergeCell ref="B16:Q16"/>
    <mergeCell ref="B17:Q17"/>
    <mergeCell ref="C18:Q18"/>
    <mergeCell ref="B19:Q19"/>
    <mergeCell ref="B20:Q20"/>
    <mergeCell ref="C21:Q21"/>
    <mergeCell ref="AB31:AC31"/>
    <mergeCell ref="AB34:AC34"/>
    <mergeCell ref="AB37:AC37"/>
    <mergeCell ref="B1:C1"/>
    <mergeCell ref="AB13:AC13"/>
    <mergeCell ref="AB16:AC16"/>
    <mergeCell ref="AB19:AC19"/>
    <mergeCell ref="AB22:AC22"/>
    <mergeCell ref="AB25:AC25"/>
    <mergeCell ref="B3:AC4"/>
    <mergeCell ref="AA1:AC1"/>
    <mergeCell ref="AB6:AC6"/>
    <mergeCell ref="AB7:AC7"/>
    <mergeCell ref="AB10:AC10"/>
    <mergeCell ref="Y25:Z25"/>
    <mergeCell ref="Y28:Z28"/>
    <mergeCell ref="Y31:Z31"/>
    <mergeCell ref="Y34:Z34"/>
    <mergeCell ref="Y37:Z37"/>
    <mergeCell ref="Y22:Z22"/>
    <mergeCell ref="Y7:Z7"/>
    <mergeCell ref="Y10:Z10"/>
    <mergeCell ref="Y13:Z13"/>
    <mergeCell ref="Y16:Z16"/>
    <mergeCell ref="Y19:Z19"/>
  </mergeCells>
  <phoneticPr fontId="0" type="noConversion"/>
  <pageMargins left="0.28000000000000003" right="0.2" top="0.39000000000000007" bottom="0.39000000000000007" header="0.51" footer="0.2"/>
  <pageSetup paperSize="9" scale="90" orientation="portrait"/>
  <headerFooter>
    <oddFooter>&amp;C&amp;K000000Page 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Z41"/>
  <sheetViews>
    <sheetView tabSelected="1" workbookViewId="0">
      <selection activeCell="C15" sqref="C15:Y15"/>
    </sheetView>
  </sheetViews>
  <sheetFormatPr defaultColWidth="3.6328125" defaultRowHeight="20.149999999999999" customHeight="1" x14ac:dyDescent="0.25"/>
  <cols>
    <col min="1" max="1" width="4.08984375" style="1" customWidth="1"/>
    <col min="2" max="16" width="3.6328125" style="1"/>
    <col min="17" max="24" width="4.08984375" style="1" customWidth="1"/>
    <col min="25" max="25" width="2.36328125" style="1" customWidth="1"/>
    <col min="26" max="16384" width="3.6328125" style="1"/>
  </cols>
  <sheetData>
    <row r="1" spans="1:26" ht="20.149999999999999" customHeight="1" thickTop="1" thickBot="1" x14ac:dyDescent="0.4">
      <c r="A1" s="72">
        <v>19</v>
      </c>
      <c r="B1" s="23" t="s">
        <v>126</v>
      </c>
      <c r="C1" s="4"/>
      <c r="D1" s="4"/>
      <c r="E1" s="4"/>
      <c r="F1" s="4"/>
      <c r="G1" s="4"/>
      <c r="H1" s="4"/>
      <c r="I1" s="4"/>
      <c r="J1" s="4"/>
      <c r="K1" s="73"/>
      <c r="L1" s="73"/>
      <c r="M1" s="73"/>
      <c r="N1" s="73"/>
      <c r="O1" s="73"/>
      <c r="P1" s="4"/>
      <c r="Q1" s="280" t="s">
        <v>4548</v>
      </c>
      <c r="R1" s="280"/>
      <c r="S1" s="280" t="s">
        <v>4549</v>
      </c>
      <c r="T1" s="280"/>
      <c r="U1" s="280" t="s">
        <v>4550</v>
      </c>
      <c r="V1" s="280"/>
      <c r="W1" s="280" t="s">
        <v>4551</v>
      </c>
      <c r="X1" s="4"/>
      <c r="Y1" s="4"/>
      <c r="Z1" s="5"/>
    </row>
    <row r="2" spans="1:26" ht="20.149999999999999" customHeight="1" thickBot="1" x14ac:dyDescent="0.35">
      <c r="A2" s="6"/>
      <c r="B2" s="276" t="s">
        <v>4544</v>
      </c>
      <c r="J2" s="278" t="s">
        <v>4546</v>
      </c>
      <c r="K2" s="279"/>
      <c r="M2" s="279"/>
      <c r="N2" s="279"/>
      <c r="O2" s="279"/>
      <c r="Q2" s="527"/>
      <c r="R2" s="528"/>
      <c r="S2" s="529">
        <v>5</v>
      </c>
      <c r="T2" s="530"/>
      <c r="U2" s="531"/>
      <c r="V2" s="532"/>
      <c r="W2" s="527"/>
      <c r="X2" s="528"/>
      <c r="Z2" s="7"/>
    </row>
    <row r="3" spans="1:26" ht="20.149999999999999" customHeight="1" thickBot="1" x14ac:dyDescent="0.3">
      <c r="A3" s="6"/>
      <c r="B3" s="277" t="s">
        <v>4545</v>
      </c>
      <c r="J3" s="278" t="s">
        <v>4547</v>
      </c>
      <c r="K3" s="279"/>
      <c r="M3" s="279"/>
      <c r="N3" s="279"/>
      <c r="O3" s="279"/>
      <c r="Q3" s="527"/>
      <c r="R3" s="528"/>
      <c r="S3" s="529">
        <v>3.5</v>
      </c>
      <c r="T3" s="530"/>
      <c r="U3" s="531"/>
      <c r="V3" s="532"/>
      <c r="W3" s="527"/>
      <c r="X3" s="528"/>
      <c r="Z3" s="7"/>
    </row>
    <row r="4" spans="1:26" s="308" customFormat="1" ht="65.400000000000006" customHeight="1" x14ac:dyDescent="0.25">
      <c r="A4" s="309">
        <v>1</v>
      </c>
      <c r="C4" s="525" t="s">
        <v>4661</v>
      </c>
      <c r="D4" s="525"/>
      <c r="E4" s="525"/>
      <c r="F4" s="525"/>
      <c r="G4" s="525"/>
      <c r="H4" s="525"/>
      <c r="I4" s="525"/>
      <c r="J4" s="525"/>
      <c r="K4" s="525"/>
      <c r="L4" s="525"/>
      <c r="M4" s="525"/>
      <c r="N4" s="525"/>
      <c r="O4" s="525"/>
      <c r="P4" s="525"/>
      <c r="Q4" s="525"/>
      <c r="R4" s="525"/>
      <c r="S4" s="525"/>
      <c r="T4" s="525"/>
      <c r="U4" s="525"/>
      <c r="V4" s="525"/>
      <c r="W4" s="525"/>
      <c r="X4" s="525"/>
      <c r="Y4" s="525"/>
      <c r="Z4" s="310"/>
    </row>
    <row r="5" spans="1:26" s="308" customFormat="1" ht="64.25" customHeight="1" x14ac:dyDescent="0.25">
      <c r="A5" s="309">
        <v>2</v>
      </c>
      <c r="C5" s="525" t="s">
        <v>4605</v>
      </c>
      <c r="D5" s="525"/>
      <c r="E5" s="525"/>
      <c r="F5" s="525"/>
      <c r="G5" s="525"/>
      <c r="H5" s="525"/>
      <c r="I5" s="525"/>
      <c r="J5" s="525"/>
      <c r="K5" s="525"/>
      <c r="L5" s="525"/>
      <c r="M5" s="525"/>
      <c r="N5" s="525"/>
      <c r="O5" s="525"/>
      <c r="P5" s="525"/>
      <c r="Q5" s="525"/>
      <c r="R5" s="525"/>
      <c r="S5" s="525"/>
      <c r="T5" s="525"/>
      <c r="U5" s="525"/>
      <c r="V5" s="525"/>
      <c r="W5" s="525"/>
      <c r="X5" s="525"/>
      <c r="Y5" s="525"/>
      <c r="Z5" s="310"/>
    </row>
    <row r="6" spans="1:26" s="308" customFormat="1" ht="51.65" customHeight="1" x14ac:dyDescent="0.25">
      <c r="A6" s="309">
        <v>3</v>
      </c>
      <c r="C6" s="525" t="s">
        <v>4655</v>
      </c>
      <c r="D6" s="525"/>
      <c r="E6" s="525"/>
      <c r="F6" s="525"/>
      <c r="G6" s="525"/>
      <c r="H6" s="525"/>
      <c r="I6" s="525"/>
      <c r="J6" s="525"/>
      <c r="K6" s="525"/>
      <c r="L6" s="525"/>
      <c r="M6" s="525"/>
      <c r="N6" s="525"/>
      <c r="O6" s="525"/>
      <c r="P6" s="525"/>
      <c r="Q6" s="525"/>
      <c r="R6" s="525"/>
      <c r="S6" s="525"/>
      <c r="T6" s="525"/>
      <c r="U6" s="525"/>
      <c r="V6" s="525"/>
      <c r="W6" s="525"/>
      <c r="X6" s="525"/>
      <c r="Y6" s="525"/>
      <c r="Z6" s="310"/>
    </row>
    <row r="7" spans="1:26" s="308" customFormat="1" ht="25.75" customHeight="1" x14ac:dyDescent="0.25">
      <c r="A7" s="309">
        <v>4</v>
      </c>
      <c r="C7" s="525" t="s">
        <v>4657</v>
      </c>
      <c r="D7" s="525"/>
      <c r="E7" s="525"/>
      <c r="F7" s="525"/>
      <c r="G7" s="525"/>
      <c r="H7" s="525"/>
      <c r="I7" s="525"/>
      <c r="J7" s="525"/>
      <c r="K7" s="525"/>
      <c r="L7" s="525"/>
      <c r="M7" s="525"/>
      <c r="N7" s="525"/>
      <c r="O7" s="525"/>
      <c r="P7" s="525"/>
      <c r="Q7" s="525"/>
      <c r="R7" s="525"/>
      <c r="S7" s="525"/>
      <c r="T7" s="525"/>
      <c r="U7" s="525"/>
      <c r="V7" s="525"/>
      <c r="W7" s="525"/>
      <c r="X7" s="525"/>
      <c r="Y7" s="525"/>
      <c r="Z7" s="310"/>
    </row>
    <row r="8" spans="1:26" s="308" customFormat="1" ht="54" customHeight="1" x14ac:dyDescent="0.25">
      <c r="A8" s="309">
        <v>5</v>
      </c>
      <c r="C8" s="525" t="s">
        <v>4656</v>
      </c>
      <c r="D8" s="525"/>
      <c r="E8" s="525"/>
      <c r="F8" s="525"/>
      <c r="G8" s="525"/>
      <c r="H8" s="525"/>
      <c r="I8" s="525"/>
      <c r="J8" s="525"/>
      <c r="K8" s="525"/>
      <c r="L8" s="525"/>
      <c r="M8" s="525"/>
      <c r="N8" s="525"/>
      <c r="O8" s="525"/>
      <c r="P8" s="525"/>
      <c r="Q8" s="525"/>
      <c r="R8" s="525"/>
      <c r="S8" s="525"/>
      <c r="T8" s="525"/>
      <c r="U8" s="525"/>
      <c r="V8" s="525"/>
      <c r="W8" s="525"/>
      <c r="X8" s="525"/>
      <c r="Y8" s="525"/>
      <c r="Z8" s="310"/>
    </row>
    <row r="9" spans="1:26" s="308" customFormat="1" ht="54" customHeight="1" x14ac:dyDescent="0.25">
      <c r="A9" s="309">
        <v>6</v>
      </c>
      <c r="C9" s="525" t="s">
        <v>4658</v>
      </c>
      <c r="D9" s="525"/>
      <c r="E9" s="525"/>
      <c r="F9" s="525"/>
      <c r="G9" s="525"/>
      <c r="H9" s="525"/>
      <c r="I9" s="525"/>
      <c r="J9" s="525"/>
      <c r="K9" s="525"/>
      <c r="L9" s="525"/>
      <c r="M9" s="525"/>
      <c r="N9" s="525"/>
      <c r="O9" s="525"/>
      <c r="P9" s="525"/>
      <c r="Q9" s="525"/>
      <c r="R9" s="525"/>
      <c r="S9" s="525"/>
      <c r="T9" s="525"/>
      <c r="U9" s="525"/>
      <c r="V9" s="525"/>
      <c r="W9" s="525"/>
      <c r="X9" s="525"/>
      <c r="Y9" s="525"/>
      <c r="Z9" s="310"/>
    </row>
    <row r="10" spans="1:26" s="308" customFormat="1" ht="27.65" customHeight="1" x14ac:dyDescent="0.25">
      <c r="A10" s="309">
        <v>7</v>
      </c>
      <c r="C10" s="525" t="s">
        <v>4659</v>
      </c>
      <c r="D10" s="525"/>
      <c r="E10" s="525"/>
      <c r="F10" s="525"/>
      <c r="G10" s="525"/>
      <c r="H10" s="525"/>
      <c r="I10" s="525"/>
      <c r="J10" s="525"/>
      <c r="K10" s="525"/>
      <c r="L10" s="525"/>
      <c r="M10" s="525"/>
      <c r="N10" s="525"/>
      <c r="O10" s="525"/>
      <c r="P10" s="525"/>
      <c r="Q10" s="525"/>
      <c r="R10" s="525"/>
      <c r="S10" s="525"/>
      <c r="T10" s="525"/>
      <c r="U10" s="525"/>
      <c r="V10" s="525"/>
      <c r="W10" s="525"/>
      <c r="X10" s="525"/>
      <c r="Y10" s="525"/>
      <c r="Z10" s="310"/>
    </row>
    <row r="11" spans="1:26" s="308" customFormat="1" ht="28.25" customHeight="1" x14ac:dyDescent="0.25">
      <c r="A11" s="309">
        <v>8</v>
      </c>
      <c r="C11" s="525" t="s">
        <v>4660</v>
      </c>
      <c r="D11" s="525"/>
      <c r="E11" s="525"/>
      <c r="F11" s="525"/>
      <c r="G11" s="525"/>
      <c r="H11" s="525"/>
      <c r="I11" s="525"/>
      <c r="J11" s="525"/>
      <c r="K11" s="525"/>
      <c r="L11" s="525"/>
      <c r="M11" s="525"/>
      <c r="N11" s="525"/>
      <c r="O11" s="525"/>
      <c r="P11" s="525"/>
      <c r="Q11" s="525"/>
      <c r="R11" s="525"/>
      <c r="S11" s="525"/>
      <c r="T11" s="525"/>
      <c r="U11" s="525"/>
      <c r="V11" s="525"/>
      <c r="W11" s="525"/>
      <c r="X11" s="525"/>
      <c r="Y11" s="525"/>
      <c r="Z11" s="310"/>
    </row>
    <row r="12" spans="1:26" ht="40.75" customHeight="1" x14ac:dyDescent="0.25">
      <c r="A12" s="6">
        <v>9</v>
      </c>
      <c r="C12" s="525" t="s">
        <v>4671</v>
      </c>
      <c r="D12" s="425"/>
      <c r="E12" s="425"/>
      <c r="F12" s="425"/>
      <c r="G12" s="425"/>
      <c r="H12" s="425"/>
      <c r="I12" s="425"/>
      <c r="J12" s="425"/>
      <c r="K12" s="425"/>
      <c r="L12" s="425"/>
      <c r="M12" s="425"/>
      <c r="N12" s="425"/>
      <c r="O12" s="425"/>
      <c r="P12" s="425"/>
      <c r="Q12" s="425"/>
      <c r="R12" s="425"/>
      <c r="S12" s="425"/>
      <c r="T12" s="425"/>
      <c r="U12" s="425"/>
      <c r="V12" s="425"/>
      <c r="W12" s="425"/>
      <c r="X12" s="425"/>
      <c r="Y12" s="425"/>
      <c r="Z12" s="7"/>
    </row>
    <row r="13" spans="1:26" s="308" customFormat="1" ht="39.65" customHeight="1" x14ac:dyDescent="0.25">
      <c r="A13" s="309">
        <v>10</v>
      </c>
      <c r="C13" s="526" t="s">
        <v>4672</v>
      </c>
      <c r="D13" s="526"/>
      <c r="E13" s="526"/>
      <c r="F13" s="526"/>
      <c r="G13" s="526"/>
      <c r="H13" s="526"/>
      <c r="I13" s="526"/>
      <c r="J13" s="526"/>
      <c r="K13" s="526"/>
      <c r="L13" s="526"/>
      <c r="M13" s="526"/>
      <c r="N13" s="526"/>
      <c r="O13" s="526"/>
      <c r="P13" s="526"/>
      <c r="Q13" s="526"/>
      <c r="R13" s="526"/>
      <c r="S13" s="526"/>
      <c r="T13" s="526"/>
      <c r="U13" s="526"/>
      <c r="V13" s="526"/>
      <c r="W13" s="526"/>
      <c r="X13" s="526"/>
      <c r="Y13" s="526"/>
      <c r="Z13" s="310"/>
    </row>
    <row r="14" spans="1:26" ht="40.25" customHeight="1" x14ac:dyDescent="0.25">
      <c r="A14" s="6">
        <v>11</v>
      </c>
      <c r="C14" s="525" t="s">
        <v>4609</v>
      </c>
      <c r="D14" s="425"/>
      <c r="E14" s="425"/>
      <c r="F14" s="425"/>
      <c r="G14" s="425"/>
      <c r="H14" s="425"/>
      <c r="I14" s="425"/>
      <c r="J14" s="425"/>
      <c r="K14" s="425"/>
      <c r="L14" s="425"/>
      <c r="M14" s="425"/>
      <c r="N14" s="425"/>
      <c r="O14" s="425"/>
      <c r="P14" s="425"/>
      <c r="Q14" s="425"/>
      <c r="R14" s="425"/>
      <c r="S14" s="425"/>
      <c r="T14" s="425"/>
      <c r="U14" s="425"/>
      <c r="V14" s="425"/>
      <c r="W14" s="425"/>
      <c r="X14" s="425"/>
      <c r="Y14" s="425"/>
      <c r="Z14" s="7"/>
    </row>
    <row r="15" spans="1:26" ht="24.65" customHeight="1" x14ac:dyDescent="0.25">
      <c r="A15" s="6">
        <v>12</v>
      </c>
      <c r="C15" s="525" t="s">
        <v>4606</v>
      </c>
      <c r="D15" s="425"/>
      <c r="E15" s="425"/>
      <c r="F15" s="425"/>
      <c r="G15" s="425"/>
      <c r="H15" s="425"/>
      <c r="I15" s="425"/>
      <c r="J15" s="425"/>
      <c r="K15" s="425"/>
      <c r="L15" s="425"/>
      <c r="M15" s="425"/>
      <c r="N15" s="425"/>
      <c r="O15" s="425"/>
      <c r="P15" s="425"/>
      <c r="Q15" s="425"/>
      <c r="R15" s="425"/>
      <c r="S15" s="425"/>
      <c r="T15" s="425"/>
      <c r="U15" s="425"/>
      <c r="V15" s="425"/>
      <c r="W15" s="425"/>
      <c r="X15" s="425"/>
      <c r="Y15" s="425"/>
      <c r="Z15" s="7"/>
    </row>
    <row r="16" spans="1:26" s="308" customFormat="1" ht="26.4" customHeight="1" x14ac:dyDescent="0.25">
      <c r="A16" s="309">
        <v>13</v>
      </c>
      <c r="C16" s="525" t="s">
        <v>4607</v>
      </c>
      <c r="D16" s="525"/>
      <c r="E16" s="525"/>
      <c r="F16" s="525"/>
      <c r="G16" s="525"/>
      <c r="H16" s="525"/>
      <c r="I16" s="525"/>
      <c r="J16" s="525"/>
      <c r="K16" s="525"/>
      <c r="L16" s="525"/>
      <c r="M16" s="525"/>
      <c r="N16" s="525"/>
      <c r="O16" s="525"/>
      <c r="P16" s="525"/>
      <c r="Q16" s="525"/>
      <c r="R16" s="525"/>
      <c r="S16" s="525"/>
      <c r="T16" s="525"/>
      <c r="U16" s="525"/>
      <c r="V16" s="525"/>
      <c r="W16" s="525"/>
      <c r="X16" s="525"/>
      <c r="Y16" s="525"/>
      <c r="Z16" s="310"/>
    </row>
    <row r="17" spans="1:26" s="308" customFormat="1" ht="24.65" customHeight="1" x14ac:dyDescent="0.25">
      <c r="A17" s="309">
        <v>14</v>
      </c>
      <c r="C17" s="525"/>
      <c r="D17" s="525"/>
      <c r="E17" s="525"/>
      <c r="F17" s="525"/>
      <c r="G17" s="525"/>
      <c r="H17" s="525"/>
      <c r="I17" s="525"/>
      <c r="J17" s="525"/>
      <c r="K17" s="525"/>
      <c r="L17" s="525"/>
      <c r="M17" s="525"/>
      <c r="N17" s="525"/>
      <c r="O17" s="525"/>
      <c r="P17" s="525"/>
      <c r="Q17" s="525"/>
      <c r="R17" s="525"/>
      <c r="S17" s="525"/>
      <c r="T17" s="525"/>
      <c r="U17" s="525"/>
      <c r="V17" s="525"/>
      <c r="W17" s="525"/>
      <c r="X17" s="525"/>
      <c r="Y17" s="525"/>
      <c r="Z17" s="310"/>
    </row>
    <row r="18" spans="1:26" s="308" customFormat="1" ht="25.75" customHeight="1" x14ac:dyDescent="0.25">
      <c r="A18" s="309">
        <v>15</v>
      </c>
      <c r="C18" s="525"/>
      <c r="D18" s="525"/>
      <c r="E18" s="525"/>
      <c r="F18" s="525"/>
      <c r="G18" s="525"/>
      <c r="H18" s="525"/>
      <c r="I18" s="525"/>
      <c r="J18" s="525"/>
      <c r="K18" s="525"/>
      <c r="L18" s="525"/>
      <c r="M18" s="525"/>
      <c r="N18" s="525"/>
      <c r="O18" s="525"/>
      <c r="P18" s="525"/>
      <c r="Q18" s="525"/>
      <c r="R18" s="525"/>
      <c r="S18" s="525"/>
      <c r="T18" s="525"/>
      <c r="U18" s="525"/>
      <c r="V18" s="525"/>
      <c r="W18" s="525"/>
      <c r="X18" s="525"/>
      <c r="Y18" s="525"/>
      <c r="Z18" s="310"/>
    </row>
    <row r="19" spans="1:26" s="308" customFormat="1" ht="25.75" customHeight="1" x14ac:dyDescent="0.25">
      <c r="A19" s="309">
        <v>16</v>
      </c>
      <c r="C19" s="525"/>
      <c r="D19" s="525"/>
      <c r="E19" s="525"/>
      <c r="F19" s="525"/>
      <c r="G19" s="525"/>
      <c r="H19" s="525"/>
      <c r="I19" s="525"/>
      <c r="J19" s="525"/>
      <c r="K19" s="525"/>
      <c r="L19" s="525"/>
      <c r="M19" s="525"/>
      <c r="N19" s="525"/>
      <c r="O19" s="525"/>
      <c r="P19" s="525"/>
      <c r="Q19" s="525"/>
      <c r="R19" s="525"/>
      <c r="S19" s="525"/>
      <c r="T19" s="525"/>
      <c r="U19" s="525"/>
      <c r="V19" s="525"/>
      <c r="W19" s="525"/>
      <c r="X19" s="525"/>
      <c r="Y19" s="525"/>
      <c r="Z19" s="310"/>
    </row>
    <row r="20" spans="1:26" ht="20.149999999999999" customHeight="1" x14ac:dyDescent="0.25">
      <c r="A20" s="6"/>
      <c r="Z20" s="7"/>
    </row>
    <row r="21" spans="1:26" ht="20.149999999999999" customHeight="1" x14ac:dyDescent="0.35">
      <c r="A21" s="65">
        <v>20</v>
      </c>
      <c r="B21" s="50" t="s">
        <v>254</v>
      </c>
      <c r="Z21" s="7"/>
    </row>
    <row r="22" spans="1:26" ht="20.149999999999999" customHeight="1" x14ac:dyDescent="0.25">
      <c r="A22" s="6"/>
      <c r="B22" s="135" t="s">
        <v>255</v>
      </c>
      <c r="C22" s="135"/>
      <c r="D22" s="135"/>
      <c r="E22" s="135"/>
      <c r="F22" s="135"/>
      <c r="G22" s="135"/>
      <c r="H22" s="135"/>
      <c r="I22" s="135"/>
      <c r="J22" s="135"/>
      <c r="K22" s="135"/>
      <c r="L22" s="135"/>
      <c r="M22" s="135"/>
      <c r="N22" s="135"/>
      <c r="O22" s="135"/>
      <c r="P22" s="135"/>
      <c r="Q22" s="135"/>
      <c r="R22" s="135"/>
      <c r="S22" s="135"/>
      <c r="T22" s="135"/>
      <c r="U22" s="135"/>
      <c r="V22" s="135"/>
      <c r="W22" s="135"/>
      <c r="X22" s="135"/>
      <c r="Z22" s="7"/>
    </row>
    <row r="23" spans="1:26" ht="20.149999999999999" customHeight="1" x14ac:dyDescent="0.25">
      <c r="A23" s="6"/>
      <c r="Z23" s="7"/>
    </row>
    <row r="24" spans="1:26" ht="20.149999999999999" customHeight="1" x14ac:dyDescent="0.25">
      <c r="A24" s="6"/>
      <c r="Z24" s="7"/>
    </row>
    <row r="25" spans="1:26" ht="20.149999999999999" customHeight="1" x14ac:dyDescent="0.25">
      <c r="A25" s="6"/>
      <c r="Z25" s="7"/>
    </row>
    <row r="26" spans="1:26" ht="20.149999999999999" customHeight="1" x14ac:dyDescent="0.25">
      <c r="A26" s="6"/>
      <c r="Z26" s="7"/>
    </row>
    <row r="27" spans="1:26" ht="20.149999999999999" customHeight="1" x14ac:dyDescent="0.25">
      <c r="A27" s="6"/>
      <c r="Z27" s="7"/>
    </row>
    <row r="28" spans="1:26" ht="20.149999999999999" customHeight="1" x14ac:dyDescent="0.25">
      <c r="A28" s="6"/>
      <c r="Z28" s="7"/>
    </row>
    <row r="29" spans="1:26" ht="20.149999999999999" customHeight="1" x14ac:dyDescent="0.25">
      <c r="A29" s="6"/>
      <c r="Z29" s="7"/>
    </row>
    <row r="30" spans="1:26" ht="20.149999999999999" customHeight="1" x14ac:dyDescent="0.25">
      <c r="A30" s="6"/>
      <c r="Z30" s="7"/>
    </row>
    <row r="31" spans="1:26" ht="20.149999999999999" customHeight="1" x14ac:dyDescent="0.25">
      <c r="A31" s="6"/>
      <c r="Z31" s="7"/>
    </row>
    <row r="32" spans="1:26" ht="20.149999999999999" customHeight="1" x14ac:dyDescent="0.25">
      <c r="A32" s="6"/>
      <c r="Z32" s="7"/>
    </row>
    <row r="33" spans="1:26" ht="20.149999999999999" customHeight="1" x14ac:dyDescent="0.25">
      <c r="A33" s="6"/>
      <c r="Z33" s="7"/>
    </row>
    <row r="34" spans="1:26" ht="20.149999999999999" customHeight="1" x14ac:dyDescent="0.25">
      <c r="A34" s="6"/>
      <c r="Z34" s="7"/>
    </row>
    <row r="35" spans="1:26" ht="20.149999999999999" customHeight="1" x14ac:dyDescent="0.25">
      <c r="A35" s="6"/>
      <c r="Z35" s="7"/>
    </row>
    <row r="36" spans="1:26" ht="20.149999999999999" customHeight="1" x14ac:dyDescent="0.25">
      <c r="A36" s="6"/>
      <c r="Z36" s="7"/>
    </row>
    <row r="37" spans="1:26" ht="20.149999999999999" customHeight="1" x14ac:dyDescent="0.25">
      <c r="A37" s="6"/>
      <c r="Z37" s="7"/>
    </row>
    <row r="38" spans="1:26" ht="20.149999999999999" customHeight="1" x14ac:dyDescent="0.25">
      <c r="A38" s="6"/>
      <c r="Z38" s="7"/>
    </row>
    <row r="39" spans="1:26" ht="20.149999999999999" customHeight="1" x14ac:dyDescent="0.25">
      <c r="A39" s="6"/>
      <c r="Z39" s="7"/>
    </row>
    <row r="40" spans="1:26" ht="20.149999999999999" customHeight="1" thickBot="1" x14ac:dyDescent="0.3">
      <c r="A40" s="10"/>
      <c r="B40" s="11"/>
      <c r="C40" s="11"/>
      <c r="D40" s="11"/>
      <c r="E40" s="11"/>
      <c r="F40" s="11"/>
      <c r="G40" s="11"/>
      <c r="H40" s="11"/>
      <c r="I40" s="11"/>
      <c r="J40" s="11"/>
      <c r="K40" s="11"/>
      <c r="L40" s="11"/>
      <c r="M40" s="11"/>
      <c r="N40" s="11"/>
      <c r="O40" s="11"/>
      <c r="P40" s="11"/>
      <c r="Q40" s="11"/>
      <c r="R40" s="11"/>
      <c r="S40" s="11"/>
      <c r="T40" s="11"/>
      <c r="U40" s="11"/>
      <c r="V40" s="11"/>
      <c r="W40" s="11"/>
      <c r="X40" s="11"/>
      <c r="Y40" s="11"/>
      <c r="Z40" s="12"/>
    </row>
    <row r="41" spans="1:26" ht="20.149999999999999" customHeight="1" thickTop="1" x14ac:dyDescent="0.25"/>
  </sheetData>
  <mergeCells count="24">
    <mergeCell ref="Q2:R2"/>
    <mergeCell ref="S2:T2"/>
    <mergeCell ref="U2:V2"/>
    <mergeCell ref="W2:X2"/>
    <mergeCell ref="Q3:R3"/>
    <mergeCell ref="S3:T3"/>
    <mergeCell ref="U3:V3"/>
    <mergeCell ref="W3:X3"/>
    <mergeCell ref="C4:Y4"/>
    <mergeCell ref="C5:Y5"/>
    <mergeCell ref="C6:Y6"/>
    <mergeCell ref="C7:Y7"/>
    <mergeCell ref="C8:Y8"/>
    <mergeCell ref="C9:Y9"/>
    <mergeCell ref="C16:Y16"/>
    <mergeCell ref="C17:Y17"/>
    <mergeCell ref="C18:Y18"/>
    <mergeCell ref="C19:Y19"/>
    <mergeCell ref="C10:Y10"/>
    <mergeCell ref="C11:Y11"/>
    <mergeCell ref="C12:Y12"/>
    <mergeCell ref="C13:Y13"/>
    <mergeCell ref="C14:Y14"/>
    <mergeCell ref="C15:Y15"/>
  </mergeCells>
  <phoneticPr fontId="0" type="noConversion"/>
  <pageMargins left="0.39000000000000007" right="0.39000000000000007" top="0.39000000000000007" bottom="0.39000000000000007" header="0.51" footer="0.2"/>
  <pageSetup paperSize="9" scale="90" orientation="portrait" copies="2" r:id="rId1"/>
  <headerFooter>
    <oddFooter>&amp;C&amp;K000000Page 12</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pageSetUpPr fitToPage="1"/>
  </sheetPr>
  <dimension ref="A1:K1377"/>
  <sheetViews>
    <sheetView topLeftCell="F30" zoomScale="113" workbookViewId="0">
      <selection activeCell="K56" sqref="K56"/>
    </sheetView>
  </sheetViews>
  <sheetFormatPr defaultColWidth="11.453125" defaultRowHeight="12.5" x14ac:dyDescent="0.25"/>
  <cols>
    <col min="2" max="3" width="10.90625" customWidth="1"/>
    <col min="4" max="4" width="19" customWidth="1"/>
    <col min="5" max="5" width="23.6328125" customWidth="1"/>
    <col min="6" max="6" width="73.453125" customWidth="1"/>
    <col min="7" max="7" width="57.453125" customWidth="1"/>
    <col min="9" max="10" width="10.90625" customWidth="1"/>
  </cols>
  <sheetData>
    <row r="1" spans="1:11" ht="58" x14ac:dyDescent="0.25">
      <c r="A1" s="145" t="s">
        <v>291</v>
      </c>
      <c r="B1" s="146" t="s">
        <v>292</v>
      </c>
      <c r="C1" s="146" t="s">
        <v>293</v>
      </c>
      <c r="D1" s="146" t="s">
        <v>294</v>
      </c>
      <c r="E1" s="146" t="s">
        <v>295</v>
      </c>
      <c r="F1" s="146" t="s">
        <v>296</v>
      </c>
      <c r="G1" s="146" t="s">
        <v>297</v>
      </c>
      <c r="H1" s="146" t="s">
        <v>298</v>
      </c>
      <c r="I1" s="147" t="s">
        <v>4517</v>
      </c>
      <c r="J1" s="148" t="s">
        <v>4516</v>
      </c>
      <c r="K1" s="149" t="s">
        <v>4411</v>
      </c>
    </row>
    <row r="2" spans="1:11" ht="14.5" x14ac:dyDescent="0.35">
      <c r="A2" s="150" t="s">
        <v>299</v>
      </c>
      <c r="B2" s="151" t="s">
        <v>300</v>
      </c>
      <c r="C2" s="151" t="s">
        <v>301</v>
      </c>
      <c r="D2" s="151" t="s">
        <v>302</v>
      </c>
      <c r="E2" s="151" t="s">
        <v>303</v>
      </c>
      <c r="F2" s="151" t="s">
        <v>304</v>
      </c>
      <c r="G2" s="151" t="s">
        <v>305</v>
      </c>
      <c r="H2" s="151" t="s">
        <v>306</v>
      </c>
      <c r="I2" s="151" t="s">
        <v>4410</v>
      </c>
      <c r="J2" s="152" t="s">
        <v>4410</v>
      </c>
      <c r="K2" s="153" t="s">
        <v>4409</v>
      </c>
    </row>
    <row r="3" spans="1:11" ht="14.5" x14ac:dyDescent="0.35">
      <c r="A3" s="154" t="s">
        <v>307</v>
      </c>
      <c r="B3" s="155" t="s">
        <v>308</v>
      </c>
      <c r="C3" s="155" t="s">
        <v>301</v>
      </c>
      <c r="D3" s="155" t="s">
        <v>302</v>
      </c>
      <c r="E3" s="155" t="s">
        <v>303</v>
      </c>
      <c r="F3" s="155" t="s">
        <v>304</v>
      </c>
      <c r="G3" s="155" t="s">
        <v>309</v>
      </c>
      <c r="H3" s="155" t="s">
        <v>306</v>
      </c>
      <c r="I3" s="155" t="s">
        <v>4410</v>
      </c>
      <c r="J3" s="156" t="s">
        <v>4410</v>
      </c>
      <c r="K3" s="157" t="s">
        <v>4409</v>
      </c>
    </row>
    <row r="4" spans="1:11" ht="14.5" x14ac:dyDescent="0.35">
      <c r="A4" s="150" t="s">
        <v>310</v>
      </c>
      <c r="B4" s="151" t="s">
        <v>311</v>
      </c>
      <c r="C4" s="151" t="s">
        <v>301</v>
      </c>
      <c r="D4" s="151" t="s">
        <v>302</v>
      </c>
      <c r="E4" s="151" t="s">
        <v>303</v>
      </c>
      <c r="F4" s="151" t="s">
        <v>304</v>
      </c>
      <c r="G4" s="151" t="s">
        <v>312</v>
      </c>
      <c r="H4" s="151" t="s">
        <v>306</v>
      </c>
      <c r="I4" s="151" t="s">
        <v>4410</v>
      </c>
      <c r="J4" s="152" t="s">
        <v>4410</v>
      </c>
      <c r="K4" s="153" t="s">
        <v>4409</v>
      </c>
    </row>
    <row r="5" spans="1:11" ht="14.5" x14ac:dyDescent="0.35">
      <c r="A5" s="154" t="s">
        <v>313</v>
      </c>
      <c r="B5" s="155" t="s">
        <v>314</v>
      </c>
      <c r="C5" s="155" t="s">
        <v>301</v>
      </c>
      <c r="D5" s="155" t="s">
        <v>302</v>
      </c>
      <c r="E5" s="155" t="s">
        <v>303</v>
      </c>
      <c r="F5" s="155" t="s">
        <v>304</v>
      </c>
      <c r="G5" s="155" t="s">
        <v>315</v>
      </c>
      <c r="H5" s="155" t="s">
        <v>306</v>
      </c>
      <c r="I5" s="155" t="s">
        <v>4410</v>
      </c>
      <c r="J5" s="156" t="s">
        <v>4410</v>
      </c>
      <c r="K5" s="157" t="s">
        <v>4409</v>
      </c>
    </row>
    <row r="6" spans="1:11" ht="14.5" x14ac:dyDescent="0.35">
      <c r="A6" s="150" t="s">
        <v>316</v>
      </c>
      <c r="B6" s="151" t="s">
        <v>317</v>
      </c>
      <c r="C6" s="151" t="s">
        <v>301</v>
      </c>
      <c r="D6" s="151" t="s">
        <v>302</v>
      </c>
      <c r="E6" s="151" t="s">
        <v>124</v>
      </c>
      <c r="F6" s="151" t="s">
        <v>318</v>
      </c>
      <c r="G6" s="151" t="s">
        <v>319</v>
      </c>
      <c r="H6" s="151" t="s">
        <v>306</v>
      </c>
      <c r="I6" s="151" t="s">
        <v>4410</v>
      </c>
      <c r="J6" s="152" t="s">
        <v>4410</v>
      </c>
      <c r="K6" s="153" t="s">
        <v>4409</v>
      </c>
    </row>
    <row r="7" spans="1:11" ht="14.5" x14ac:dyDescent="0.35">
      <c r="A7" s="154" t="s">
        <v>320</v>
      </c>
      <c r="B7" s="155" t="s">
        <v>321</v>
      </c>
      <c r="C7" s="155" t="s">
        <v>301</v>
      </c>
      <c r="D7" s="155" t="s">
        <v>302</v>
      </c>
      <c r="E7" s="155" t="s">
        <v>124</v>
      </c>
      <c r="F7" s="155" t="s">
        <v>322</v>
      </c>
      <c r="G7" s="155" t="s">
        <v>323</v>
      </c>
      <c r="H7" s="155" t="s">
        <v>176</v>
      </c>
      <c r="I7" s="155" t="s">
        <v>4410</v>
      </c>
      <c r="J7" s="156" t="s">
        <v>4410</v>
      </c>
      <c r="K7" s="157" t="s">
        <v>4409</v>
      </c>
    </row>
    <row r="8" spans="1:11" ht="14.5" x14ac:dyDescent="0.35">
      <c r="A8" s="150" t="s">
        <v>324</v>
      </c>
      <c r="B8" s="151" t="s">
        <v>325</v>
      </c>
      <c r="C8" s="151" t="s">
        <v>301</v>
      </c>
      <c r="D8" s="151" t="s">
        <v>302</v>
      </c>
      <c r="E8" s="151" t="s">
        <v>124</v>
      </c>
      <c r="F8" s="151" t="s">
        <v>322</v>
      </c>
      <c r="G8" s="151" t="s">
        <v>326</v>
      </c>
      <c r="H8" s="151" t="s">
        <v>132</v>
      </c>
      <c r="I8" s="151" t="s">
        <v>4410</v>
      </c>
      <c r="J8" s="152" t="s">
        <v>4410</v>
      </c>
      <c r="K8" s="153" t="s">
        <v>4409</v>
      </c>
    </row>
    <row r="9" spans="1:11" ht="14.5" x14ac:dyDescent="0.35">
      <c r="A9" s="154" t="s">
        <v>327</v>
      </c>
      <c r="B9" s="155" t="s">
        <v>328</v>
      </c>
      <c r="C9" s="155" t="s">
        <v>301</v>
      </c>
      <c r="D9" s="155" t="s">
        <v>302</v>
      </c>
      <c r="E9" s="155" t="s">
        <v>124</v>
      </c>
      <c r="F9" s="155" t="s">
        <v>322</v>
      </c>
      <c r="G9" s="155" t="s">
        <v>329</v>
      </c>
      <c r="H9" s="155" t="s">
        <v>132</v>
      </c>
      <c r="I9" s="155" t="s">
        <v>4410</v>
      </c>
      <c r="J9" s="156" t="s">
        <v>4410</v>
      </c>
      <c r="K9" s="157" t="s">
        <v>4409</v>
      </c>
    </row>
    <row r="10" spans="1:11" ht="14.5" x14ac:dyDescent="0.35">
      <c r="A10" s="150" t="s">
        <v>330</v>
      </c>
      <c r="B10" s="151" t="s">
        <v>331</v>
      </c>
      <c r="C10" s="151" t="s">
        <v>301</v>
      </c>
      <c r="D10" s="151" t="s">
        <v>332</v>
      </c>
      <c r="E10" s="151" t="s">
        <v>124</v>
      </c>
      <c r="F10" s="151" t="s">
        <v>333</v>
      </c>
      <c r="G10" s="151" t="s">
        <v>334</v>
      </c>
      <c r="H10" s="151" t="s">
        <v>335</v>
      </c>
      <c r="I10" s="151" t="s">
        <v>4410</v>
      </c>
      <c r="J10" s="152" t="s">
        <v>4410</v>
      </c>
      <c r="K10" s="153" t="s">
        <v>4409</v>
      </c>
    </row>
    <row r="11" spans="1:11" ht="14.5" x14ac:dyDescent="0.35">
      <c r="A11" s="154" t="s">
        <v>336</v>
      </c>
      <c r="B11" s="155" t="s">
        <v>337</v>
      </c>
      <c r="C11" s="155" t="s">
        <v>301</v>
      </c>
      <c r="D11" s="155" t="s">
        <v>332</v>
      </c>
      <c r="E11" s="155" t="s">
        <v>124</v>
      </c>
      <c r="F11" s="155" t="s">
        <v>333</v>
      </c>
      <c r="G11" s="155" t="s">
        <v>338</v>
      </c>
      <c r="H11" s="155" t="s">
        <v>339</v>
      </c>
      <c r="I11" s="155" t="s">
        <v>4410</v>
      </c>
      <c r="J11" s="156" t="s">
        <v>4410</v>
      </c>
      <c r="K11" s="157" t="s">
        <v>4409</v>
      </c>
    </row>
    <row r="12" spans="1:11" ht="14.5" x14ac:dyDescent="0.35">
      <c r="A12" s="150" t="s">
        <v>340</v>
      </c>
      <c r="B12" s="151" t="s">
        <v>341</v>
      </c>
      <c r="C12" s="151" t="s">
        <v>301</v>
      </c>
      <c r="D12" s="151" t="s">
        <v>332</v>
      </c>
      <c r="E12" s="151" t="s">
        <v>124</v>
      </c>
      <c r="F12" s="151" t="s">
        <v>333</v>
      </c>
      <c r="G12" s="151" t="s">
        <v>342</v>
      </c>
      <c r="H12" s="151" t="s">
        <v>335</v>
      </c>
      <c r="I12" s="151" t="s">
        <v>4410</v>
      </c>
      <c r="J12" s="152" t="s">
        <v>4410</v>
      </c>
      <c r="K12" s="153" t="s">
        <v>4409</v>
      </c>
    </row>
    <row r="13" spans="1:11" ht="14.5" x14ac:dyDescent="0.35">
      <c r="A13" s="154" t="s">
        <v>343</v>
      </c>
      <c r="B13" s="155" t="s">
        <v>344</v>
      </c>
      <c r="C13" s="155" t="s">
        <v>301</v>
      </c>
      <c r="D13" s="155" t="s">
        <v>332</v>
      </c>
      <c r="E13" s="155" t="s">
        <v>124</v>
      </c>
      <c r="F13" s="155" t="s">
        <v>333</v>
      </c>
      <c r="G13" s="155" t="s">
        <v>345</v>
      </c>
      <c r="H13" s="155" t="s">
        <v>335</v>
      </c>
      <c r="I13" s="155" t="s">
        <v>4410</v>
      </c>
      <c r="J13" s="156" t="s">
        <v>4410</v>
      </c>
      <c r="K13" s="157" t="s">
        <v>4409</v>
      </c>
    </row>
    <row r="14" spans="1:11" ht="14.5" x14ac:dyDescent="0.35">
      <c r="A14" s="150" t="s">
        <v>346</v>
      </c>
      <c r="B14" s="151" t="s">
        <v>347</v>
      </c>
      <c r="C14" s="151" t="s">
        <v>301</v>
      </c>
      <c r="D14" s="151" t="s">
        <v>332</v>
      </c>
      <c r="E14" s="151" t="s">
        <v>124</v>
      </c>
      <c r="F14" s="151" t="s">
        <v>333</v>
      </c>
      <c r="G14" s="151" t="s">
        <v>338</v>
      </c>
      <c r="H14" s="151" t="s">
        <v>339</v>
      </c>
      <c r="I14" s="151" t="s">
        <v>4410</v>
      </c>
      <c r="J14" s="152" t="s">
        <v>4410</v>
      </c>
      <c r="K14" s="153" t="s">
        <v>4409</v>
      </c>
    </row>
    <row r="15" spans="1:11" ht="14.5" x14ac:dyDescent="0.35">
      <c r="A15" s="154" t="s">
        <v>348</v>
      </c>
      <c r="B15" s="155" t="s">
        <v>349</v>
      </c>
      <c r="C15" s="155" t="s">
        <v>301</v>
      </c>
      <c r="D15" s="155" t="s">
        <v>332</v>
      </c>
      <c r="E15" s="155" t="s">
        <v>124</v>
      </c>
      <c r="F15" s="155" t="s">
        <v>333</v>
      </c>
      <c r="G15" s="155" t="s">
        <v>350</v>
      </c>
      <c r="H15" s="155" t="s">
        <v>335</v>
      </c>
      <c r="I15" s="155" t="s">
        <v>4410</v>
      </c>
      <c r="J15" s="156" t="s">
        <v>4410</v>
      </c>
      <c r="K15" s="157" t="s">
        <v>4409</v>
      </c>
    </row>
    <row r="16" spans="1:11" ht="14.5" x14ac:dyDescent="0.35">
      <c r="A16" s="150" t="s">
        <v>351</v>
      </c>
      <c r="B16" s="151" t="s">
        <v>352</v>
      </c>
      <c r="C16" s="151" t="s">
        <v>301</v>
      </c>
      <c r="D16" s="151" t="s">
        <v>332</v>
      </c>
      <c r="E16" s="151" t="s">
        <v>124</v>
      </c>
      <c r="F16" s="151" t="s">
        <v>333</v>
      </c>
      <c r="G16" s="151" t="s">
        <v>353</v>
      </c>
      <c r="H16" s="151" t="s">
        <v>335</v>
      </c>
      <c r="I16" s="151" t="s">
        <v>4410</v>
      </c>
      <c r="J16" s="152" t="s">
        <v>4410</v>
      </c>
      <c r="K16" s="153" t="s">
        <v>4409</v>
      </c>
    </row>
    <row r="17" spans="1:11" ht="14.5" x14ac:dyDescent="0.35">
      <c r="A17" s="154" t="s">
        <v>354</v>
      </c>
      <c r="B17" s="155" t="s">
        <v>355</v>
      </c>
      <c r="C17" s="155" t="s">
        <v>301</v>
      </c>
      <c r="D17" s="155" t="s">
        <v>332</v>
      </c>
      <c r="E17" s="155" t="s">
        <v>124</v>
      </c>
      <c r="F17" s="155" t="s">
        <v>333</v>
      </c>
      <c r="G17" s="155" t="s">
        <v>338</v>
      </c>
      <c r="H17" s="155" t="s">
        <v>339</v>
      </c>
      <c r="I17" s="155" t="s">
        <v>4410</v>
      </c>
      <c r="J17" s="156" t="s">
        <v>4410</v>
      </c>
      <c r="K17" s="157" t="s">
        <v>4409</v>
      </c>
    </row>
    <row r="18" spans="1:11" ht="14.5" x14ac:dyDescent="0.35">
      <c r="A18" s="150" t="s">
        <v>356</v>
      </c>
      <c r="B18" s="151" t="s">
        <v>357</v>
      </c>
      <c r="C18" s="151" t="s">
        <v>301</v>
      </c>
      <c r="D18" s="151" t="s">
        <v>332</v>
      </c>
      <c r="E18" s="151" t="s">
        <v>124</v>
      </c>
      <c r="F18" s="151" t="s">
        <v>333</v>
      </c>
      <c r="G18" s="151" t="s">
        <v>350</v>
      </c>
      <c r="H18" s="151" t="s">
        <v>335</v>
      </c>
      <c r="I18" s="151" t="s">
        <v>4410</v>
      </c>
      <c r="J18" s="152" t="s">
        <v>4410</v>
      </c>
      <c r="K18" s="153" t="s">
        <v>4409</v>
      </c>
    </row>
    <row r="19" spans="1:11" ht="14.5" x14ac:dyDescent="0.35">
      <c r="A19" s="154" t="s">
        <v>358</v>
      </c>
      <c r="B19" s="155" t="s">
        <v>359</v>
      </c>
      <c r="C19" s="155" t="s">
        <v>301</v>
      </c>
      <c r="D19" s="155" t="s">
        <v>332</v>
      </c>
      <c r="E19" s="155" t="s">
        <v>124</v>
      </c>
      <c r="F19" s="155" t="s">
        <v>333</v>
      </c>
      <c r="G19" s="155" t="s">
        <v>360</v>
      </c>
      <c r="H19" s="155" t="s">
        <v>335</v>
      </c>
      <c r="I19" s="155" t="s">
        <v>4410</v>
      </c>
      <c r="J19" s="156" t="s">
        <v>4410</v>
      </c>
      <c r="K19" s="157" t="s">
        <v>4409</v>
      </c>
    </row>
    <row r="20" spans="1:11" ht="14.5" x14ac:dyDescent="0.35">
      <c r="A20" s="150" t="s">
        <v>361</v>
      </c>
      <c r="B20" s="151" t="s">
        <v>362</v>
      </c>
      <c r="C20" s="151" t="s">
        <v>301</v>
      </c>
      <c r="D20" s="151" t="s">
        <v>332</v>
      </c>
      <c r="E20" s="151" t="s">
        <v>124</v>
      </c>
      <c r="F20" s="151" t="s">
        <v>333</v>
      </c>
      <c r="G20" s="151" t="s">
        <v>338</v>
      </c>
      <c r="H20" s="151" t="s">
        <v>339</v>
      </c>
      <c r="I20" s="151" t="s">
        <v>4410</v>
      </c>
      <c r="J20" s="152" t="s">
        <v>4410</v>
      </c>
      <c r="K20" s="153" t="s">
        <v>4409</v>
      </c>
    </row>
    <row r="21" spans="1:11" ht="14.5" x14ac:dyDescent="0.35">
      <c r="A21" s="154" t="s">
        <v>363</v>
      </c>
      <c r="B21" s="155" t="s">
        <v>364</v>
      </c>
      <c r="C21" s="155" t="s">
        <v>301</v>
      </c>
      <c r="D21" s="155" t="s">
        <v>332</v>
      </c>
      <c r="E21" s="155" t="s">
        <v>124</v>
      </c>
      <c r="F21" s="155" t="s">
        <v>333</v>
      </c>
      <c r="G21" s="155" t="s">
        <v>350</v>
      </c>
      <c r="H21" s="155" t="s">
        <v>335</v>
      </c>
      <c r="I21" s="155" t="s">
        <v>4410</v>
      </c>
      <c r="J21" s="156" t="s">
        <v>4410</v>
      </c>
      <c r="K21" s="157" t="s">
        <v>4409</v>
      </c>
    </row>
    <row r="22" spans="1:11" ht="14.5" x14ac:dyDescent="0.35">
      <c r="A22" s="150" t="s">
        <v>365</v>
      </c>
      <c r="B22" s="151" t="s">
        <v>366</v>
      </c>
      <c r="C22" s="151" t="s">
        <v>301</v>
      </c>
      <c r="D22" s="151" t="s">
        <v>332</v>
      </c>
      <c r="E22" s="151" t="s">
        <v>124</v>
      </c>
      <c r="F22" s="151" t="s">
        <v>367</v>
      </c>
      <c r="G22" s="151" t="s">
        <v>368</v>
      </c>
      <c r="H22" s="151" t="s">
        <v>139</v>
      </c>
      <c r="I22" s="151" t="s">
        <v>4410</v>
      </c>
      <c r="J22" s="152" t="s">
        <v>4410</v>
      </c>
      <c r="K22" s="153" t="s">
        <v>4409</v>
      </c>
    </row>
    <row r="23" spans="1:11" ht="14.5" x14ac:dyDescent="0.35">
      <c r="A23" s="154" t="s">
        <v>369</v>
      </c>
      <c r="B23" s="155" t="s">
        <v>370</v>
      </c>
      <c r="C23" s="155" t="s">
        <v>301</v>
      </c>
      <c r="D23" s="155" t="s">
        <v>332</v>
      </c>
      <c r="E23" s="155" t="s">
        <v>124</v>
      </c>
      <c r="F23" s="155" t="s">
        <v>367</v>
      </c>
      <c r="G23" s="155" t="s">
        <v>371</v>
      </c>
      <c r="H23" s="155" t="s">
        <v>139</v>
      </c>
      <c r="I23" s="155" t="s">
        <v>4410</v>
      </c>
      <c r="J23" s="156" t="s">
        <v>4410</v>
      </c>
      <c r="K23" s="157" t="s">
        <v>4409</v>
      </c>
    </row>
    <row r="24" spans="1:11" ht="14.5" x14ac:dyDescent="0.35">
      <c r="A24" s="150" t="s">
        <v>372</v>
      </c>
      <c r="B24" s="151" t="s">
        <v>373</v>
      </c>
      <c r="C24" s="151" t="s">
        <v>301</v>
      </c>
      <c r="D24" s="151" t="s">
        <v>332</v>
      </c>
      <c r="E24" s="151" t="s">
        <v>124</v>
      </c>
      <c r="F24" s="151" t="s">
        <v>374</v>
      </c>
      <c r="G24" s="151" t="s">
        <v>375</v>
      </c>
      <c r="H24" s="151" t="s">
        <v>139</v>
      </c>
      <c r="I24" s="151" t="s">
        <v>4410</v>
      </c>
      <c r="J24" s="152" t="s">
        <v>4410</v>
      </c>
      <c r="K24" s="153" t="s">
        <v>4409</v>
      </c>
    </row>
    <row r="25" spans="1:11" ht="14.5" x14ac:dyDescent="0.35">
      <c r="A25" s="154" t="s">
        <v>376</v>
      </c>
      <c r="B25" s="155" t="s">
        <v>377</v>
      </c>
      <c r="C25" s="155" t="s">
        <v>301</v>
      </c>
      <c r="D25" s="155" t="s">
        <v>332</v>
      </c>
      <c r="E25" s="155" t="s">
        <v>124</v>
      </c>
      <c r="F25" s="155" t="s">
        <v>374</v>
      </c>
      <c r="G25" s="155" t="s">
        <v>378</v>
      </c>
      <c r="H25" s="155" t="s">
        <v>139</v>
      </c>
      <c r="I25" s="155" t="s">
        <v>4410</v>
      </c>
      <c r="J25" s="156" t="s">
        <v>4410</v>
      </c>
      <c r="K25" s="157" t="s">
        <v>4409</v>
      </c>
    </row>
    <row r="26" spans="1:11" ht="14.5" x14ac:dyDescent="0.35">
      <c r="A26" s="150" t="s">
        <v>379</v>
      </c>
      <c r="B26" s="151" t="s">
        <v>380</v>
      </c>
      <c r="C26" s="151" t="s">
        <v>381</v>
      </c>
      <c r="D26" s="151" t="s">
        <v>382</v>
      </c>
      <c r="E26" s="151" t="s">
        <v>383</v>
      </c>
      <c r="F26" s="151" t="s">
        <v>384</v>
      </c>
      <c r="G26" s="151" t="s">
        <v>385</v>
      </c>
      <c r="H26" s="151" t="s">
        <v>192</v>
      </c>
      <c r="I26" s="151">
        <v>2</v>
      </c>
      <c r="J26" s="152">
        <v>2.5</v>
      </c>
      <c r="K26" s="153">
        <v>0.75</v>
      </c>
    </row>
    <row r="27" spans="1:11" ht="14.5" x14ac:dyDescent="0.35">
      <c r="A27" s="154" t="s">
        <v>386</v>
      </c>
      <c r="B27" s="155" t="s">
        <v>387</v>
      </c>
      <c r="C27" s="155" t="s">
        <v>381</v>
      </c>
      <c r="D27" s="155" t="s">
        <v>382</v>
      </c>
      <c r="E27" s="155" t="s">
        <v>383</v>
      </c>
      <c r="F27" s="155" t="s">
        <v>384</v>
      </c>
      <c r="G27" s="155" t="s">
        <v>388</v>
      </c>
      <c r="H27" s="155" t="s">
        <v>192</v>
      </c>
      <c r="I27" s="155">
        <v>2</v>
      </c>
      <c r="J27" s="156">
        <v>2.5</v>
      </c>
      <c r="K27" s="157">
        <v>1.5</v>
      </c>
    </row>
    <row r="28" spans="1:11" ht="14.5" x14ac:dyDescent="0.35">
      <c r="A28" s="150" t="s">
        <v>389</v>
      </c>
      <c r="B28" s="151" t="s">
        <v>390</v>
      </c>
      <c r="C28" s="151" t="s">
        <v>381</v>
      </c>
      <c r="D28" s="151" t="s">
        <v>382</v>
      </c>
      <c r="E28" s="151" t="s">
        <v>383</v>
      </c>
      <c r="F28" s="151" t="s">
        <v>391</v>
      </c>
      <c r="G28" s="151" t="s">
        <v>385</v>
      </c>
      <c r="H28" s="151" t="s">
        <v>192</v>
      </c>
      <c r="I28" s="151">
        <v>2</v>
      </c>
      <c r="J28" s="152">
        <v>2.5</v>
      </c>
      <c r="K28" s="153">
        <v>1.5</v>
      </c>
    </row>
    <row r="29" spans="1:11" ht="14.5" x14ac:dyDescent="0.35">
      <c r="A29" s="154" t="s">
        <v>392</v>
      </c>
      <c r="B29" s="155" t="s">
        <v>393</v>
      </c>
      <c r="C29" s="155" t="s">
        <v>381</v>
      </c>
      <c r="D29" s="155" t="s">
        <v>382</v>
      </c>
      <c r="E29" s="155" t="s">
        <v>383</v>
      </c>
      <c r="F29" s="155" t="s">
        <v>391</v>
      </c>
      <c r="G29" s="155" t="s">
        <v>388</v>
      </c>
      <c r="H29" s="155" t="s">
        <v>192</v>
      </c>
      <c r="I29" s="155">
        <v>2</v>
      </c>
      <c r="J29" s="156">
        <v>2.5</v>
      </c>
      <c r="K29" s="157">
        <v>3</v>
      </c>
    </row>
    <row r="30" spans="1:11" ht="14.5" x14ac:dyDescent="0.35">
      <c r="A30" s="150" t="s">
        <v>394</v>
      </c>
      <c r="B30" s="151" t="s">
        <v>395</v>
      </c>
      <c r="C30" s="151" t="s">
        <v>396</v>
      </c>
      <c r="D30" s="151" t="s">
        <v>397</v>
      </c>
      <c r="E30" s="151" t="s">
        <v>398</v>
      </c>
      <c r="F30" s="151" t="s">
        <v>399</v>
      </c>
      <c r="G30" s="151" t="s">
        <v>400</v>
      </c>
      <c r="H30" s="151" t="s">
        <v>176</v>
      </c>
      <c r="I30" s="151">
        <v>2</v>
      </c>
      <c r="J30" s="152">
        <v>2.5</v>
      </c>
      <c r="K30" s="153">
        <v>0.27777777777777779</v>
      </c>
    </row>
    <row r="31" spans="1:11" ht="14.5" x14ac:dyDescent="0.35">
      <c r="A31" s="154" t="s">
        <v>401</v>
      </c>
      <c r="B31" s="155" t="s">
        <v>402</v>
      </c>
      <c r="C31" s="155" t="s">
        <v>396</v>
      </c>
      <c r="D31" s="155" t="s">
        <v>397</v>
      </c>
      <c r="E31" s="155" t="s">
        <v>398</v>
      </c>
      <c r="F31" s="155" t="s">
        <v>403</v>
      </c>
      <c r="G31" s="155" t="s">
        <v>400</v>
      </c>
      <c r="H31" s="155" t="s">
        <v>176</v>
      </c>
      <c r="I31" s="155">
        <v>2</v>
      </c>
      <c r="J31" s="156">
        <v>2.5</v>
      </c>
      <c r="K31" s="157">
        <v>0.27777777777777779</v>
      </c>
    </row>
    <row r="32" spans="1:11" ht="14.5" x14ac:dyDescent="0.35">
      <c r="A32" s="150" t="s">
        <v>404</v>
      </c>
      <c r="B32" s="151" t="s">
        <v>405</v>
      </c>
      <c r="C32" s="151" t="s">
        <v>396</v>
      </c>
      <c r="D32" s="151" t="s">
        <v>406</v>
      </c>
      <c r="E32" s="151" t="s">
        <v>398</v>
      </c>
      <c r="F32" s="151" t="s">
        <v>399</v>
      </c>
      <c r="G32" s="151" t="s">
        <v>400</v>
      </c>
      <c r="H32" s="151" t="s">
        <v>176</v>
      </c>
      <c r="I32" s="151" t="s">
        <v>4410</v>
      </c>
      <c r="J32" s="152" t="s">
        <v>4410</v>
      </c>
      <c r="K32" s="153" t="s">
        <v>4409</v>
      </c>
    </row>
    <row r="33" spans="1:11" ht="14.5" x14ac:dyDescent="0.35">
      <c r="A33" s="154" t="s">
        <v>407</v>
      </c>
      <c r="B33" s="155" t="s">
        <v>408</v>
      </c>
      <c r="C33" s="155" t="s">
        <v>396</v>
      </c>
      <c r="D33" s="155" t="s">
        <v>397</v>
      </c>
      <c r="E33" s="155" t="s">
        <v>398</v>
      </c>
      <c r="F33" s="155" t="s">
        <v>403</v>
      </c>
      <c r="G33" s="155" t="s">
        <v>400</v>
      </c>
      <c r="H33" s="155" t="s">
        <v>176</v>
      </c>
      <c r="I33" s="155" t="s">
        <v>4410</v>
      </c>
      <c r="J33" s="156" t="s">
        <v>4410</v>
      </c>
      <c r="K33" s="157" t="s">
        <v>4409</v>
      </c>
    </row>
    <row r="34" spans="1:11" ht="14.5" x14ac:dyDescent="0.35">
      <c r="A34" s="150" t="s">
        <v>409</v>
      </c>
      <c r="B34" s="151" t="s">
        <v>410</v>
      </c>
      <c r="C34" s="151" t="s">
        <v>396</v>
      </c>
      <c r="D34" s="151" t="s">
        <v>411</v>
      </c>
      <c r="E34" s="151" t="s">
        <v>412</v>
      </c>
      <c r="F34" s="151" t="s">
        <v>413</v>
      </c>
      <c r="G34" s="151" t="s">
        <v>414</v>
      </c>
      <c r="H34" s="151" t="s">
        <v>415</v>
      </c>
      <c r="I34" s="151">
        <v>2</v>
      </c>
      <c r="J34" s="152">
        <v>2.5</v>
      </c>
      <c r="K34" s="153">
        <v>1.4285714285714284</v>
      </c>
    </row>
    <row r="35" spans="1:11" ht="14.5" x14ac:dyDescent="0.35">
      <c r="A35" s="154" t="s">
        <v>416</v>
      </c>
      <c r="B35" s="155" t="s">
        <v>417</v>
      </c>
      <c r="C35" s="155" t="s">
        <v>396</v>
      </c>
      <c r="D35" s="155" t="s">
        <v>411</v>
      </c>
      <c r="E35" s="155" t="s">
        <v>412</v>
      </c>
      <c r="F35" s="155" t="s">
        <v>418</v>
      </c>
      <c r="G35" s="155" t="s">
        <v>419</v>
      </c>
      <c r="H35" s="155" t="s">
        <v>415</v>
      </c>
      <c r="I35" s="155" t="s">
        <v>4410</v>
      </c>
      <c r="J35" s="156" t="s">
        <v>4410</v>
      </c>
      <c r="K35" s="157" t="s">
        <v>4409</v>
      </c>
    </row>
    <row r="36" spans="1:11" ht="14.5" x14ac:dyDescent="0.35">
      <c r="A36" s="150" t="s">
        <v>420</v>
      </c>
      <c r="B36" s="151" t="s">
        <v>421</v>
      </c>
      <c r="C36" s="151" t="s">
        <v>396</v>
      </c>
      <c r="D36" s="151" t="s">
        <v>411</v>
      </c>
      <c r="E36" s="151" t="s">
        <v>422</v>
      </c>
      <c r="F36" s="151" t="s">
        <v>423</v>
      </c>
      <c r="G36" s="151" t="s">
        <v>424</v>
      </c>
      <c r="H36" s="151" t="s">
        <v>132</v>
      </c>
      <c r="I36" s="151" t="s">
        <v>4410</v>
      </c>
      <c r="J36" s="152" t="s">
        <v>4410</v>
      </c>
      <c r="K36" s="153" t="s">
        <v>4409</v>
      </c>
    </row>
    <row r="37" spans="1:11" ht="14.5" x14ac:dyDescent="0.35">
      <c r="A37" s="154" t="s">
        <v>425</v>
      </c>
      <c r="B37" s="155" t="s">
        <v>426</v>
      </c>
      <c r="C37" s="155" t="s">
        <v>396</v>
      </c>
      <c r="D37" s="155" t="s">
        <v>427</v>
      </c>
      <c r="E37" s="155" t="s">
        <v>428</v>
      </c>
      <c r="F37" s="155" t="s">
        <v>429</v>
      </c>
      <c r="G37" s="155" t="s">
        <v>430</v>
      </c>
      <c r="H37" s="155" t="s">
        <v>176</v>
      </c>
      <c r="I37" s="155">
        <v>2</v>
      </c>
      <c r="J37" s="156">
        <v>2.5</v>
      </c>
      <c r="K37" s="157">
        <v>0.27777777777777779</v>
      </c>
    </row>
    <row r="38" spans="1:11" ht="14.5" x14ac:dyDescent="0.35">
      <c r="A38" s="150" t="s">
        <v>431</v>
      </c>
      <c r="B38" s="151" t="s">
        <v>432</v>
      </c>
      <c r="C38" s="151" t="s">
        <v>396</v>
      </c>
      <c r="D38" s="151" t="s">
        <v>427</v>
      </c>
      <c r="E38" s="151" t="s">
        <v>428</v>
      </c>
      <c r="F38" s="151" t="s">
        <v>433</v>
      </c>
      <c r="G38" s="151" t="s">
        <v>430</v>
      </c>
      <c r="H38" s="151" t="s">
        <v>176</v>
      </c>
      <c r="I38" s="151">
        <v>2</v>
      </c>
      <c r="J38" s="152">
        <v>2.5</v>
      </c>
      <c r="K38" s="153">
        <v>0.27777777777777779</v>
      </c>
    </row>
    <row r="39" spans="1:11" ht="14.5" x14ac:dyDescent="0.35">
      <c r="A39" s="154" t="s">
        <v>434</v>
      </c>
      <c r="B39" s="155" t="s">
        <v>435</v>
      </c>
      <c r="C39" s="155" t="s">
        <v>396</v>
      </c>
      <c r="D39" s="155" t="s">
        <v>427</v>
      </c>
      <c r="E39" s="155" t="s">
        <v>436</v>
      </c>
      <c r="F39" s="155" t="s">
        <v>429</v>
      </c>
      <c r="G39" s="155" t="s">
        <v>430</v>
      </c>
      <c r="H39" s="155" t="s">
        <v>176</v>
      </c>
      <c r="I39" s="155">
        <v>2</v>
      </c>
      <c r="J39" s="156">
        <v>2.5</v>
      </c>
      <c r="K39" s="157">
        <v>0.27777777777777779</v>
      </c>
    </row>
    <row r="40" spans="1:11" ht="14.5" x14ac:dyDescent="0.35">
      <c r="A40" s="150" t="s">
        <v>437</v>
      </c>
      <c r="B40" s="151" t="s">
        <v>438</v>
      </c>
      <c r="C40" s="151" t="s">
        <v>396</v>
      </c>
      <c r="D40" s="151" t="s">
        <v>427</v>
      </c>
      <c r="E40" s="151" t="s">
        <v>436</v>
      </c>
      <c r="F40" s="151" t="s">
        <v>433</v>
      </c>
      <c r="G40" s="151" t="s">
        <v>430</v>
      </c>
      <c r="H40" s="151" t="s">
        <v>176</v>
      </c>
      <c r="I40" s="151">
        <v>2</v>
      </c>
      <c r="J40" s="152">
        <v>2.5</v>
      </c>
      <c r="K40" s="153">
        <v>0.27777777777777779</v>
      </c>
    </row>
    <row r="41" spans="1:11" ht="14.5" x14ac:dyDescent="0.35">
      <c r="A41" s="154" t="s">
        <v>439</v>
      </c>
      <c r="B41" s="155" t="s">
        <v>440</v>
      </c>
      <c r="C41" s="155" t="s">
        <v>396</v>
      </c>
      <c r="D41" s="155" t="s">
        <v>427</v>
      </c>
      <c r="E41" s="155" t="s">
        <v>441</v>
      </c>
      <c r="F41" s="155" t="s">
        <v>442</v>
      </c>
      <c r="G41" s="155" t="s">
        <v>443</v>
      </c>
      <c r="H41" s="155" t="s">
        <v>139</v>
      </c>
      <c r="I41" s="155">
        <v>3</v>
      </c>
      <c r="J41" s="156">
        <v>3.5</v>
      </c>
      <c r="K41" s="157">
        <v>0.105</v>
      </c>
    </row>
    <row r="42" spans="1:11" ht="14.5" x14ac:dyDescent="0.35">
      <c r="A42" s="150" t="s">
        <v>444</v>
      </c>
      <c r="B42" s="151" t="s">
        <v>445</v>
      </c>
      <c r="C42" s="151" t="s">
        <v>396</v>
      </c>
      <c r="D42" s="151" t="s">
        <v>427</v>
      </c>
      <c r="E42" s="151" t="s">
        <v>441</v>
      </c>
      <c r="F42" s="151" t="s">
        <v>442</v>
      </c>
      <c r="G42" s="151" t="s">
        <v>446</v>
      </c>
      <c r="H42" s="151" t="s">
        <v>176</v>
      </c>
      <c r="I42" s="151">
        <v>3</v>
      </c>
      <c r="J42" s="152">
        <v>3.5</v>
      </c>
      <c r="K42" s="153">
        <v>7.0000000000000007E-2</v>
      </c>
    </row>
    <row r="43" spans="1:11" ht="14.5" x14ac:dyDescent="0.35">
      <c r="A43" s="154" t="s">
        <v>447</v>
      </c>
      <c r="B43" s="155" t="s">
        <v>448</v>
      </c>
      <c r="C43" s="155" t="s">
        <v>396</v>
      </c>
      <c r="D43" s="155" t="s">
        <v>427</v>
      </c>
      <c r="E43" s="155" t="s">
        <v>441</v>
      </c>
      <c r="F43" s="155" t="s">
        <v>442</v>
      </c>
      <c r="G43" s="155" t="s">
        <v>449</v>
      </c>
      <c r="H43" s="155" t="s">
        <v>450</v>
      </c>
      <c r="I43" s="155">
        <v>3</v>
      </c>
      <c r="J43" s="156">
        <v>3.5</v>
      </c>
      <c r="K43" s="157">
        <v>1.1666666666666665</v>
      </c>
    </row>
    <row r="44" spans="1:11" ht="14.5" x14ac:dyDescent="0.35">
      <c r="A44" s="150" t="s">
        <v>451</v>
      </c>
      <c r="B44" s="151" t="s">
        <v>452</v>
      </c>
      <c r="C44" s="151" t="s">
        <v>396</v>
      </c>
      <c r="D44" s="151" t="s">
        <v>427</v>
      </c>
      <c r="E44" s="151" t="s">
        <v>453</v>
      </c>
      <c r="F44" s="151" t="s">
        <v>454</v>
      </c>
      <c r="G44" s="151" t="s">
        <v>455</v>
      </c>
      <c r="H44" s="151" t="s">
        <v>176</v>
      </c>
      <c r="I44" s="151">
        <v>2</v>
      </c>
      <c r="J44" s="152">
        <v>2.5</v>
      </c>
      <c r="K44" s="153">
        <v>0.75</v>
      </c>
    </row>
    <row r="45" spans="1:11" ht="14.5" x14ac:dyDescent="0.35">
      <c r="A45" s="154" t="s">
        <v>456</v>
      </c>
      <c r="B45" s="155" t="s">
        <v>457</v>
      </c>
      <c r="C45" s="155" t="s">
        <v>396</v>
      </c>
      <c r="D45" s="155" t="s">
        <v>427</v>
      </c>
      <c r="E45" s="155" t="s">
        <v>453</v>
      </c>
      <c r="F45" s="155" t="s">
        <v>454</v>
      </c>
      <c r="G45" s="155" t="s">
        <v>458</v>
      </c>
      <c r="H45" s="155" t="s">
        <v>176</v>
      </c>
      <c r="I45" s="155">
        <v>2</v>
      </c>
      <c r="J45" s="156">
        <v>2.5</v>
      </c>
      <c r="K45" s="157">
        <v>1.25</v>
      </c>
    </row>
    <row r="46" spans="1:11" ht="14.5" x14ac:dyDescent="0.35">
      <c r="A46" s="150" t="s">
        <v>459</v>
      </c>
      <c r="B46" s="151" t="s">
        <v>460</v>
      </c>
      <c r="C46" s="151" t="s">
        <v>461</v>
      </c>
      <c r="D46" s="151" t="s">
        <v>462</v>
      </c>
      <c r="E46" s="151" t="s">
        <v>463</v>
      </c>
      <c r="F46" s="151" t="s">
        <v>464</v>
      </c>
      <c r="G46" s="151" t="s">
        <v>465</v>
      </c>
      <c r="H46" s="151" t="s">
        <v>139</v>
      </c>
      <c r="I46" s="151">
        <v>3</v>
      </c>
      <c r="J46" s="152">
        <v>3.5</v>
      </c>
      <c r="K46" s="153">
        <v>5.2499999999999998E-2</v>
      </c>
    </row>
    <row r="47" spans="1:11" ht="14.5" x14ac:dyDescent="0.35">
      <c r="A47" s="154" t="s">
        <v>466</v>
      </c>
      <c r="B47" s="155" t="s">
        <v>467</v>
      </c>
      <c r="C47" s="155" t="s">
        <v>461</v>
      </c>
      <c r="D47" s="155" t="s">
        <v>462</v>
      </c>
      <c r="E47" s="155" t="s">
        <v>463</v>
      </c>
      <c r="F47" s="155" t="s">
        <v>464</v>
      </c>
      <c r="G47" s="155" t="s">
        <v>468</v>
      </c>
      <c r="H47" s="155" t="s">
        <v>139</v>
      </c>
      <c r="I47" s="155">
        <v>2</v>
      </c>
      <c r="J47" s="156">
        <v>2.5</v>
      </c>
      <c r="K47" s="157">
        <v>0.1</v>
      </c>
    </row>
    <row r="48" spans="1:11" ht="14.5" x14ac:dyDescent="0.35">
      <c r="A48" s="150" t="s">
        <v>469</v>
      </c>
      <c r="B48" s="151" t="s">
        <v>470</v>
      </c>
      <c r="C48" s="151" t="s">
        <v>461</v>
      </c>
      <c r="D48" s="151" t="s">
        <v>462</v>
      </c>
      <c r="E48" s="151" t="s">
        <v>463</v>
      </c>
      <c r="F48" s="151" t="s">
        <v>471</v>
      </c>
      <c r="G48" s="151" t="s">
        <v>465</v>
      </c>
      <c r="H48" s="151" t="s">
        <v>139</v>
      </c>
      <c r="I48" s="151">
        <v>2</v>
      </c>
      <c r="J48" s="152">
        <v>2.5</v>
      </c>
      <c r="K48" s="153">
        <v>7.4999999999999997E-2</v>
      </c>
    </row>
    <row r="49" spans="1:11" ht="14.5" x14ac:dyDescent="0.35">
      <c r="A49" s="154" t="s">
        <v>472</v>
      </c>
      <c r="B49" s="155" t="s">
        <v>473</v>
      </c>
      <c r="C49" s="155" t="s">
        <v>461</v>
      </c>
      <c r="D49" s="155" t="s">
        <v>462</v>
      </c>
      <c r="E49" s="155" t="s">
        <v>463</v>
      </c>
      <c r="F49" s="155" t="s">
        <v>471</v>
      </c>
      <c r="G49" s="155" t="s">
        <v>468</v>
      </c>
      <c r="H49" s="155" t="s">
        <v>139</v>
      </c>
      <c r="I49" s="155">
        <v>2</v>
      </c>
      <c r="J49" s="156">
        <v>2.5</v>
      </c>
      <c r="K49" s="157">
        <v>0.15</v>
      </c>
    </row>
    <row r="50" spans="1:11" ht="14.5" x14ac:dyDescent="0.35">
      <c r="A50" s="150" t="s">
        <v>474</v>
      </c>
      <c r="B50" s="151" t="s">
        <v>475</v>
      </c>
      <c r="C50" s="151" t="s">
        <v>461</v>
      </c>
      <c r="D50" s="151" t="s">
        <v>462</v>
      </c>
      <c r="E50" s="151" t="s">
        <v>463</v>
      </c>
      <c r="F50" s="151" t="s">
        <v>476</v>
      </c>
      <c r="G50" s="151" t="s">
        <v>477</v>
      </c>
      <c r="H50" s="151" t="s">
        <v>139</v>
      </c>
      <c r="I50" s="151">
        <v>2</v>
      </c>
      <c r="J50" s="152">
        <v>2.5</v>
      </c>
      <c r="K50" s="153">
        <v>0.06</v>
      </c>
    </row>
    <row r="51" spans="1:11" ht="14.5" x14ac:dyDescent="0.35">
      <c r="A51" s="154" t="s">
        <v>478</v>
      </c>
      <c r="B51" s="155" t="s">
        <v>479</v>
      </c>
      <c r="C51" s="155" t="s">
        <v>461</v>
      </c>
      <c r="D51" s="155" t="s">
        <v>462</v>
      </c>
      <c r="E51" s="155" t="s">
        <v>463</v>
      </c>
      <c r="F51" s="155" t="s">
        <v>476</v>
      </c>
      <c r="G51" s="155" t="s">
        <v>480</v>
      </c>
      <c r="H51" s="155" t="s">
        <v>139</v>
      </c>
      <c r="I51" s="155">
        <v>2</v>
      </c>
      <c r="J51" s="156">
        <v>2.5</v>
      </c>
      <c r="K51" s="157">
        <v>0.1</v>
      </c>
    </row>
    <row r="52" spans="1:11" ht="14.5" x14ac:dyDescent="0.35">
      <c r="A52" s="150" t="s">
        <v>481</v>
      </c>
      <c r="B52" s="151" t="s">
        <v>482</v>
      </c>
      <c r="C52" s="151" t="s">
        <v>461</v>
      </c>
      <c r="D52" s="151" t="s">
        <v>462</v>
      </c>
      <c r="E52" s="151" t="s">
        <v>463</v>
      </c>
      <c r="F52" s="151" t="s">
        <v>476</v>
      </c>
      <c r="G52" s="151" t="s">
        <v>483</v>
      </c>
      <c r="H52" s="151" t="s">
        <v>139</v>
      </c>
      <c r="I52" s="151">
        <v>2</v>
      </c>
      <c r="J52" s="152">
        <v>2.5</v>
      </c>
      <c r="K52" s="153">
        <v>0.2</v>
      </c>
    </row>
    <row r="53" spans="1:11" ht="14.5" x14ac:dyDescent="0.35">
      <c r="A53" s="154" t="s">
        <v>484</v>
      </c>
      <c r="B53" s="155" t="s">
        <v>485</v>
      </c>
      <c r="C53" s="155" t="s">
        <v>461</v>
      </c>
      <c r="D53" s="155" t="s">
        <v>486</v>
      </c>
      <c r="E53" s="155" t="s">
        <v>487</v>
      </c>
      <c r="F53" s="155" t="s">
        <v>488</v>
      </c>
      <c r="G53" s="155" t="s">
        <v>489</v>
      </c>
      <c r="H53" s="155" t="s">
        <v>192</v>
      </c>
      <c r="I53" s="155">
        <v>2</v>
      </c>
      <c r="J53" s="156">
        <v>2.5</v>
      </c>
      <c r="K53" s="157">
        <v>1.5</v>
      </c>
    </row>
    <row r="54" spans="1:11" ht="14.5" x14ac:dyDescent="0.35">
      <c r="A54" s="150" t="s">
        <v>490</v>
      </c>
      <c r="B54" s="151" t="s">
        <v>491</v>
      </c>
      <c r="C54" s="151" t="s">
        <v>461</v>
      </c>
      <c r="D54" s="151" t="s">
        <v>486</v>
      </c>
      <c r="E54" s="151" t="s">
        <v>487</v>
      </c>
      <c r="F54" s="151" t="s">
        <v>488</v>
      </c>
      <c r="G54" s="151" t="s">
        <v>492</v>
      </c>
      <c r="H54" s="151" t="s">
        <v>192</v>
      </c>
      <c r="I54" s="151">
        <v>2</v>
      </c>
      <c r="J54" s="152">
        <v>2.5</v>
      </c>
      <c r="K54" s="153">
        <v>3</v>
      </c>
    </row>
    <row r="55" spans="1:11" ht="14.5" x14ac:dyDescent="0.35">
      <c r="A55" s="154" t="s">
        <v>493</v>
      </c>
      <c r="B55" s="155" t="s">
        <v>494</v>
      </c>
      <c r="C55" s="155" t="s">
        <v>461</v>
      </c>
      <c r="D55" s="155" t="s">
        <v>486</v>
      </c>
      <c r="E55" s="155" t="s">
        <v>495</v>
      </c>
      <c r="F55" s="155" t="s">
        <v>496</v>
      </c>
      <c r="G55" s="155" t="s">
        <v>497</v>
      </c>
      <c r="H55" s="155" t="s">
        <v>192</v>
      </c>
      <c r="I55" s="155">
        <v>2</v>
      </c>
      <c r="J55" s="156">
        <v>2.5</v>
      </c>
      <c r="K55" s="157">
        <v>7.5</v>
      </c>
    </row>
    <row r="56" spans="1:11" ht="14.5" x14ac:dyDescent="0.35">
      <c r="A56" s="150" t="s">
        <v>498</v>
      </c>
      <c r="B56" s="151" t="s">
        <v>499</v>
      </c>
      <c r="C56" s="151" t="s">
        <v>461</v>
      </c>
      <c r="D56" s="151" t="s">
        <v>486</v>
      </c>
      <c r="E56" s="151" t="s">
        <v>495</v>
      </c>
      <c r="F56" s="151" t="s">
        <v>496</v>
      </c>
      <c r="G56" s="151" t="s">
        <v>500</v>
      </c>
      <c r="H56" s="151" t="s">
        <v>192</v>
      </c>
      <c r="I56" s="151">
        <v>2</v>
      </c>
      <c r="J56" s="152">
        <v>2.5</v>
      </c>
      <c r="K56" s="153">
        <v>15</v>
      </c>
    </row>
    <row r="57" spans="1:11" ht="14.5" x14ac:dyDescent="0.35">
      <c r="A57" s="154" t="s">
        <v>501</v>
      </c>
      <c r="B57" s="155" t="s">
        <v>502</v>
      </c>
      <c r="C57" s="155" t="s">
        <v>461</v>
      </c>
      <c r="D57" s="155" t="s">
        <v>486</v>
      </c>
      <c r="E57" s="155" t="s">
        <v>495</v>
      </c>
      <c r="F57" s="155" t="s">
        <v>496</v>
      </c>
      <c r="G57" s="155" t="s">
        <v>503</v>
      </c>
      <c r="H57" s="155" t="s">
        <v>192</v>
      </c>
      <c r="I57" s="155">
        <v>2</v>
      </c>
      <c r="J57" s="156">
        <v>2.5</v>
      </c>
      <c r="K57" s="157">
        <v>15</v>
      </c>
    </row>
    <row r="58" spans="1:11" ht="14.5" x14ac:dyDescent="0.35">
      <c r="A58" s="150" t="s">
        <v>504</v>
      </c>
      <c r="B58" s="151" t="s">
        <v>505</v>
      </c>
      <c r="C58" s="151" t="s">
        <v>461</v>
      </c>
      <c r="D58" s="151" t="s">
        <v>506</v>
      </c>
      <c r="E58" s="151" t="s">
        <v>507</v>
      </c>
      <c r="F58" s="151" t="s">
        <v>508</v>
      </c>
      <c r="G58" s="151" t="s">
        <v>509</v>
      </c>
      <c r="H58" s="151" t="s">
        <v>192</v>
      </c>
      <c r="I58" s="151" t="s">
        <v>4410</v>
      </c>
      <c r="J58" s="152" t="s">
        <v>4410</v>
      </c>
      <c r="K58" s="153" t="s">
        <v>4409</v>
      </c>
    </row>
    <row r="59" spans="1:11" ht="14.5" x14ac:dyDescent="0.35">
      <c r="A59" s="154" t="s">
        <v>510</v>
      </c>
      <c r="B59" s="155" t="s">
        <v>511</v>
      </c>
      <c r="C59" s="155" t="s">
        <v>461</v>
      </c>
      <c r="D59" s="155" t="s">
        <v>506</v>
      </c>
      <c r="E59" s="155" t="s">
        <v>507</v>
      </c>
      <c r="F59" s="155" t="s">
        <v>508</v>
      </c>
      <c r="G59" s="155" t="s">
        <v>512</v>
      </c>
      <c r="H59" s="155" t="s">
        <v>192</v>
      </c>
      <c r="I59" s="155" t="s">
        <v>4410</v>
      </c>
      <c r="J59" s="156" t="s">
        <v>4410</v>
      </c>
      <c r="K59" s="157" t="s">
        <v>4409</v>
      </c>
    </row>
    <row r="60" spans="1:11" ht="14.5" x14ac:dyDescent="0.35">
      <c r="A60" s="150" t="s">
        <v>513</v>
      </c>
      <c r="B60" s="151" t="s">
        <v>514</v>
      </c>
      <c r="C60" s="151" t="s">
        <v>461</v>
      </c>
      <c r="D60" s="151" t="s">
        <v>506</v>
      </c>
      <c r="E60" s="151" t="s">
        <v>515</v>
      </c>
      <c r="F60" s="151" t="s">
        <v>508</v>
      </c>
      <c r="G60" s="151" t="s">
        <v>516</v>
      </c>
      <c r="H60" s="151" t="s">
        <v>192</v>
      </c>
      <c r="I60" s="151" t="s">
        <v>4410</v>
      </c>
      <c r="J60" s="152" t="s">
        <v>4410</v>
      </c>
      <c r="K60" s="153" t="s">
        <v>4409</v>
      </c>
    </row>
    <row r="61" spans="1:11" ht="14.5" x14ac:dyDescent="0.35">
      <c r="A61" s="154" t="s">
        <v>517</v>
      </c>
      <c r="B61" s="155" t="s">
        <v>518</v>
      </c>
      <c r="C61" s="155" t="s">
        <v>461</v>
      </c>
      <c r="D61" s="155" t="s">
        <v>519</v>
      </c>
      <c r="E61" s="155" t="s">
        <v>520</v>
      </c>
      <c r="F61" s="155" t="s">
        <v>521</v>
      </c>
      <c r="G61" s="155" t="s">
        <v>522</v>
      </c>
      <c r="H61" s="155" t="s">
        <v>150</v>
      </c>
      <c r="I61" s="155" t="s">
        <v>4410</v>
      </c>
      <c r="J61" s="156" t="s">
        <v>4410</v>
      </c>
      <c r="K61" s="157" t="s">
        <v>4409</v>
      </c>
    </row>
    <row r="62" spans="1:11" ht="14.5" x14ac:dyDescent="0.35">
      <c r="A62" s="150" t="s">
        <v>523</v>
      </c>
      <c r="B62" s="151" t="s">
        <v>524</v>
      </c>
      <c r="C62" s="151" t="s">
        <v>461</v>
      </c>
      <c r="D62" s="151" t="s">
        <v>519</v>
      </c>
      <c r="E62" s="151" t="s">
        <v>520</v>
      </c>
      <c r="F62" s="151" t="s">
        <v>521</v>
      </c>
      <c r="G62" s="151" t="s">
        <v>525</v>
      </c>
      <c r="H62" s="151" t="s">
        <v>150</v>
      </c>
      <c r="I62" s="151" t="s">
        <v>4410</v>
      </c>
      <c r="J62" s="152" t="s">
        <v>4410</v>
      </c>
      <c r="K62" s="153" t="s">
        <v>4409</v>
      </c>
    </row>
    <row r="63" spans="1:11" ht="14.5" x14ac:dyDescent="0.35">
      <c r="A63" s="154" t="s">
        <v>526</v>
      </c>
      <c r="B63" s="155" t="s">
        <v>527</v>
      </c>
      <c r="C63" s="155" t="s">
        <v>461</v>
      </c>
      <c r="D63" s="155" t="s">
        <v>519</v>
      </c>
      <c r="E63" s="155" t="s">
        <v>205</v>
      </c>
      <c r="F63" s="155" t="s">
        <v>521</v>
      </c>
      <c r="G63" s="155" t="s">
        <v>522</v>
      </c>
      <c r="H63" s="155" t="s">
        <v>150</v>
      </c>
      <c r="I63" s="155" t="s">
        <v>4410</v>
      </c>
      <c r="J63" s="156" t="s">
        <v>4410</v>
      </c>
      <c r="K63" s="157" t="s">
        <v>4409</v>
      </c>
    </row>
    <row r="64" spans="1:11" ht="14.5" x14ac:dyDescent="0.35">
      <c r="A64" s="150" t="s">
        <v>528</v>
      </c>
      <c r="B64" s="151" t="s">
        <v>529</v>
      </c>
      <c r="C64" s="151" t="s">
        <v>461</v>
      </c>
      <c r="D64" s="151" t="s">
        <v>519</v>
      </c>
      <c r="E64" s="151" t="s">
        <v>205</v>
      </c>
      <c r="F64" s="151" t="s">
        <v>521</v>
      </c>
      <c r="G64" s="151" t="s">
        <v>525</v>
      </c>
      <c r="H64" s="151" t="s">
        <v>150</v>
      </c>
      <c r="I64" s="151" t="s">
        <v>4410</v>
      </c>
      <c r="J64" s="152" t="s">
        <v>4410</v>
      </c>
      <c r="K64" s="153" t="s">
        <v>4409</v>
      </c>
    </row>
    <row r="65" spans="1:11" ht="14.5" x14ac:dyDescent="0.35">
      <c r="A65" s="154" t="s">
        <v>530</v>
      </c>
      <c r="B65" s="155" t="s">
        <v>531</v>
      </c>
      <c r="C65" s="155" t="s">
        <v>461</v>
      </c>
      <c r="D65" s="155" t="s">
        <v>519</v>
      </c>
      <c r="E65" s="155" t="s">
        <v>532</v>
      </c>
      <c r="F65" s="155" t="s">
        <v>521</v>
      </c>
      <c r="G65" s="155" t="s">
        <v>522</v>
      </c>
      <c r="H65" s="155" t="s">
        <v>150</v>
      </c>
      <c r="I65" s="155" t="s">
        <v>4410</v>
      </c>
      <c r="J65" s="156" t="s">
        <v>4410</v>
      </c>
      <c r="K65" s="157" t="s">
        <v>4409</v>
      </c>
    </row>
    <row r="66" spans="1:11" ht="14.5" x14ac:dyDescent="0.35">
      <c r="A66" s="150" t="s">
        <v>533</v>
      </c>
      <c r="B66" s="151" t="s">
        <v>534</v>
      </c>
      <c r="C66" s="151" t="s">
        <v>461</v>
      </c>
      <c r="D66" s="151" t="s">
        <v>519</v>
      </c>
      <c r="E66" s="151" t="s">
        <v>535</v>
      </c>
      <c r="F66" s="151" t="s">
        <v>521</v>
      </c>
      <c r="G66" s="151" t="s">
        <v>522</v>
      </c>
      <c r="H66" s="151" t="s">
        <v>150</v>
      </c>
      <c r="I66" s="151" t="s">
        <v>4410</v>
      </c>
      <c r="J66" s="152" t="s">
        <v>4410</v>
      </c>
      <c r="K66" s="153" t="s">
        <v>4409</v>
      </c>
    </row>
    <row r="67" spans="1:11" ht="14.5" x14ac:dyDescent="0.35">
      <c r="A67" s="154" t="s">
        <v>536</v>
      </c>
      <c r="B67" s="155" t="s">
        <v>537</v>
      </c>
      <c r="C67" s="155" t="s">
        <v>461</v>
      </c>
      <c r="D67" s="155" t="s">
        <v>519</v>
      </c>
      <c r="E67" s="155" t="s">
        <v>538</v>
      </c>
      <c r="F67" s="155" t="s">
        <v>521</v>
      </c>
      <c r="G67" s="155" t="s">
        <v>522</v>
      </c>
      <c r="H67" s="155" t="s">
        <v>150</v>
      </c>
      <c r="I67" s="155" t="s">
        <v>4410</v>
      </c>
      <c r="J67" s="156" t="s">
        <v>4410</v>
      </c>
      <c r="K67" s="157" t="s">
        <v>4409</v>
      </c>
    </row>
    <row r="68" spans="1:11" ht="14.5" x14ac:dyDescent="0.35">
      <c r="A68" s="150" t="s">
        <v>539</v>
      </c>
      <c r="B68" s="151" t="s">
        <v>540</v>
      </c>
      <c r="C68" s="151" t="s">
        <v>461</v>
      </c>
      <c r="D68" s="151" t="s">
        <v>519</v>
      </c>
      <c r="E68" s="151" t="s">
        <v>541</v>
      </c>
      <c r="F68" s="151" t="s">
        <v>521</v>
      </c>
      <c r="G68" s="151" t="s">
        <v>522</v>
      </c>
      <c r="H68" s="151" t="s">
        <v>150</v>
      </c>
      <c r="I68" s="151" t="s">
        <v>4410</v>
      </c>
      <c r="J68" s="152" t="s">
        <v>4410</v>
      </c>
      <c r="K68" s="153" t="s">
        <v>4409</v>
      </c>
    </row>
    <row r="69" spans="1:11" ht="14.5" x14ac:dyDescent="0.35">
      <c r="A69" s="154" t="s">
        <v>542</v>
      </c>
      <c r="B69" s="155" t="s">
        <v>543</v>
      </c>
      <c r="C69" s="155" t="s">
        <v>461</v>
      </c>
      <c r="D69" s="155" t="s">
        <v>544</v>
      </c>
      <c r="E69" s="155" t="s">
        <v>545</v>
      </c>
      <c r="F69" s="155" t="s">
        <v>546</v>
      </c>
      <c r="G69" s="155" t="s">
        <v>547</v>
      </c>
      <c r="H69" s="155" t="s">
        <v>176</v>
      </c>
      <c r="I69" s="155" t="s">
        <v>4410</v>
      </c>
      <c r="J69" s="156" t="s">
        <v>4410</v>
      </c>
      <c r="K69" s="157" t="s">
        <v>4409</v>
      </c>
    </row>
    <row r="70" spans="1:11" ht="14.5" x14ac:dyDescent="0.35">
      <c r="A70" s="150" t="s">
        <v>548</v>
      </c>
      <c r="B70" s="151" t="s">
        <v>549</v>
      </c>
      <c r="C70" s="151" t="s">
        <v>461</v>
      </c>
      <c r="D70" s="151" t="s">
        <v>544</v>
      </c>
      <c r="E70" s="151" t="s">
        <v>545</v>
      </c>
      <c r="F70" s="151" t="s">
        <v>546</v>
      </c>
      <c r="G70" s="151" t="s">
        <v>550</v>
      </c>
      <c r="H70" s="151" t="s">
        <v>176</v>
      </c>
      <c r="I70" s="151" t="s">
        <v>4410</v>
      </c>
      <c r="J70" s="152" t="s">
        <v>4410</v>
      </c>
      <c r="K70" s="153" t="s">
        <v>4409</v>
      </c>
    </row>
    <row r="71" spans="1:11" ht="14.5" x14ac:dyDescent="0.35">
      <c r="A71" s="154" t="s">
        <v>551</v>
      </c>
      <c r="B71" s="155" t="s">
        <v>552</v>
      </c>
      <c r="C71" s="155" t="s">
        <v>461</v>
      </c>
      <c r="D71" s="155" t="s">
        <v>544</v>
      </c>
      <c r="E71" s="155" t="s">
        <v>545</v>
      </c>
      <c r="F71" s="155" t="s">
        <v>553</v>
      </c>
      <c r="G71" s="155" t="s">
        <v>554</v>
      </c>
      <c r="H71" s="155" t="s">
        <v>139</v>
      </c>
      <c r="I71" s="155">
        <v>2</v>
      </c>
      <c r="J71" s="156">
        <v>2.5</v>
      </c>
      <c r="K71" s="157">
        <v>0.3</v>
      </c>
    </row>
    <row r="72" spans="1:11" ht="14.5" x14ac:dyDescent="0.35">
      <c r="A72" s="150" t="s">
        <v>555</v>
      </c>
      <c r="B72" s="151" t="s">
        <v>556</v>
      </c>
      <c r="C72" s="151" t="s">
        <v>461</v>
      </c>
      <c r="D72" s="151" t="s">
        <v>544</v>
      </c>
      <c r="E72" s="151" t="s">
        <v>545</v>
      </c>
      <c r="F72" s="151" t="s">
        <v>553</v>
      </c>
      <c r="G72" s="151" t="s">
        <v>557</v>
      </c>
      <c r="H72" s="151" t="s">
        <v>139</v>
      </c>
      <c r="I72" s="151">
        <v>2</v>
      </c>
      <c r="J72" s="152">
        <v>2.5</v>
      </c>
      <c r="K72" s="153">
        <v>0.15</v>
      </c>
    </row>
    <row r="73" spans="1:11" ht="14.5" x14ac:dyDescent="0.35">
      <c r="A73" s="154" t="s">
        <v>558</v>
      </c>
      <c r="B73" s="155" t="s">
        <v>559</v>
      </c>
      <c r="C73" s="155" t="s">
        <v>461</v>
      </c>
      <c r="D73" s="155" t="s">
        <v>544</v>
      </c>
      <c r="E73" s="155" t="s">
        <v>545</v>
      </c>
      <c r="F73" s="155" t="s">
        <v>560</v>
      </c>
      <c r="G73" s="155" t="s">
        <v>554</v>
      </c>
      <c r="H73" s="155" t="s">
        <v>139</v>
      </c>
      <c r="I73" s="155">
        <v>2</v>
      </c>
      <c r="J73" s="156">
        <v>2.5</v>
      </c>
      <c r="K73" s="157">
        <v>0.3</v>
      </c>
    </row>
    <row r="74" spans="1:11" ht="14.5" x14ac:dyDescent="0.35">
      <c r="A74" s="150" t="s">
        <v>561</v>
      </c>
      <c r="B74" s="151" t="s">
        <v>562</v>
      </c>
      <c r="C74" s="151" t="s">
        <v>461</v>
      </c>
      <c r="D74" s="151" t="s">
        <v>544</v>
      </c>
      <c r="E74" s="151" t="s">
        <v>545</v>
      </c>
      <c r="F74" s="151" t="s">
        <v>560</v>
      </c>
      <c r="G74" s="151" t="s">
        <v>557</v>
      </c>
      <c r="H74" s="151" t="s">
        <v>139</v>
      </c>
      <c r="I74" s="151">
        <v>2</v>
      </c>
      <c r="J74" s="152">
        <v>2.5</v>
      </c>
      <c r="K74" s="153">
        <v>0.1875</v>
      </c>
    </row>
    <row r="75" spans="1:11" ht="14.5" x14ac:dyDescent="0.35">
      <c r="A75" s="154" t="s">
        <v>563</v>
      </c>
      <c r="B75" s="155" t="s">
        <v>564</v>
      </c>
      <c r="C75" s="155" t="s">
        <v>461</v>
      </c>
      <c r="D75" s="155" t="s">
        <v>544</v>
      </c>
      <c r="E75" s="155" t="s">
        <v>545</v>
      </c>
      <c r="F75" s="155" t="s">
        <v>565</v>
      </c>
      <c r="G75" s="155" t="s">
        <v>566</v>
      </c>
      <c r="H75" s="155" t="s">
        <v>176</v>
      </c>
      <c r="I75" s="155">
        <v>2</v>
      </c>
      <c r="J75" s="156">
        <v>2.5</v>
      </c>
      <c r="K75" s="157">
        <v>0.15</v>
      </c>
    </row>
    <row r="76" spans="1:11" ht="14.5" x14ac:dyDescent="0.35">
      <c r="A76" s="150" t="s">
        <v>567</v>
      </c>
      <c r="B76" s="151" t="s">
        <v>568</v>
      </c>
      <c r="C76" s="151" t="s">
        <v>461</v>
      </c>
      <c r="D76" s="151" t="s">
        <v>544</v>
      </c>
      <c r="E76" s="151" t="s">
        <v>545</v>
      </c>
      <c r="F76" s="151" t="s">
        <v>565</v>
      </c>
      <c r="G76" s="151" t="s">
        <v>569</v>
      </c>
      <c r="H76" s="151" t="s">
        <v>176</v>
      </c>
      <c r="I76" s="151">
        <v>2</v>
      </c>
      <c r="J76" s="152">
        <v>2.5</v>
      </c>
      <c r="K76" s="153">
        <v>0.1</v>
      </c>
    </row>
    <row r="77" spans="1:11" ht="14.5" x14ac:dyDescent="0.35">
      <c r="A77" s="154" t="s">
        <v>570</v>
      </c>
      <c r="B77" s="155" t="s">
        <v>571</v>
      </c>
      <c r="C77" s="155" t="s">
        <v>461</v>
      </c>
      <c r="D77" s="155" t="s">
        <v>544</v>
      </c>
      <c r="E77" s="155" t="s">
        <v>545</v>
      </c>
      <c r="F77" s="155" t="s">
        <v>565</v>
      </c>
      <c r="G77" s="155" t="s">
        <v>572</v>
      </c>
      <c r="H77" s="155" t="s">
        <v>176</v>
      </c>
      <c r="I77" s="155" t="s">
        <v>4410</v>
      </c>
      <c r="J77" s="156" t="s">
        <v>4410</v>
      </c>
      <c r="K77" s="157" t="s">
        <v>4409</v>
      </c>
    </row>
    <row r="78" spans="1:11" ht="14.5" x14ac:dyDescent="0.35">
      <c r="A78" s="150" t="s">
        <v>573</v>
      </c>
      <c r="B78" s="151" t="s">
        <v>574</v>
      </c>
      <c r="C78" s="151" t="s">
        <v>461</v>
      </c>
      <c r="D78" s="151" t="s">
        <v>544</v>
      </c>
      <c r="E78" s="151" t="s">
        <v>545</v>
      </c>
      <c r="F78" s="151" t="s">
        <v>565</v>
      </c>
      <c r="G78" s="151" t="s">
        <v>575</v>
      </c>
      <c r="H78" s="151" t="s">
        <v>176</v>
      </c>
      <c r="I78" s="151">
        <v>2</v>
      </c>
      <c r="J78" s="152">
        <v>2.5</v>
      </c>
      <c r="K78" s="153">
        <v>0.15</v>
      </c>
    </row>
    <row r="79" spans="1:11" ht="14.5" x14ac:dyDescent="0.35">
      <c r="A79" s="154" t="s">
        <v>576</v>
      </c>
      <c r="B79" s="155" t="s">
        <v>577</v>
      </c>
      <c r="C79" s="155" t="s">
        <v>461</v>
      </c>
      <c r="D79" s="155" t="s">
        <v>544</v>
      </c>
      <c r="E79" s="155" t="s">
        <v>545</v>
      </c>
      <c r="F79" s="155" t="s">
        <v>565</v>
      </c>
      <c r="G79" s="155" t="s">
        <v>578</v>
      </c>
      <c r="H79" s="155" t="s">
        <v>176</v>
      </c>
      <c r="I79" s="155">
        <v>2</v>
      </c>
      <c r="J79" s="156">
        <v>2.5</v>
      </c>
      <c r="K79" s="157">
        <v>0.1</v>
      </c>
    </row>
    <row r="80" spans="1:11" ht="14.5" x14ac:dyDescent="0.35">
      <c r="A80" s="150" t="s">
        <v>579</v>
      </c>
      <c r="B80" s="151" t="s">
        <v>580</v>
      </c>
      <c r="C80" s="151" t="s">
        <v>461</v>
      </c>
      <c r="D80" s="151" t="s">
        <v>544</v>
      </c>
      <c r="E80" s="151" t="s">
        <v>545</v>
      </c>
      <c r="F80" s="151" t="s">
        <v>565</v>
      </c>
      <c r="G80" s="151" t="s">
        <v>581</v>
      </c>
      <c r="H80" s="151" t="s">
        <v>176</v>
      </c>
      <c r="I80" s="151" t="s">
        <v>4410</v>
      </c>
      <c r="J80" s="152" t="s">
        <v>4410</v>
      </c>
      <c r="K80" s="153" t="s">
        <v>4409</v>
      </c>
    </row>
    <row r="81" spans="1:11" ht="14.5" x14ac:dyDescent="0.35">
      <c r="A81" s="154" t="s">
        <v>582</v>
      </c>
      <c r="B81" s="155" t="s">
        <v>583</v>
      </c>
      <c r="C81" s="155" t="s">
        <v>461</v>
      </c>
      <c r="D81" s="155" t="s">
        <v>544</v>
      </c>
      <c r="E81" s="155" t="s">
        <v>545</v>
      </c>
      <c r="F81" s="155" t="s">
        <v>565</v>
      </c>
      <c r="G81" s="155" t="s">
        <v>584</v>
      </c>
      <c r="H81" s="155" t="s">
        <v>176</v>
      </c>
      <c r="I81" s="155">
        <v>2</v>
      </c>
      <c r="J81" s="156">
        <v>2.5</v>
      </c>
      <c r="K81" s="157">
        <v>7.4999999999999997E-2</v>
      </c>
    </row>
    <row r="82" spans="1:11" ht="14.5" x14ac:dyDescent="0.35">
      <c r="A82" s="150" t="s">
        <v>585</v>
      </c>
      <c r="B82" s="151" t="s">
        <v>586</v>
      </c>
      <c r="C82" s="151" t="s">
        <v>461</v>
      </c>
      <c r="D82" s="151" t="s">
        <v>544</v>
      </c>
      <c r="E82" s="151" t="s">
        <v>545</v>
      </c>
      <c r="F82" s="151" t="s">
        <v>565</v>
      </c>
      <c r="G82" s="151" t="s">
        <v>587</v>
      </c>
      <c r="H82" s="151" t="s">
        <v>176</v>
      </c>
      <c r="I82" s="151">
        <v>2</v>
      </c>
      <c r="J82" s="152">
        <v>2.5</v>
      </c>
      <c r="K82" s="153">
        <v>7.4999999999999997E-2</v>
      </c>
    </row>
    <row r="83" spans="1:11" ht="14.5" x14ac:dyDescent="0.35">
      <c r="A83" s="154" t="s">
        <v>588</v>
      </c>
      <c r="B83" s="155" t="s">
        <v>589</v>
      </c>
      <c r="C83" s="155" t="s">
        <v>461</v>
      </c>
      <c r="D83" s="155" t="s">
        <v>544</v>
      </c>
      <c r="E83" s="155" t="s">
        <v>545</v>
      </c>
      <c r="F83" s="155" t="s">
        <v>565</v>
      </c>
      <c r="G83" s="155" t="s">
        <v>590</v>
      </c>
      <c r="H83" s="155" t="s">
        <v>176</v>
      </c>
      <c r="I83" s="155" t="s">
        <v>4410</v>
      </c>
      <c r="J83" s="156" t="s">
        <v>4410</v>
      </c>
      <c r="K83" s="157" t="s">
        <v>4409</v>
      </c>
    </row>
    <row r="84" spans="1:11" ht="14.5" x14ac:dyDescent="0.35">
      <c r="A84" s="150" t="s">
        <v>591</v>
      </c>
      <c r="B84" s="151" t="s">
        <v>592</v>
      </c>
      <c r="C84" s="151" t="s">
        <v>461</v>
      </c>
      <c r="D84" s="151" t="s">
        <v>544</v>
      </c>
      <c r="E84" s="151" t="s">
        <v>545</v>
      </c>
      <c r="F84" s="151" t="s">
        <v>565</v>
      </c>
      <c r="G84" s="151" t="s">
        <v>593</v>
      </c>
      <c r="H84" s="151" t="s">
        <v>176</v>
      </c>
      <c r="I84" s="151" t="s">
        <v>4410</v>
      </c>
      <c r="J84" s="152" t="s">
        <v>4410</v>
      </c>
      <c r="K84" s="153" t="s">
        <v>4409</v>
      </c>
    </row>
    <row r="85" spans="1:11" ht="14.5" x14ac:dyDescent="0.35">
      <c r="A85" s="154" t="s">
        <v>594</v>
      </c>
      <c r="B85" s="155" t="s">
        <v>595</v>
      </c>
      <c r="C85" s="155" t="s">
        <v>461</v>
      </c>
      <c r="D85" s="155" t="s">
        <v>544</v>
      </c>
      <c r="E85" s="155" t="s">
        <v>545</v>
      </c>
      <c r="F85" s="155" t="s">
        <v>565</v>
      </c>
      <c r="G85" s="155" t="s">
        <v>596</v>
      </c>
      <c r="H85" s="155" t="s">
        <v>176</v>
      </c>
      <c r="I85" s="155" t="s">
        <v>4410</v>
      </c>
      <c r="J85" s="156" t="s">
        <v>4410</v>
      </c>
      <c r="K85" s="157" t="s">
        <v>4409</v>
      </c>
    </row>
    <row r="86" spans="1:11" ht="14.5" x14ac:dyDescent="0.35">
      <c r="A86" s="150" t="s">
        <v>597</v>
      </c>
      <c r="B86" s="151" t="s">
        <v>598</v>
      </c>
      <c r="C86" s="151" t="s">
        <v>461</v>
      </c>
      <c r="D86" s="151" t="s">
        <v>544</v>
      </c>
      <c r="E86" s="151" t="s">
        <v>545</v>
      </c>
      <c r="F86" s="151" t="s">
        <v>599</v>
      </c>
      <c r="G86" s="151" t="s">
        <v>566</v>
      </c>
      <c r="H86" s="151" t="s">
        <v>176</v>
      </c>
      <c r="I86" s="151" t="s">
        <v>4410</v>
      </c>
      <c r="J86" s="152" t="s">
        <v>4410</v>
      </c>
      <c r="K86" s="153" t="s">
        <v>4409</v>
      </c>
    </row>
    <row r="87" spans="1:11" ht="14.5" x14ac:dyDescent="0.35">
      <c r="A87" s="154" t="s">
        <v>600</v>
      </c>
      <c r="B87" s="155" t="s">
        <v>601</v>
      </c>
      <c r="C87" s="155" t="s">
        <v>461</v>
      </c>
      <c r="D87" s="155" t="s">
        <v>544</v>
      </c>
      <c r="E87" s="155" t="s">
        <v>545</v>
      </c>
      <c r="F87" s="155" t="s">
        <v>599</v>
      </c>
      <c r="G87" s="155" t="s">
        <v>569</v>
      </c>
      <c r="H87" s="155" t="s">
        <v>176</v>
      </c>
      <c r="I87" s="155" t="s">
        <v>4410</v>
      </c>
      <c r="J87" s="156" t="s">
        <v>4410</v>
      </c>
      <c r="K87" s="157" t="s">
        <v>4409</v>
      </c>
    </row>
    <row r="88" spans="1:11" ht="14.5" x14ac:dyDescent="0.35">
      <c r="A88" s="150" t="s">
        <v>602</v>
      </c>
      <c r="B88" s="151" t="s">
        <v>603</v>
      </c>
      <c r="C88" s="151" t="s">
        <v>461</v>
      </c>
      <c r="D88" s="151" t="s">
        <v>544</v>
      </c>
      <c r="E88" s="151" t="s">
        <v>545</v>
      </c>
      <c r="F88" s="151" t="s">
        <v>599</v>
      </c>
      <c r="G88" s="151" t="s">
        <v>572</v>
      </c>
      <c r="H88" s="151" t="s">
        <v>176</v>
      </c>
      <c r="I88" s="151" t="s">
        <v>4410</v>
      </c>
      <c r="J88" s="152" t="s">
        <v>4410</v>
      </c>
      <c r="K88" s="153" t="s">
        <v>4409</v>
      </c>
    </row>
    <row r="89" spans="1:11" ht="14.5" x14ac:dyDescent="0.35">
      <c r="A89" s="154" t="s">
        <v>604</v>
      </c>
      <c r="B89" s="155" t="s">
        <v>605</v>
      </c>
      <c r="C89" s="155" t="s">
        <v>461</v>
      </c>
      <c r="D89" s="155" t="s">
        <v>544</v>
      </c>
      <c r="E89" s="155" t="s">
        <v>545</v>
      </c>
      <c r="F89" s="155" t="s">
        <v>599</v>
      </c>
      <c r="G89" s="155" t="s">
        <v>575</v>
      </c>
      <c r="H89" s="155" t="s">
        <v>176</v>
      </c>
      <c r="I89" s="155" t="s">
        <v>4410</v>
      </c>
      <c r="J89" s="156" t="s">
        <v>4410</v>
      </c>
      <c r="K89" s="157" t="s">
        <v>4409</v>
      </c>
    </row>
    <row r="90" spans="1:11" ht="14.5" x14ac:dyDescent="0.35">
      <c r="A90" s="150" t="s">
        <v>606</v>
      </c>
      <c r="B90" s="151" t="s">
        <v>607</v>
      </c>
      <c r="C90" s="151" t="s">
        <v>461</v>
      </c>
      <c r="D90" s="151" t="s">
        <v>544</v>
      </c>
      <c r="E90" s="151" t="s">
        <v>545</v>
      </c>
      <c r="F90" s="151" t="s">
        <v>599</v>
      </c>
      <c r="G90" s="151" t="s">
        <v>578</v>
      </c>
      <c r="H90" s="151" t="s">
        <v>176</v>
      </c>
      <c r="I90" s="151" t="s">
        <v>4410</v>
      </c>
      <c r="J90" s="152" t="s">
        <v>4410</v>
      </c>
      <c r="K90" s="153" t="s">
        <v>4409</v>
      </c>
    </row>
    <row r="91" spans="1:11" ht="14.5" x14ac:dyDescent="0.35">
      <c r="A91" s="154" t="s">
        <v>608</v>
      </c>
      <c r="B91" s="155" t="s">
        <v>609</v>
      </c>
      <c r="C91" s="155" t="s">
        <v>461</v>
      </c>
      <c r="D91" s="155" t="s">
        <v>544</v>
      </c>
      <c r="E91" s="155" t="s">
        <v>545</v>
      </c>
      <c r="F91" s="155" t="s">
        <v>599</v>
      </c>
      <c r="G91" s="155" t="s">
        <v>581</v>
      </c>
      <c r="H91" s="155" t="s">
        <v>176</v>
      </c>
      <c r="I91" s="155" t="s">
        <v>4410</v>
      </c>
      <c r="J91" s="156" t="s">
        <v>4410</v>
      </c>
      <c r="K91" s="157" t="s">
        <v>4409</v>
      </c>
    </row>
    <row r="92" spans="1:11" ht="14.5" x14ac:dyDescent="0.35">
      <c r="A92" s="150" t="s">
        <v>610</v>
      </c>
      <c r="B92" s="151" t="s">
        <v>611</v>
      </c>
      <c r="C92" s="151" t="s">
        <v>461</v>
      </c>
      <c r="D92" s="151" t="s">
        <v>544</v>
      </c>
      <c r="E92" s="151" t="s">
        <v>545</v>
      </c>
      <c r="F92" s="151" t="s">
        <v>599</v>
      </c>
      <c r="G92" s="151" t="s">
        <v>584</v>
      </c>
      <c r="H92" s="151" t="s">
        <v>176</v>
      </c>
      <c r="I92" s="151" t="s">
        <v>4410</v>
      </c>
      <c r="J92" s="152" t="s">
        <v>4410</v>
      </c>
      <c r="K92" s="153" t="s">
        <v>4409</v>
      </c>
    </row>
    <row r="93" spans="1:11" ht="14.5" x14ac:dyDescent="0.35">
      <c r="A93" s="154" t="s">
        <v>612</v>
      </c>
      <c r="B93" s="155" t="s">
        <v>613</v>
      </c>
      <c r="C93" s="155" t="s">
        <v>461</v>
      </c>
      <c r="D93" s="155" t="s">
        <v>544</v>
      </c>
      <c r="E93" s="155" t="s">
        <v>545</v>
      </c>
      <c r="F93" s="155" t="s">
        <v>599</v>
      </c>
      <c r="G93" s="155" t="s">
        <v>587</v>
      </c>
      <c r="H93" s="155" t="s">
        <v>176</v>
      </c>
      <c r="I93" s="155" t="s">
        <v>4410</v>
      </c>
      <c r="J93" s="156" t="s">
        <v>4410</v>
      </c>
      <c r="K93" s="157" t="s">
        <v>4409</v>
      </c>
    </row>
    <row r="94" spans="1:11" ht="14.5" x14ac:dyDescent="0.35">
      <c r="A94" s="150" t="s">
        <v>614</v>
      </c>
      <c r="B94" s="151" t="s">
        <v>615</v>
      </c>
      <c r="C94" s="151" t="s">
        <v>461</v>
      </c>
      <c r="D94" s="151" t="s">
        <v>544</v>
      </c>
      <c r="E94" s="151" t="s">
        <v>545</v>
      </c>
      <c r="F94" s="151" t="s">
        <v>599</v>
      </c>
      <c r="G94" s="151" t="s">
        <v>590</v>
      </c>
      <c r="H94" s="151" t="s">
        <v>176</v>
      </c>
      <c r="I94" s="151" t="s">
        <v>4410</v>
      </c>
      <c r="J94" s="152" t="s">
        <v>4410</v>
      </c>
      <c r="K94" s="153" t="s">
        <v>4409</v>
      </c>
    </row>
    <row r="95" spans="1:11" ht="14.5" x14ac:dyDescent="0.35">
      <c r="A95" s="154" t="s">
        <v>616</v>
      </c>
      <c r="B95" s="155" t="s">
        <v>617</v>
      </c>
      <c r="C95" s="155" t="s">
        <v>461</v>
      </c>
      <c r="D95" s="155" t="s">
        <v>544</v>
      </c>
      <c r="E95" s="155" t="s">
        <v>545</v>
      </c>
      <c r="F95" s="155" t="s">
        <v>599</v>
      </c>
      <c r="G95" s="155" t="s">
        <v>593</v>
      </c>
      <c r="H95" s="155" t="s">
        <v>176</v>
      </c>
      <c r="I95" s="155" t="s">
        <v>4410</v>
      </c>
      <c r="J95" s="156" t="s">
        <v>4410</v>
      </c>
      <c r="K95" s="157" t="s">
        <v>4409</v>
      </c>
    </row>
    <row r="96" spans="1:11" ht="14.5" x14ac:dyDescent="0.35">
      <c r="A96" s="150" t="s">
        <v>618</v>
      </c>
      <c r="B96" s="151" t="s">
        <v>619</v>
      </c>
      <c r="C96" s="151" t="s">
        <v>461</v>
      </c>
      <c r="D96" s="151" t="s">
        <v>544</v>
      </c>
      <c r="E96" s="151" t="s">
        <v>545</v>
      </c>
      <c r="F96" s="151" t="s">
        <v>599</v>
      </c>
      <c r="G96" s="151" t="s">
        <v>596</v>
      </c>
      <c r="H96" s="151" t="s">
        <v>176</v>
      </c>
      <c r="I96" s="151" t="s">
        <v>4410</v>
      </c>
      <c r="J96" s="152" t="s">
        <v>4410</v>
      </c>
      <c r="K96" s="153" t="s">
        <v>4409</v>
      </c>
    </row>
    <row r="97" spans="1:11" ht="14.5" x14ac:dyDescent="0.35">
      <c r="A97" s="154" t="s">
        <v>620</v>
      </c>
      <c r="B97" s="155" t="s">
        <v>621</v>
      </c>
      <c r="C97" s="155" t="s">
        <v>461</v>
      </c>
      <c r="D97" s="155" t="s">
        <v>544</v>
      </c>
      <c r="E97" s="155" t="s">
        <v>545</v>
      </c>
      <c r="F97" s="155" t="s">
        <v>622</v>
      </c>
      <c r="G97" s="155" t="s">
        <v>623</v>
      </c>
      <c r="H97" s="155" t="s">
        <v>176</v>
      </c>
      <c r="I97" s="155" t="s">
        <v>4410</v>
      </c>
      <c r="J97" s="156" t="s">
        <v>4410</v>
      </c>
      <c r="K97" s="157" t="s">
        <v>4409</v>
      </c>
    </row>
    <row r="98" spans="1:11" ht="14.5" x14ac:dyDescent="0.35">
      <c r="A98" s="150" t="s">
        <v>624</v>
      </c>
      <c r="B98" s="151" t="s">
        <v>625</v>
      </c>
      <c r="C98" s="151" t="s">
        <v>461</v>
      </c>
      <c r="D98" s="151" t="s">
        <v>544</v>
      </c>
      <c r="E98" s="151" t="s">
        <v>545</v>
      </c>
      <c r="F98" s="151" t="s">
        <v>622</v>
      </c>
      <c r="G98" s="151" t="s">
        <v>626</v>
      </c>
      <c r="H98" s="151" t="s">
        <v>176</v>
      </c>
      <c r="I98" s="151" t="s">
        <v>4410</v>
      </c>
      <c r="J98" s="152" t="s">
        <v>4410</v>
      </c>
      <c r="K98" s="153" t="s">
        <v>4409</v>
      </c>
    </row>
    <row r="99" spans="1:11" ht="14.5" x14ac:dyDescent="0.35">
      <c r="A99" s="154" t="s">
        <v>627</v>
      </c>
      <c r="B99" s="155" t="s">
        <v>628</v>
      </c>
      <c r="C99" s="155" t="s">
        <v>461</v>
      </c>
      <c r="D99" s="155" t="s">
        <v>629</v>
      </c>
      <c r="E99" s="155" t="s">
        <v>630</v>
      </c>
      <c r="F99" s="155" t="s">
        <v>454</v>
      </c>
      <c r="G99" s="155" t="s">
        <v>631</v>
      </c>
      <c r="H99" s="155" t="s">
        <v>176</v>
      </c>
      <c r="I99" s="155" t="s">
        <v>4410</v>
      </c>
      <c r="J99" s="156" t="s">
        <v>4410</v>
      </c>
      <c r="K99" s="157" t="s">
        <v>4409</v>
      </c>
    </row>
    <row r="100" spans="1:11" ht="14.5" x14ac:dyDescent="0.35">
      <c r="A100" s="150" t="s">
        <v>632</v>
      </c>
      <c r="B100" s="151" t="s">
        <v>633</v>
      </c>
      <c r="C100" s="151" t="s">
        <v>461</v>
      </c>
      <c r="D100" s="151" t="s">
        <v>629</v>
      </c>
      <c r="E100" s="151" t="s">
        <v>630</v>
      </c>
      <c r="F100" s="151" t="s">
        <v>454</v>
      </c>
      <c r="G100" s="151" t="s">
        <v>634</v>
      </c>
      <c r="H100" s="151" t="s">
        <v>176</v>
      </c>
      <c r="I100" s="151" t="s">
        <v>4410</v>
      </c>
      <c r="J100" s="152" t="s">
        <v>4410</v>
      </c>
      <c r="K100" s="153" t="s">
        <v>4409</v>
      </c>
    </row>
    <row r="101" spans="1:11" ht="14.5" x14ac:dyDescent="0.35">
      <c r="A101" s="154" t="s">
        <v>635</v>
      </c>
      <c r="B101" s="155" t="s">
        <v>636</v>
      </c>
      <c r="C101" s="155" t="s">
        <v>461</v>
      </c>
      <c r="D101" s="155" t="s">
        <v>629</v>
      </c>
      <c r="E101" s="155" t="s">
        <v>637</v>
      </c>
      <c r="F101" s="155" t="s">
        <v>454</v>
      </c>
      <c r="G101" s="155" t="s">
        <v>631</v>
      </c>
      <c r="H101" s="155" t="s">
        <v>176</v>
      </c>
      <c r="I101" s="155" t="s">
        <v>4410</v>
      </c>
      <c r="J101" s="156" t="s">
        <v>4410</v>
      </c>
      <c r="K101" s="157" t="s">
        <v>4409</v>
      </c>
    </row>
    <row r="102" spans="1:11" ht="14.5" x14ac:dyDescent="0.35">
      <c r="A102" s="150" t="s">
        <v>638</v>
      </c>
      <c r="B102" s="151" t="s">
        <v>639</v>
      </c>
      <c r="C102" s="151" t="s">
        <v>461</v>
      </c>
      <c r="D102" s="151" t="s">
        <v>629</v>
      </c>
      <c r="E102" s="151" t="s">
        <v>637</v>
      </c>
      <c r="F102" s="151" t="s">
        <v>454</v>
      </c>
      <c r="G102" s="151" t="s">
        <v>634</v>
      </c>
      <c r="H102" s="151" t="s">
        <v>176</v>
      </c>
      <c r="I102" s="151" t="s">
        <v>4410</v>
      </c>
      <c r="J102" s="152" t="s">
        <v>4410</v>
      </c>
      <c r="K102" s="153" t="s">
        <v>4409</v>
      </c>
    </row>
    <row r="103" spans="1:11" ht="14.5" x14ac:dyDescent="0.35">
      <c r="A103" s="154" t="s">
        <v>640</v>
      </c>
      <c r="B103" s="155" t="s">
        <v>641</v>
      </c>
      <c r="C103" s="155" t="s">
        <v>642</v>
      </c>
      <c r="D103" s="155" t="s">
        <v>643</v>
      </c>
      <c r="E103" s="155" t="s">
        <v>147</v>
      </c>
      <c r="F103" s="155" t="s">
        <v>454</v>
      </c>
      <c r="G103" s="155" t="s">
        <v>644</v>
      </c>
      <c r="H103" s="155" t="s">
        <v>150</v>
      </c>
      <c r="I103" s="155" t="s">
        <v>4410</v>
      </c>
      <c r="J103" s="156" t="s">
        <v>4410</v>
      </c>
      <c r="K103" s="157" t="s">
        <v>4409</v>
      </c>
    </row>
    <row r="104" spans="1:11" ht="14.5" x14ac:dyDescent="0.35">
      <c r="A104" s="150" t="s">
        <v>645</v>
      </c>
      <c r="B104" s="151" t="s">
        <v>646</v>
      </c>
      <c r="C104" s="151" t="s">
        <v>642</v>
      </c>
      <c r="D104" s="151" t="s">
        <v>643</v>
      </c>
      <c r="E104" s="151" t="s">
        <v>147</v>
      </c>
      <c r="F104" s="151" t="s">
        <v>454</v>
      </c>
      <c r="G104" s="151" t="s">
        <v>647</v>
      </c>
      <c r="H104" s="151" t="s">
        <v>150</v>
      </c>
      <c r="I104" s="151" t="s">
        <v>4410</v>
      </c>
      <c r="J104" s="152" t="s">
        <v>4410</v>
      </c>
      <c r="K104" s="153" t="s">
        <v>4409</v>
      </c>
    </row>
    <row r="105" spans="1:11" ht="14.5" x14ac:dyDescent="0.35">
      <c r="A105" s="154" t="s">
        <v>648</v>
      </c>
      <c r="B105" s="155" t="s">
        <v>649</v>
      </c>
      <c r="C105" s="155" t="s">
        <v>642</v>
      </c>
      <c r="D105" s="155" t="s">
        <v>643</v>
      </c>
      <c r="E105" s="155" t="s">
        <v>650</v>
      </c>
      <c r="F105" s="155" t="s">
        <v>454</v>
      </c>
      <c r="G105" s="155" t="s">
        <v>644</v>
      </c>
      <c r="H105" s="155" t="s">
        <v>150</v>
      </c>
      <c r="I105" s="155" t="s">
        <v>4410</v>
      </c>
      <c r="J105" s="156" t="s">
        <v>4410</v>
      </c>
      <c r="K105" s="157" t="s">
        <v>4409</v>
      </c>
    </row>
    <row r="106" spans="1:11" ht="14.5" x14ac:dyDescent="0.35">
      <c r="A106" s="150" t="s">
        <v>651</v>
      </c>
      <c r="B106" s="151" t="s">
        <v>652</v>
      </c>
      <c r="C106" s="151" t="s">
        <v>642</v>
      </c>
      <c r="D106" s="151" t="s">
        <v>643</v>
      </c>
      <c r="E106" s="151" t="s">
        <v>650</v>
      </c>
      <c r="F106" s="151" t="s">
        <v>454</v>
      </c>
      <c r="G106" s="151" t="s">
        <v>653</v>
      </c>
      <c r="H106" s="151" t="s">
        <v>150</v>
      </c>
      <c r="I106" s="151" t="s">
        <v>4410</v>
      </c>
      <c r="J106" s="152" t="s">
        <v>4410</v>
      </c>
      <c r="K106" s="153" t="s">
        <v>4409</v>
      </c>
    </row>
    <row r="107" spans="1:11" ht="14.5" x14ac:dyDescent="0.35">
      <c r="A107" s="154" t="s">
        <v>654</v>
      </c>
      <c r="B107" s="155" t="s">
        <v>655</v>
      </c>
      <c r="C107" s="155" t="s">
        <v>642</v>
      </c>
      <c r="D107" s="155" t="s">
        <v>643</v>
      </c>
      <c r="E107" s="155" t="s">
        <v>650</v>
      </c>
      <c r="F107" s="155" t="s">
        <v>454</v>
      </c>
      <c r="G107" s="155" t="s">
        <v>656</v>
      </c>
      <c r="H107" s="155" t="s">
        <v>150</v>
      </c>
      <c r="I107" s="155" t="s">
        <v>4410</v>
      </c>
      <c r="J107" s="156" t="s">
        <v>4410</v>
      </c>
      <c r="K107" s="157" t="s">
        <v>4409</v>
      </c>
    </row>
    <row r="108" spans="1:11" ht="14.5" x14ac:dyDescent="0.35">
      <c r="A108" s="150" t="s">
        <v>657</v>
      </c>
      <c r="B108" s="151" t="s">
        <v>658</v>
      </c>
      <c r="C108" s="151" t="s">
        <v>642</v>
      </c>
      <c r="D108" s="151" t="s">
        <v>643</v>
      </c>
      <c r="E108" s="151" t="s">
        <v>650</v>
      </c>
      <c r="F108" s="151" t="s">
        <v>454</v>
      </c>
      <c r="G108" s="151" t="s">
        <v>659</v>
      </c>
      <c r="H108" s="151" t="s">
        <v>150</v>
      </c>
      <c r="I108" s="151" t="s">
        <v>4410</v>
      </c>
      <c r="J108" s="152" t="s">
        <v>4410</v>
      </c>
      <c r="K108" s="153" t="s">
        <v>4409</v>
      </c>
    </row>
    <row r="109" spans="1:11" ht="14.5" x14ac:dyDescent="0.35">
      <c r="A109" s="154" t="s">
        <v>660</v>
      </c>
      <c r="B109" s="155" t="s">
        <v>661</v>
      </c>
      <c r="C109" s="155" t="s">
        <v>642</v>
      </c>
      <c r="D109" s="155" t="s">
        <v>643</v>
      </c>
      <c r="E109" s="155" t="s">
        <v>650</v>
      </c>
      <c r="F109" s="155" t="s">
        <v>454</v>
      </c>
      <c r="G109" s="155" t="s">
        <v>662</v>
      </c>
      <c r="H109" s="155" t="s">
        <v>150</v>
      </c>
      <c r="I109" s="155" t="s">
        <v>4410</v>
      </c>
      <c r="J109" s="156" t="s">
        <v>4410</v>
      </c>
      <c r="K109" s="157" t="s">
        <v>4409</v>
      </c>
    </row>
    <row r="110" spans="1:11" ht="14.5" x14ac:dyDescent="0.35">
      <c r="A110" s="150" t="s">
        <v>663</v>
      </c>
      <c r="B110" s="151" t="s">
        <v>664</v>
      </c>
      <c r="C110" s="151" t="s">
        <v>642</v>
      </c>
      <c r="D110" s="151" t="s">
        <v>643</v>
      </c>
      <c r="E110" s="151" t="s">
        <v>650</v>
      </c>
      <c r="F110" s="151" t="s">
        <v>454</v>
      </c>
      <c r="G110" s="151" t="s">
        <v>665</v>
      </c>
      <c r="H110" s="151" t="s">
        <v>150</v>
      </c>
      <c r="I110" s="151" t="s">
        <v>4410</v>
      </c>
      <c r="J110" s="152" t="s">
        <v>4410</v>
      </c>
      <c r="K110" s="153" t="s">
        <v>4409</v>
      </c>
    </row>
    <row r="111" spans="1:11" ht="14.5" x14ac:dyDescent="0.35">
      <c r="A111" s="154" t="s">
        <v>666</v>
      </c>
      <c r="B111" s="155" t="s">
        <v>667</v>
      </c>
      <c r="C111" s="155" t="s">
        <v>642</v>
      </c>
      <c r="D111" s="155" t="s">
        <v>643</v>
      </c>
      <c r="E111" s="155" t="s">
        <v>650</v>
      </c>
      <c r="F111" s="155" t="s">
        <v>454</v>
      </c>
      <c r="G111" s="155" t="s">
        <v>647</v>
      </c>
      <c r="H111" s="155" t="s">
        <v>150</v>
      </c>
      <c r="I111" s="155" t="s">
        <v>4410</v>
      </c>
      <c r="J111" s="156" t="s">
        <v>4410</v>
      </c>
      <c r="K111" s="157" t="s">
        <v>4409</v>
      </c>
    </row>
    <row r="112" spans="1:11" ht="14.5" x14ac:dyDescent="0.35">
      <c r="A112" s="150" t="s">
        <v>668</v>
      </c>
      <c r="B112" s="151" t="s">
        <v>669</v>
      </c>
      <c r="C112" s="151" t="s">
        <v>642</v>
      </c>
      <c r="D112" s="151" t="s">
        <v>643</v>
      </c>
      <c r="E112" s="151" t="s">
        <v>670</v>
      </c>
      <c r="F112" s="151" t="s">
        <v>454</v>
      </c>
      <c r="G112" s="151" t="s">
        <v>644</v>
      </c>
      <c r="H112" s="151" t="s">
        <v>150</v>
      </c>
      <c r="I112" s="151" t="s">
        <v>4410</v>
      </c>
      <c r="J112" s="152" t="s">
        <v>4410</v>
      </c>
      <c r="K112" s="153" t="s">
        <v>4409</v>
      </c>
    </row>
    <row r="113" spans="1:11" ht="14.5" x14ac:dyDescent="0.35">
      <c r="A113" s="154" t="s">
        <v>671</v>
      </c>
      <c r="B113" s="155" t="s">
        <v>672</v>
      </c>
      <c r="C113" s="155" t="s">
        <v>642</v>
      </c>
      <c r="D113" s="155" t="s">
        <v>643</v>
      </c>
      <c r="E113" s="155" t="s">
        <v>670</v>
      </c>
      <c r="F113" s="155" t="s">
        <v>454</v>
      </c>
      <c r="G113" s="155" t="s">
        <v>653</v>
      </c>
      <c r="H113" s="155" t="s">
        <v>150</v>
      </c>
      <c r="I113" s="155" t="s">
        <v>4410</v>
      </c>
      <c r="J113" s="156" t="s">
        <v>4410</v>
      </c>
      <c r="K113" s="157" t="s">
        <v>4409</v>
      </c>
    </row>
    <row r="114" spans="1:11" ht="14.5" x14ac:dyDescent="0.35">
      <c r="A114" s="150" t="s">
        <v>673</v>
      </c>
      <c r="B114" s="151" t="s">
        <v>674</v>
      </c>
      <c r="C114" s="151" t="s">
        <v>642</v>
      </c>
      <c r="D114" s="151" t="s">
        <v>643</v>
      </c>
      <c r="E114" s="151" t="s">
        <v>670</v>
      </c>
      <c r="F114" s="151" t="s">
        <v>454</v>
      </c>
      <c r="G114" s="151" t="s">
        <v>656</v>
      </c>
      <c r="H114" s="151" t="s">
        <v>150</v>
      </c>
      <c r="I114" s="151" t="s">
        <v>4410</v>
      </c>
      <c r="J114" s="152" t="s">
        <v>4410</v>
      </c>
      <c r="K114" s="153" t="s">
        <v>4409</v>
      </c>
    </row>
    <row r="115" spans="1:11" ht="14.5" x14ac:dyDescent="0.35">
      <c r="A115" s="154" t="s">
        <v>675</v>
      </c>
      <c r="B115" s="155" t="s">
        <v>676</v>
      </c>
      <c r="C115" s="155" t="s">
        <v>642</v>
      </c>
      <c r="D115" s="155" t="s">
        <v>643</v>
      </c>
      <c r="E115" s="155" t="s">
        <v>670</v>
      </c>
      <c r="F115" s="155" t="s">
        <v>454</v>
      </c>
      <c r="G115" s="155" t="s">
        <v>659</v>
      </c>
      <c r="H115" s="155" t="s">
        <v>150</v>
      </c>
      <c r="I115" s="155" t="s">
        <v>4410</v>
      </c>
      <c r="J115" s="156" t="s">
        <v>4410</v>
      </c>
      <c r="K115" s="157" t="s">
        <v>4409</v>
      </c>
    </row>
    <row r="116" spans="1:11" ht="14.5" x14ac:dyDescent="0.35">
      <c r="A116" s="150" t="s">
        <v>677</v>
      </c>
      <c r="B116" s="151" t="s">
        <v>678</v>
      </c>
      <c r="C116" s="151" t="s">
        <v>642</v>
      </c>
      <c r="D116" s="151" t="s">
        <v>643</v>
      </c>
      <c r="E116" s="151" t="s">
        <v>670</v>
      </c>
      <c r="F116" s="151" t="s">
        <v>454</v>
      </c>
      <c r="G116" s="151" t="s">
        <v>662</v>
      </c>
      <c r="H116" s="151" t="s">
        <v>150</v>
      </c>
      <c r="I116" s="151" t="s">
        <v>4410</v>
      </c>
      <c r="J116" s="152" t="s">
        <v>4410</v>
      </c>
      <c r="K116" s="153" t="s">
        <v>4409</v>
      </c>
    </row>
    <row r="117" spans="1:11" ht="14.5" x14ac:dyDescent="0.35">
      <c r="A117" s="154" t="s">
        <v>679</v>
      </c>
      <c r="B117" s="155" t="s">
        <v>680</v>
      </c>
      <c r="C117" s="155" t="s">
        <v>642</v>
      </c>
      <c r="D117" s="155" t="s">
        <v>681</v>
      </c>
      <c r="E117" s="155" t="s">
        <v>147</v>
      </c>
      <c r="F117" s="155" t="s">
        <v>454</v>
      </c>
      <c r="G117" s="155" t="s">
        <v>644</v>
      </c>
      <c r="H117" s="155" t="s">
        <v>150</v>
      </c>
      <c r="I117" s="155" t="s">
        <v>4410</v>
      </c>
      <c r="J117" s="156" t="s">
        <v>4410</v>
      </c>
      <c r="K117" s="157" t="s">
        <v>4409</v>
      </c>
    </row>
    <row r="118" spans="1:11" ht="14.5" x14ac:dyDescent="0.35">
      <c r="A118" s="150" t="s">
        <v>682</v>
      </c>
      <c r="B118" s="151" t="s">
        <v>683</v>
      </c>
      <c r="C118" s="151" t="s">
        <v>642</v>
      </c>
      <c r="D118" s="151" t="s">
        <v>681</v>
      </c>
      <c r="E118" s="151" t="s">
        <v>147</v>
      </c>
      <c r="F118" s="151" t="s">
        <v>454</v>
      </c>
      <c r="G118" s="151" t="s">
        <v>647</v>
      </c>
      <c r="H118" s="151" t="s">
        <v>150</v>
      </c>
      <c r="I118" s="151" t="s">
        <v>4410</v>
      </c>
      <c r="J118" s="152" t="s">
        <v>4410</v>
      </c>
      <c r="K118" s="153" t="s">
        <v>4409</v>
      </c>
    </row>
    <row r="119" spans="1:11" ht="14.5" x14ac:dyDescent="0.35">
      <c r="A119" s="154" t="s">
        <v>684</v>
      </c>
      <c r="B119" s="155" t="s">
        <v>685</v>
      </c>
      <c r="C119" s="155" t="s">
        <v>642</v>
      </c>
      <c r="D119" s="155" t="s">
        <v>681</v>
      </c>
      <c r="E119" s="155" t="s">
        <v>650</v>
      </c>
      <c r="F119" s="155" t="s">
        <v>454</v>
      </c>
      <c r="G119" s="155" t="s">
        <v>644</v>
      </c>
      <c r="H119" s="155" t="s">
        <v>150</v>
      </c>
      <c r="I119" s="155">
        <v>1</v>
      </c>
      <c r="J119" s="156">
        <v>1.5</v>
      </c>
      <c r="K119" s="157">
        <v>8.6538461538461536E-2</v>
      </c>
    </row>
    <row r="120" spans="1:11" ht="14.5" x14ac:dyDescent="0.35">
      <c r="A120" s="150" t="s">
        <v>686</v>
      </c>
      <c r="B120" s="151" t="s">
        <v>687</v>
      </c>
      <c r="C120" s="151" t="s">
        <v>642</v>
      </c>
      <c r="D120" s="151" t="s">
        <v>681</v>
      </c>
      <c r="E120" s="151" t="s">
        <v>650</v>
      </c>
      <c r="F120" s="151" t="s">
        <v>454</v>
      </c>
      <c r="G120" s="151" t="s">
        <v>653</v>
      </c>
      <c r="H120" s="151" t="s">
        <v>150</v>
      </c>
      <c r="I120" s="151">
        <v>1</v>
      </c>
      <c r="J120" s="152">
        <v>1.5</v>
      </c>
      <c r="K120" s="153">
        <v>0.05</v>
      </c>
    </row>
    <row r="121" spans="1:11" ht="14.5" x14ac:dyDescent="0.35">
      <c r="A121" s="154" t="s">
        <v>688</v>
      </c>
      <c r="B121" s="155" t="s">
        <v>689</v>
      </c>
      <c r="C121" s="155" t="s">
        <v>642</v>
      </c>
      <c r="D121" s="155" t="s">
        <v>681</v>
      </c>
      <c r="E121" s="155" t="s">
        <v>650</v>
      </c>
      <c r="F121" s="155" t="s">
        <v>454</v>
      </c>
      <c r="G121" s="155" t="s">
        <v>656</v>
      </c>
      <c r="H121" s="155" t="s">
        <v>150</v>
      </c>
      <c r="I121" s="155">
        <v>1</v>
      </c>
      <c r="J121" s="156">
        <v>1.5</v>
      </c>
      <c r="K121" s="157">
        <v>2.5000000000000001E-2</v>
      </c>
    </row>
    <row r="122" spans="1:11" ht="14.5" x14ac:dyDescent="0.35">
      <c r="A122" s="150" t="s">
        <v>690</v>
      </c>
      <c r="B122" s="151" t="s">
        <v>691</v>
      </c>
      <c r="C122" s="151" t="s">
        <v>642</v>
      </c>
      <c r="D122" s="151" t="s">
        <v>681</v>
      </c>
      <c r="E122" s="151" t="s">
        <v>650</v>
      </c>
      <c r="F122" s="151" t="s">
        <v>454</v>
      </c>
      <c r="G122" s="151" t="s">
        <v>659</v>
      </c>
      <c r="H122" s="151" t="s">
        <v>150</v>
      </c>
      <c r="I122" s="151">
        <v>1</v>
      </c>
      <c r="J122" s="152">
        <v>1.5</v>
      </c>
      <c r="K122" s="153">
        <v>2.5000000000000001E-2</v>
      </c>
    </row>
    <row r="123" spans="1:11" ht="14.5" x14ac:dyDescent="0.35">
      <c r="A123" s="154" t="s">
        <v>692</v>
      </c>
      <c r="B123" s="155" t="s">
        <v>693</v>
      </c>
      <c r="C123" s="155" t="s">
        <v>642</v>
      </c>
      <c r="D123" s="155" t="s">
        <v>681</v>
      </c>
      <c r="E123" s="155" t="s">
        <v>650</v>
      </c>
      <c r="F123" s="155" t="s">
        <v>454</v>
      </c>
      <c r="G123" s="155" t="s">
        <v>662</v>
      </c>
      <c r="H123" s="155" t="s">
        <v>150</v>
      </c>
      <c r="I123" s="155">
        <v>1</v>
      </c>
      <c r="J123" s="156">
        <v>1.5</v>
      </c>
      <c r="K123" s="157">
        <v>1.8000000000000002E-2</v>
      </c>
    </row>
    <row r="124" spans="1:11" ht="14.5" x14ac:dyDescent="0.35">
      <c r="A124" s="150" t="s">
        <v>694</v>
      </c>
      <c r="B124" s="151" t="s">
        <v>695</v>
      </c>
      <c r="C124" s="151" t="s">
        <v>642</v>
      </c>
      <c r="D124" s="151" t="s">
        <v>681</v>
      </c>
      <c r="E124" s="151" t="s">
        <v>650</v>
      </c>
      <c r="F124" s="151" t="s">
        <v>454</v>
      </c>
      <c r="G124" s="151" t="s">
        <v>665</v>
      </c>
      <c r="H124" s="151" t="s">
        <v>150</v>
      </c>
      <c r="I124" s="151">
        <v>1</v>
      </c>
      <c r="J124" s="152">
        <v>1.5</v>
      </c>
      <c r="K124" s="153">
        <v>1.2E-2</v>
      </c>
    </row>
    <row r="125" spans="1:11" ht="14.5" x14ac:dyDescent="0.35">
      <c r="A125" s="154" t="s">
        <v>696</v>
      </c>
      <c r="B125" s="155" t="s">
        <v>697</v>
      </c>
      <c r="C125" s="155" t="s">
        <v>642</v>
      </c>
      <c r="D125" s="155" t="s">
        <v>681</v>
      </c>
      <c r="E125" s="155" t="s">
        <v>650</v>
      </c>
      <c r="F125" s="155" t="s">
        <v>454</v>
      </c>
      <c r="G125" s="155" t="s">
        <v>647</v>
      </c>
      <c r="H125" s="155" t="s">
        <v>150</v>
      </c>
      <c r="I125" s="155">
        <v>2</v>
      </c>
      <c r="J125" s="156">
        <v>2.5</v>
      </c>
      <c r="K125" s="157">
        <v>3.75</v>
      </c>
    </row>
    <row r="126" spans="1:11" ht="14.5" x14ac:dyDescent="0.35">
      <c r="A126" s="150" t="s">
        <v>698</v>
      </c>
      <c r="B126" s="151" t="s">
        <v>699</v>
      </c>
      <c r="C126" s="151" t="s">
        <v>642</v>
      </c>
      <c r="D126" s="151" t="s">
        <v>681</v>
      </c>
      <c r="E126" s="151" t="s">
        <v>650</v>
      </c>
      <c r="F126" s="151" t="s">
        <v>700</v>
      </c>
      <c r="G126" s="151" t="s">
        <v>701</v>
      </c>
      <c r="H126" s="151" t="s">
        <v>150</v>
      </c>
      <c r="I126" s="151">
        <v>1</v>
      </c>
      <c r="J126" s="152">
        <v>1.5</v>
      </c>
      <c r="K126" s="153">
        <v>2.5000000000000001E-2</v>
      </c>
    </row>
    <row r="127" spans="1:11" ht="14.5" x14ac:dyDescent="0.35">
      <c r="A127" s="154" t="s">
        <v>702</v>
      </c>
      <c r="B127" s="155" t="s">
        <v>703</v>
      </c>
      <c r="C127" s="155" t="s">
        <v>642</v>
      </c>
      <c r="D127" s="155" t="s">
        <v>681</v>
      </c>
      <c r="E127" s="155" t="s">
        <v>670</v>
      </c>
      <c r="F127" s="155" t="s">
        <v>454</v>
      </c>
      <c r="G127" s="155" t="s">
        <v>644</v>
      </c>
      <c r="H127" s="155" t="s">
        <v>150</v>
      </c>
      <c r="I127" s="155" t="s">
        <v>4410</v>
      </c>
      <c r="J127" s="156" t="s">
        <v>4410</v>
      </c>
      <c r="K127" s="157" t="s">
        <v>4409</v>
      </c>
    </row>
    <row r="128" spans="1:11" ht="14.5" x14ac:dyDescent="0.35">
      <c r="A128" s="150" t="s">
        <v>704</v>
      </c>
      <c r="B128" s="151" t="s">
        <v>705</v>
      </c>
      <c r="C128" s="151" t="s">
        <v>642</v>
      </c>
      <c r="D128" s="151" t="s">
        <v>681</v>
      </c>
      <c r="E128" s="151" t="s">
        <v>670</v>
      </c>
      <c r="F128" s="151" t="s">
        <v>454</v>
      </c>
      <c r="G128" s="151" t="s">
        <v>653</v>
      </c>
      <c r="H128" s="151" t="s">
        <v>150</v>
      </c>
      <c r="I128" s="151" t="s">
        <v>4410</v>
      </c>
      <c r="J128" s="152" t="s">
        <v>4410</v>
      </c>
      <c r="K128" s="153" t="s">
        <v>4409</v>
      </c>
    </row>
    <row r="129" spans="1:11" ht="14.5" x14ac:dyDescent="0.35">
      <c r="A129" s="154" t="s">
        <v>706</v>
      </c>
      <c r="B129" s="155" t="s">
        <v>707</v>
      </c>
      <c r="C129" s="155" t="s">
        <v>642</v>
      </c>
      <c r="D129" s="155" t="s">
        <v>681</v>
      </c>
      <c r="E129" s="155" t="s">
        <v>670</v>
      </c>
      <c r="F129" s="155" t="s">
        <v>454</v>
      </c>
      <c r="G129" s="155" t="s">
        <v>656</v>
      </c>
      <c r="H129" s="155" t="s">
        <v>150</v>
      </c>
      <c r="I129" s="155" t="s">
        <v>4410</v>
      </c>
      <c r="J129" s="156" t="s">
        <v>4410</v>
      </c>
      <c r="K129" s="157" t="s">
        <v>4409</v>
      </c>
    </row>
    <row r="130" spans="1:11" ht="14.5" x14ac:dyDescent="0.35">
      <c r="A130" s="150" t="s">
        <v>708</v>
      </c>
      <c r="B130" s="151" t="s">
        <v>709</v>
      </c>
      <c r="C130" s="151" t="s">
        <v>642</v>
      </c>
      <c r="D130" s="151" t="s">
        <v>681</v>
      </c>
      <c r="E130" s="151" t="s">
        <v>670</v>
      </c>
      <c r="F130" s="151" t="s">
        <v>454</v>
      </c>
      <c r="G130" s="151" t="s">
        <v>659</v>
      </c>
      <c r="H130" s="151" t="s">
        <v>150</v>
      </c>
      <c r="I130" s="151" t="s">
        <v>4410</v>
      </c>
      <c r="J130" s="152" t="s">
        <v>4410</v>
      </c>
      <c r="K130" s="153" t="s">
        <v>4409</v>
      </c>
    </row>
    <row r="131" spans="1:11" ht="14.5" x14ac:dyDescent="0.35">
      <c r="A131" s="154" t="s">
        <v>710</v>
      </c>
      <c r="B131" s="155" t="s">
        <v>711</v>
      </c>
      <c r="C131" s="155" t="s">
        <v>642</v>
      </c>
      <c r="D131" s="155" t="s">
        <v>681</v>
      </c>
      <c r="E131" s="155" t="s">
        <v>670</v>
      </c>
      <c r="F131" s="155" t="s">
        <v>454</v>
      </c>
      <c r="G131" s="155" t="s">
        <v>662</v>
      </c>
      <c r="H131" s="155" t="s">
        <v>150</v>
      </c>
      <c r="I131" s="155" t="s">
        <v>4410</v>
      </c>
      <c r="J131" s="156" t="s">
        <v>4410</v>
      </c>
      <c r="K131" s="157" t="s">
        <v>4409</v>
      </c>
    </row>
    <row r="132" spans="1:11" ht="14.5" x14ac:dyDescent="0.35">
      <c r="A132" s="150" t="s">
        <v>712</v>
      </c>
      <c r="B132" s="151" t="s">
        <v>713</v>
      </c>
      <c r="C132" s="151" t="s">
        <v>642</v>
      </c>
      <c r="D132" s="151" t="s">
        <v>681</v>
      </c>
      <c r="E132" s="151" t="s">
        <v>670</v>
      </c>
      <c r="F132" s="151" t="s">
        <v>454</v>
      </c>
      <c r="G132" s="151" t="s">
        <v>662</v>
      </c>
      <c r="H132" s="151" t="s">
        <v>150</v>
      </c>
      <c r="I132" s="151" t="s">
        <v>4410</v>
      </c>
      <c r="J132" s="152" t="s">
        <v>4410</v>
      </c>
      <c r="K132" s="153" t="s">
        <v>4409</v>
      </c>
    </row>
    <row r="133" spans="1:11" ht="14.5" x14ac:dyDescent="0.35">
      <c r="A133" s="154" t="s">
        <v>714</v>
      </c>
      <c r="B133" s="155" t="s">
        <v>715</v>
      </c>
      <c r="C133" s="155" t="s">
        <v>642</v>
      </c>
      <c r="D133" s="155" t="s">
        <v>681</v>
      </c>
      <c r="E133" s="155" t="s">
        <v>716</v>
      </c>
      <c r="F133" s="155" t="s">
        <v>717</v>
      </c>
      <c r="G133" s="155" t="s">
        <v>644</v>
      </c>
      <c r="H133" s="155" t="s">
        <v>150</v>
      </c>
      <c r="I133" s="155" t="s">
        <v>4410</v>
      </c>
      <c r="J133" s="156" t="s">
        <v>4410</v>
      </c>
      <c r="K133" s="157" t="s">
        <v>4409</v>
      </c>
    </row>
    <row r="134" spans="1:11" ht="14.5" x14ac:dyDescent="0.35">
      <c r="A134" s="150" t="s">
        <v>718</v>
      </c>
      <c r="B134" s="151" t="s">
        <v>719</v>
      </c>
      <c r="C134" s="151" t="s">
        <v>642</v>
      </c>
      <c r="D134" s="151" t="s">
        <v>681</v>
      </c>
      <c r="E134" s="151" t="s">
        <v>716</v>
      </c>
      <c r="F134" s="151" t="s">
        <v>717</v>
      </c>
      <c r="G134" s="151" t="s">
        <v>653</v>
      </c>
      <c r="H134" s="151" t="s">
        <v>150</v>
      </c>
      <c r="I134" s="151" t="s">
        <v>4410</v>
      </c>
      <c r="J134" s="152" t="s">
        <v>4410</v>
      </c>
      <c r="K134" s="153" t="s">
        <v>4409</v>
      </c>
    </row>
    <row r="135" spans="1:11" ht="14.5" x14ac:dyDescent="0.35">
      <c r="A135" s="154" t="s">
        <v>720</v>
      </c>
      <c r="B135" s="155" t="s">
        <v>721</v>
      </c>
      <c r="C135" s="155" t="s">
        <v>642</v>
      </c>
      <c r="D135" s="155" t="s">
        <v>681</v>
      </c>
      <c r="E135" s="155" t="s">
        <v>716</v>
      </c>
      <c r="F135" s="155" t="s">
        <v>722</v>
      </c>
      <c r="G135" s="155" t="s">
        <v>644</v>
      </c>
      <c r="H135" s="155" t="s">
        <v>150</v>
      </c>
      <c r="I135" s="155" t="s">
        <v>4410</v>
      </c>
      <c r="J135" s="156" t="s">
        <v>4410</v>
      </c>
      <c r="K135" s="157" t="s">
        <v>4409</v>
      </c>
    </row>
    <row r="136" spans="1:11" ht="14.5" x14ac:dyDescent="0.35">
      <c r="A136" s="150" t="s">
        <v>723</v>
      </c>
      <c r="B136" s="151" t="s">
        <v>724</v>
      </c>
      <c r="C136" s="151" t="s">
        <v>642</v>
      </c>
      <c r="D136" s="151" t="s">
        <v>681</v>
      </c>
      <c r="E136" s="151" t="s">
        <v>716</v>
      </c>
      <c r="F136" s="151" t="s">
        <v>722</v>
      </c>
      <c r="G136" s="151" t="s">
        <v>653</v>
      </c>
      <c r="H136" s="151" t="s">
        <v>150</v>
      </c>
      <c r="I136" s="151" t="s">
        <v>4410</v>
      </c>
      <c r="J136" s="152" t="s">
        <v>4410</v>
      </c>
      <c r="K136" s="153" t="s">
        <v>4409</v>
      </c>
    </row>
    <row r="137" spans="1:11" ht="14.5" x14ac:dyDescent="0.35">
      <c r="A137" s="154" t="s">
        <v>725</v>
      </c>
      <c r="B137" s="155" t="s">
        <v>726</v>
      </c>
      <c r="C137" s="155" t="s">
        <v>642</v>
      </c>
      <c r="D137" s="155" t="s">
        <v>681</v>
      </c>
      <c r="E137" s="155" t="s">
        <v>716</v>
      </c>
      <c r="F137" s="155" t="s">
        <v>727</v>
      </c>
      <c r="G137" s="155" t="s">
        <v>644</v>
      </c>
      <c r="H137" s="155" t="s">
        <v>150</v>
      </c>
      <c r="I137" s="155">
        <v>1</v>
      </c>
      <c r="J137" s="156">
        <v>1.5</v>
      </c>
      <c r="K137" s="157">
        <v>0.13333333333333333</v>
      </c>
    </row>
    <row r="138" spans="1:11" ht="14.5" x14ac:dyDescent="0.35">
      <c r="A138" s="150" t="s">
        <v>728</v>
      </c>
      <c r="B138" s="151" t="s">
        <v>729</v>
      </c>
      <c r="C138" s="151" t="s">
        <v>642</v>
      </c>
      <c r="D138" s="151" t="s">
        <v>681</v>
      </c>
      <c r="E138" s="151" t="s">
        <v>716</v>
      </c>
      <c r="F138" s="151" t="s">
        <v>730</v>
      </c>
      <c r="G138" s="151" t="s">
        <v>644</v>
      </c>
      <c r="H138" s="151" t="s">
        <v>150</v>
      </c>
      <c r="I138" s="151">
        <v>1</v>
      </c>
      <c r="J138" s="152">
        <v>1.5</v>
      </c>
      <c r="K138" s="153">
        <v>8.6538461538461536E-2</v>
      </c>
    </row>
    <row r="139" spans="1:11" ht="14.5" x14ac:dyDescent="0.35">
      <c r="A139" s="154" t="s">
        <v>731</v>
      </c>
      <c r="B139" s="155" t="s">
        <v>732</v>
      </c>
      <c r="C139" s="155" t="s">
        <v>642</v>
      </c>
      <c r="D139" s="155" t="s">
        <v>681</v>
      </c>
      <c r="E139" s="155" t="s">
        <v>716</v>
      </c>
      <c r="F139" s="155" t="s">
        <v>730</v>
      </c>
      <c r="G139" s="155" t="s">
        <v>653</v>
      </c>
      <c r="H139" s="155" t="s">
        <v>150</v>
      </c>
      <c r="I139" s="155">
        <v>1</v>
      </c>
      <c r="J139" s="156">
        <v>1.5</v>
      </c>
      <c r="K139" s="157">
        <v>8.3333333333333329E-2</v>
      </c>
    </row>
    <row r="140" spans="1:11" ht="14.5" x14ac:dyDescent="0.35">
      <c r="A140" s="150" t="s">
        <v>733</v>
      </c>
      <c r="B140" s="151" t="s">
        <v>734</v>
      </c>
      <c r="C140" s="151" t="s">
        <v>642</v>
      </c>
      <c r="D140" s="151" t="s">
        <v>681</v>
      </c>
      <c r="E140" s="151" t="s">
        <v>716</v>
      </c>
      <c r="F140" s="151" t="s">
        <v>730</v>
      </c>
      <c r="G140" s="151" t="s">
        <v>656</v>
      </c>
      <c r="H140" s="151" t="s">
        <v>150</v>
      </c>
      <c r="I140" s="151">
        <v>1</v>
      </c>
      <c r="J140" s="152">
        <v>1.5</v>
      </c>
      <c r="K140" s="153">
        <v>2.5000000000000001E-2</v>
      </c>
    </row>
    <row r="141" spans="1:11" ht="14.5" x14ac:dyDescent="0.35">
      <c r="A141" s="154" t="s">
        <v>735</v>
      </c>
      <c r="B141" s="155" t="s">
        <v>736</v>
      </c>
      <c r="C141" s="155" t="s">
        <v>642</v>
      </c>
      <c r="D141" s="155" t="s">
        <v>681</v>
      </c>
      <c r="E141" s="155" t="s">
        <v>716</v>
      </c>
      <c r="F141" s="155" t="s">
        <v>730</v>
      </c>
      <c r="G141" s="155" t="s">
        <v>647</v>
      </c>
      <c r="H141" s="155" t="s">
        <v>150</v>
      </c>
      <c r="I141" s="155">
        <v>2</v>
      </c>
      <c r="J141" s="156">
        <v>2.5</v>
      </c>
      <c r="K141" s="157">
        <v>3.75</v>
      </c>
    </row>
    <row r="142" spans="1:11" ht="14.5" x14ac:dyDescent="0.35">
      <c r="A142" s="150" t="s">
        <v>737</v>
      </c>
      <c r="B142" s="151" t="s">
        <v>738</v>
      </c>
      <c r="C142" s="151" t="s">
        <v>642</v>
      </c>
      <c r="D142" s="151" t="s">
        <v>739</v>
      </c>
      <c r="E142" s="151" t="s">
        <v>740</v>
      </c>
      <c r="F142" s="151" t="s">
        <v>147</v>
      </c>
      <c r="G142" s="151" t="s">
        <v>741</v>
      </c>
      <c r="H142" s="151" t="s">
        <v>150</v>
      </c>
      <c r="I142" s="151" t="s">
        <v>4410</v>
      </c>
      <c r="J142" s="152" t="s">
        <v>4410</v>
      </c>
      <c r="K142" s="153" t="s">
        <v>4409</v>
      </c>
    </row>
    <row r="143" spans="1:11" ht="14.5" x14ac:dyDescent="0.35">
      <c r="A143" s="154" t="s">
        <v>742</v>
      </c>
      <c r="B143" s="155" t="s">
        <v>743</v>
      </c>
      <c r="C143" s="155" t="s">
        <v>642</v>
      </c>
      <c r="D143" s="155" t="s">
        <v>739</v>
      </c>
      <c r="E143" s="155" t="s">
        <v>740</v>
      </c>
      <c r="F143" s="155" t="s">
        <v>147</v>
      </c>
      <c r="G143" s="155" t="s">
        <v>744</v>
      </c>
      <c r="H143" s="155" t="s">
        <v>150</v>
      </c>
      <c r="I143" s="155" t="s">
        <v>4410</v>
      </c>
      <c r="J143" s="156" t="s">
        <v>4410</v>
      </c>
      <c r="K143" s="157" t="s">
        <v>4409</v>
      </c>
    </row>
    <row r="144" spans="1:11" ht="14.5" x14ac:dyDescent="0.35">
      <c r="A144" s="150" t="s">
        <v>745</v>
      </c>
      <c r="B144" s="151" t="s">
        <v>746</v>
      </c>
      <c r="C144" s="151" t="s">
        <v>642</v>
      </c>
      <c r="D144" s="151" t="s">
        <v>739</v>
      </c>
      <c r="E144" s="151" t="s">
        <v>740</v>
      </c>
      <c r="F144" s="151" t="s">
        <v>747</v>
      </c>
      <c r="G144" s="151" t="s">
        <v>741</v>
      </c>
      <c r="H144" s="151" t="s">
        <v>150</v>
      </c>
      <c r="I144" s="151">
        <v>1</v>
      </c>
      <c r="J144" s="152">
        <v>1.5</v>
      </c>
      <c r="K144" s="153">
        <v>0.02</v>
      </c>
    </row>
    <row r="145" spans="1:11" ht="14.5" x14ac:dyDescent="0.35">
      <c r="A145" s="154" t="s">
        <v>748</v>
      </c>
      <c r="B145" s="155" t="s">
        <v>749</v>
      </c>
      <c r="C145" s="155" t="s">
        <v>642</v>
      </c>
      <c r="D145" s="155" t="s">
        <v>739</v>
      </c>
      <c r="E145" s="155" t="s">
        <v>740</v>
      </c>
      <c r="F145" s="155" t="s">
        <v>747</v>
      </c>
      <c r="G145" s="155" t="s">
        <v>744</v>
      </c>
      <c r="H145" s="155" t="s">
        <v>150</v>
      </c>
      <c r="I145" s="155">
        <v>1</v>
      </c>
      <c r="J145" s="156">
        <v>1.5</v>
      </c>
      <c r="K145" s="157">
        <v>0.02</v>
      </c>
    </row>
    <row r="146" spans="1:11" ht="14.5" x14ac:dyDescent="0.35">
      <c r="A146" s="150" t="s">
        <v>750</v>
      </c>
      <c r="B146" s="151" t="s">
        <v>751</v>
      </c>
      <c r="C146" s="151" t="s">
        <v>642</v>
      </c>
      <c r="D146" s="151" t="s">
        <v>739</v>
      </c>
      <c r="E146" s="151" t="s">
        <v>752</v>
      </c>
      <c r="F146" s="151" t="s">
        <v>147</v>
      </c>
      <c r="G146" s="151" t="s">
        <v>741</v>
      </c>
      <c r="H146" s="151" t="s">
        <v>150</v>
      </c>
      <c r="I146" s="151" t="s">
        <v>4410</v>
      </c>
      <c r="J146" s="152" t="s">
        <v>4410</v>
      </c>
      <c r="K146" s="153" t="s">
        <v>4409</v>
      </c>
    </row>
    <row r="147" spans="1:11" ht="14.5" x14ac:dyDescent="0.35">
      <c r="A147" s="154" t="s">
        <v>753</v>
      </c>
      <c r="B147" s="155" t="s">
        <v>754</v>
      </c>
      <c r="C147" s="155" t="s">
        <v>642</v>
      </c>
      <c r="D147" s="155" t="s">
        <v>739</v>
      </c>
      <c r="E147" s="155" t="s">
        <v>752</v>
      </c>
      <c r="F147" s="155" t="s">
        <v>147</v>
      </c>
      <c r="G147" s="155" t="s">
        <v>744</v>
      </c>
      <c r="H147" s="155" t="s">
        <v>150</v>
      </c>
      <c r="I147" s="155" t="s">
        <v>4410</v>
      </c>
      <c r="J147" s="156" t="s">
        <v>4410</v>
      </c>
      <c r="K147" s="157" t="s">
        <v>4409</v>
      </c>
    </row>
    <row r="148" spans="1:11" ht="14.5" x14ac:dyDescent="0.35">
      <c r="A148" s="150" t="s">
        <v>755</v>
      </c>
      <c r="B148" s="151" t="s">
        <v>756</v>
      </c>
      <c r="C148" s="151" t="s">
        <v>642</v>
      </c>
      <c r="D148" s="151" t="s">
        <v>739</v>
      </c>
      <c r="E148" s="151" t="s">
        <v>752</v>
      </c>
      <c r="F148" s="151" t="s">
        <v>747</v>
      </c>
      <c r="G148" s="151" t="s">
        <v>741</v>
      </c>
      <c r="H148" s="151" t="s">
        <v>150</v>
      </c>
      <c r="I148" s="151">
        <v>2</v>
      </c>
      <c r="J148" s="152">
        <v>2.5</v>
      </c>
      <c r="K148" s="153">
        <v>4.1666666666666664E-2</v>
      </c>
    </row>
    <row r="149" spans="1:11" ht="14.5" x14ac:dyDescent="0.35">
      <c r="A149" s="154" t="s">
        <v>757</v>
      </c>
      <c r="B149" s="155" t="s">
        <v>758</v>
      </c>
      <c r="C149" s="155" t="s">
        <v>642</v>
      </c>
      <c r="D149" s="155" t="s">
        <v>739</v>
      </c>
      <c r="E149" s="155" t="s">
        <v>752</v>
      </c>
      <c r="F149" s="155" t="s">
        <v>747</v>
      </c>
      <c r="G149" s="155" t="s">
        <v>744</v>
      </c>
      <c r="H149" s="155" t="s">
        <v>150</v>
      </c>
      <c r="I149" s="155">
        <v>2</v>
      </c>
      <c r="J149" s="156">
        <v>2.5</v>
      </c>
      <c r="K149" s="157">
        <v>4.1666666666666664E-2</v>
      </c>
    </row>
    <row r="150" spans="1:11" ht="14.5" x14ac:dyDescent="0.35">
      <c r="A150" s="150" t="s">
        <v>759</v>
      </c>
      <c r="B150" s="151" t="s">
        <v>760</v>
      </c>
      <c r="C150" s="151" t="s">
        <v>642</v>
      </c>
      <c r="D150" s="151" t="s">
        <v>739</v>
      </c>
      <c r="E150" s="151" t="s">
        <v>761</v>
      </c>
      <c r="F150" s="151" t="s">
        <v>147</v>
      </c>
      <c r="G150" s="151" t="s">
        <v>762</v>
      </c>
      <c r="H150" s="151" t="s">
        <v>150</v>
      </c>
      <c r="I150" s="151" t="s">
        <v>4410</v>
      </c>
      <c r="J150" s="152" t="s">
        <v>4410</v>
      </c>
      <c r="K150" s="153" t="s">
        <v>4409</v>
      </c>
    </row>
    <row r="151" spans="1:11" ht="14.5" x14ac:dyDescent="0.35">
      <c r="A151" s="154" t="s">
        <v>763</v>
      </c>
      <c r="B151" s="155" t="s">
        <v>764</v>
      </c>
      <c r="C151" s="155" t="s">
        <v>642</v>
      </c>
      <c r="D151" s="155" t="s">
        <v>739</v>
      </c>
      <c r="E151" s="155" t="s">
        <v>761</v>
      </c>
      <c r="F151" s="155" t="s">
        <v>147</v>
      </c>
      <c r="G151" s="155" t="s">
        <v>765</v>
      </c>
      <c r="H151" s="155" t="s">
        <v>150</v>
      </c>
      <c r="I151" s="155" t="s">
        <v>4410</v>
      </c>
      <c r="J151" s="156" t="s">
        <v>4410</v>
      </c>
      <c r="K151" s="157" t="s">
        <v>4409</v>
      </c>
    </row>
    <row r="152" spans="1:11" ht="14.5" x14ac:dyDescent="0.35">
      <c r="A152" s="150" t="s">
        <v>766</v>
      </c>
      <c r="B152" s="151" t="s">
        <v>767</v>
      </c>
      <c r="C152" s="151" t="s">
        <v>642</v>
      </c>
      <c r="D152" s="151" t="s">
        <v>739</v>
      </c>
      <c r="E152" s="151" t="s">
        <v>761</v>
      </c>
      <c r="F152" s="151" t="s">
        <v>147</v>
      </c>
      <c r="G152" s="151" t="s">
        <v>768</v>
      </c>
      <c r="H152" s="151" t="s">
        <v>150</v>
      </c>
      <c r="I152" s="151" t="s">
        <v>4410</v>
      </c>
      <c r="J152" s="152" t="s">
        <v>4410</v>
      </c>
      <c r="K152" s="153" t="s">
        <v>4409</v>
      </c>
    </row>
    <row r="153" spans="1:11" ht="14.5" x14ac:dyDescent="0.35">
      <c r="A153" s="154" t="s">
        <v>769</v>
      </c>
      <c r="B153" s="155" t="s">
        <v>770</v>
      </c>
      <c r="C153" s="155" t="s">
        <v>642</v>
      </c>
      <c r="D153" s="155" t="s">
        <v>739</v>
      </c>
      <c r="E153" s="155" t="s">
        <v>761</v>
      </c>
      <c r="F153" s="155" t="s">
        <v>147</v>
      </c>
      <c r="G153" s="155" t="s">
        <v>771</v>
      </c>
      <c r="H153" s="155" t="s">
        <v>150</v>
      </c>
      <c r="I153" s="155" t="s">
        <v>4410</v>
      </c>
      <c r="J153" s="156" t="s">
        <v>4410</v>
      </c>
      <c r="K153" s="157" t="s">
        <v>4409</v>
      </c>
    </row>
    <row r="154" spans="1:11" ht="14.5" x14ac:dyDescent="0.35">
      <c r="A154" s="150" t="s">
        <v>772</v>
      </c>
      <c r="B154" s="151" t="s">
        <v>773</v>
      </c>
      <c r="C154" s="151" t="s">
        <v>642</v>
      </c>
      <c r="D154" s="151" t="s">
        <v>739</v>
      </c>
      <c r="E154" s="151" t="s">
        <v>761</v>
      </c>
      <c r="F154" s="151" t="s">
        <v>747</v>
      </c>
      <c r="G154" s="151" t="s">
        <v>762</v>
      </c>
      <c r="H154" s="151" t="s">
        <v>150</v>
      </c>
      <c r="I154" s="151">
        <v>1</v>
      </c>
      <c r="J154" s="152">
        <v>1.5</v>
      </c>
      <c r="K154" s="153">
        <v>3.125E-2</v>
      </c>
    </row>
    <row r="155" spans="1:11" ht="14.5" x14ac:dyDescent="0.35">
      <c r="A155" s="154" t="s">
        <v>774</v>
      </c>
      <c r="B155" s="155" t="s">
        <v>775</v>
      </c>
      <c r="C155" s="155" t="s">
        <v>642</v>
      </c>
      <c r="D155" s="155" t="s">
        <v>739</v>
      </c>
      <c r="E155" s="155" t="s">
        <v>761</v>
      </c>
      <c r="F155" s="155" t="s">
        <v>747</v>
      </c>
      <c r="G155" s="155" t="s">
        <v>765</v>
      </c>
      <c r="H155" s="155" t="s">
        <v>150</v>
      </c>
      <c r="I155" s="155">
        <v>1</v>
      </c>
      <c r="J155" s="156">
        <v>1.5</v>
      </c>
      <c r="K155" s="157">
        <v>3.125E-2</v>
      </c>
    </row>
    <row r="156" spans="1:11" ht="14.5" x14ac:dyDescent="0.35">
      <c r="A156" s="150" t="s">
        <v>776</v>
      </c>
      <c r="B156" s="151" t="s">
        <v>777</v>
      </c>
      <c r="C156" s="151" t="s">
        <v>642</v>
      </c>
      <c r="D156" s="151" t="s">
        <v>739</v>
      </c>
      <c r="E156" s="151" t="s">
        <v>761</v>
      </c>
      <c r="F156" s="151" t="s">
        <v>747</v>
      </c>
      <c r="G156" s="151" t="s">
        <v>768</v>
      </c>
      <c r="H156" s="151" t="s">
        <v>150</v>
      </c>
      <c r="I156" s="151">
        <v>1</v>
      </c>
      <c r="J156" s="152">
        <v>1.5</v>
      </c>
      <c r="K156" s="153">
        <v>2.5000000000000001E-2</v>
      </c>
    </row>
    <row r="157" spans="1:11" ht="14.5" x14ac:dyDescent="0.35">
      <c r="A157" s="154" t="s">
        <v>778</v>
      </c>
      <c r="B157" s="155" t="s">
        <v>779</v>
      </c>
      <c r="C157" s="155" t="s">
        <v>642</v>
      </c>
      <c r="D157" s="155" t="s">
        <v>739</v>
      </c>
      <c r="E157" s="155" t="s">
        <v>761</v>
      </c>
      <c r="F157" s="155" t="s">
        <v>747</v>
      </c>
      <c r="G157" s="155" t="s">
        <v>771</v>
      </c>
      <c r="H157" s="155" t="s">
        <v>150</v>
      </c>
      <c r="I157" s="155">
        <v>1</v>
      </c>
      <c r="J157" s="156">
        <v>1.5</v>
      </c>
      <c r="K157" s="157">
        <v>2.5000000000000001E-2</v>
      </c>
    </row>
    <row r="158" spans="1:11" ht="14.5" x14ac:dyDescent="0.35">
      <c r="A158" s="150" t="s">
        <v>780</v>
      </c>
      <c r="B158" s="151" t="s">
        <v>781</v>
      </c>
      <c r="C158" s="151" t="s">
        <v>642</v>
      </c>
      <c r="D158" s="151" t="s">
        <v>739</v>
      </c>
      <c r="E158" s="151" t="s">
        <v>761</v>
      </c>
      <c r="F158" s="151" t="s">
        <v>148</v>
      </c>
      <c r="G158" s="151" t="s">
        <v>762</v>
      </c>
      <c r="H158" s="151" t="s">
        <v>150</v>
      </c>
      <c r="I158" s="151" t="s">
        <v>4410</v>
      </c>
      <c r="J158" s="152" t="s">
        <v>4410</v>
      </c>
      <c r="K158" s="153" t="s">
        <v>4409</v>
      </c>
    </row>
    <row r="159" spans="1:11" ht="14.5" x14ac:dyDescent="0.35">
      <c r="A159" s="154" t="s">
        <v>782</v>
      </c>
      <c r="B159" s="155" t="s">
        <v>783</v>
      </c>
      <c r="C159" s="155" t="s">
        <v>642</v>
      </c>
      <c r="D159" s="155" t="s">
        <v>739</v>
      </c>
      <c r="E159" s="155" t="s">
        <v>761</v>
      </c>
      <c r="F159" s="155" t="s">
        <v>148</v>
      </c>
      <c r="G159" s="155" t="s">
        <v>765</v>
      </c>
      <c r="H159" s="155" t="s">
        <v>150</v>
      </c>
      <c r="I159" s="155" t="s">
        <v>4410</v>
      </c>
      <c r="J159" s="156" t="s">
        <v>4410</v>
      </c>
      <c r="K159" s="157" t="s">
        <v>4409</v>
      </c>
    </row>
    <row r="160" spans="1:11" ht="14.5" x14ac:dyDescent="0.35">
      <c r="A160" s="150" t="s">
        <v>784</v>
      </c>
      <c r="B160" s="151" t="s">
        <v>785</v>
      </c>
      <c r="C160" s="151" t="s">
        <v>642</v>
      </c>
      <c r="D160" s="151" t="s">
        <v>739</v>
      </c>
      <c r="E160" s="151" t="s">
        <v>761</v>
      </c>
      <c r="F160" s="151" t="s">
        <v>148</v>
      </c>
      <c r="G160" s="151" t="s">
        <v>768</v>
      </c>
      <c r="H160" s="151" t="s">
        <v>150</v>
      </c>
      <c r="I160" s="151" t="s">
        <v>4410</v>
      </c>
      <c r="J160" s="152" t="s">
        <v>4410</v>
      </c>
      <c r="K160" s="153" t="s">
        <v>4409</v>
      </c>
    </row>
    <row r="161" spans="1:11" ht="14.5" x14ac:dyDescent="0.35">
      <c r="A161" s="154" t="s">
        <v>786</v>
      </c>
      <c r="B161" s="155" t="s">
        <v>787</v>
      </c>
      <c r="C161" s="155" t="s">
        <v>642</v>
      </c>
      <c r="D161" s="155" t="s">
        <v>739</v>
      </c>
      <c r="E161" s="155" t="s">
        <v>761</v>
      </c>
      <c r="F161" s="155" t="s">
        <v>148</v>
      </c>
      <c r="G161" s="155" t="s">
        <v>771</v>
      </c>
      <c r="H161" s="155" t="s">
        <v>150</v>
      </c>
      <c r="I161" s="155" t="s">
        <v>4410</v>
      </c>
      <c r="J161" s="156" t="s">
        <v>4410</v>
      </c>
      <c r="K161" s="157" t="s">
        <v>4409</v>
      </c>
    </row>
    <row r="162" spans="1:11" ht="14.5" x14ac:dyDescent="0.35">
      <c r="A162" s="150" t="s">
        <v>788</v>
      </c>
      <c r="B162" s="151" t="s">
        <v>789</v>
      </c>
      <c r="C162" s="151" t="s">
        <v>642</v>
      </c>
      <c r="D162" s="151" t="s">
        <v>739</v>
      </c>
      <c r="E162" s="151" t="s">
        <v>761</v>
      </c>
      <c r="F162" s="151" t="s">
        <v>790</v>
      </c>
      <c r="G162" s="151" t="s">
        <v>791</v>
      </c>
      <c r="H162" s="151" t="s">
        <v>150</v>
      </c>
      <c r="I162" s="151">
        <v>1</v>
      </c>
      <c r="J162" s="152">
        <v>1.5</v>
      </c>
      <c r="K162" s="153">
        <v>3.125E-2</v>
      </c>
    </row>
    <row r="163" spans="1:11" ht="14.5" x14ac:dyDescent="0.35">
      <c r="A163" s="154" t="s">
        <v>792</v>
      </c>
      <c r="B163" s="155" t="s">
        <v>793</v>
      </c>
      <c r="C163" s="155" t="s">
        <v>642</v>
      </c>
      <c r="D163" s="155" t="s">
        <v>739</v>
      </c>
      <c r="E163" s="155" t="s">
        <v>794</v>
      </c>
      <c r="F163" s="155" t="s">
        <v>147</v>
      </c>
      <c r="G163" s="155" t="s">
        <v>795</v>
      </c>
      <c r="H163" s="155" t="s">
        <v>150</v>
      </c>
      <c r="I163" s="155" t="s">
        <v>4410</v>
      </c>
      <c r="J163" s="156" t="s">
        <v>4410</v>
      </c>
      <c r="K163" s="157" t="s">
        <v>4409</v>
      </c>
    </row>
    <row r="164" spans="1:11" ht="14.5" x14ac:dyDescent="0.35">
      <c r="A164" s="150" t="s">
        <v>796</v>
      </c>
      <c r="B164" s="151" t="s">
        <v>797</v>
      </c>
      <c r="C164" s="151" t="s">
        <v>642</v>
      </c>
      <c r="D164" s="151" t="s">
        <v>739</v>
      </c>
      <c r="E164" s="151" t="s">
        <v>794</v>
      </c>
      <c r="F164" s="151" t="s">
        <v>747</v>
      </c>
      <c r="G164" s="151" t="s">
        <v>795</v>
      </c>
      <c r="H164" s="151" t="s">
        <v>150</v>
      </c>
      <c r="I164" s="151">
        <v>1</v>
      </c>
      <c r="J164" s="152">
        <v>1.5</v>
      </c>
      <c r="K164" s="153">
        <v>3.125E-2</v>
      </c>
    </row>
    <row r="165" spans="1:11" ht="14.5" x14ac:dyDescent="0.35">
      <c r="A165" s="154" t="s">
        <v>798</v>
      </c>
      <c r="B165" s="155" t="s">
        <v>799</v>
      </c>
      <c r="C165" s="155" t="s">
        <v>642</v>
      </c>
      <c r="D165" s="155" t="s">
        <v>739</v>
      </c>
      <c r="E165" s="155" t="s">
        <v>794</v>
      </c>
      <c r="F165" s="155" t="s">
        <v>148</v>
      </c>
      <c r="G165" s="155" t="s">
        <v>795</v>
      </c>
      <c r="H165" s="155" t="s">
        <v>150</v>
      </c>
      <c r="I165" s="155" t="s">
        <v>4410</v>
      </c>
      <c r="J165" s="156" t="s">
        <v>4410</v>
      </c>
      <c r="K165" s="157" t="s">
        <v>4409</v>
      </c>
    </row>
    <row r="166" spans="1:11" ht="14.5" x14ac:dyDescent="0.35">
      <c r="A166" s="150" t="s">
        <v>800</v>
      </c>
      <c r="B166" s="151" t="s">
        <v>801</v>
      </c>
      <c r="C166" s="151" t="s">
        <v>642</v>
      </c>
      <c r="D166" s="151" t="s">
        <v>739</v>
      </c>
      <c r="E166" s="151" t="s">
        <v>802</v>
      </c>
      <c r="F166" s="151" t="s">
        <v>803</v>
      </c>
      <c r="G166" s="151" t="s">
        <v>804</v>
      </c>
      <c r="H166" s="151" t="s">
        <v>150</v>
      </c>
      <c r="I166" s="151">
        <v>1</v>
      </c>
      <c r="J166" s="152">
        <v>1.5</v>
      </c>
      <c r="K166" s="153">
        <v>0.06</v>
      </c>
    </row>
    <row r="167" spans="1:11" ht="14.5" x14ac:dyDescent="0.35">
      <c r="A167" s="154" t="s">
        <v>805</v>
      </c>
      <c r="B167" s="155" t="s">
        <v>806</v>
      </c>
      <c r="C167" s="155" t="s">
        <v>642</v>
      </c>
      <c r="D167" s="155" t="s">
        <v>739</v>
      </c>
      <c r="E167" s="155" t="s">
        <v>807</v>
      </c>
      <c r="F167" s="155" t="s">
        <v>808</v>
      </c>
      <c r="G167" s="155" t="s">
        <v>809</v>
      </c>
      <c r="H167" s="155" t="s">
        <v>150</v>
      </c>
      <c r="I167" s="155">
        <v>3</v>
      </c>
      <c r="J167" s="156">
        <v>3.5</v>
      </c>
      <c r="K167" s="157">
        <v>1.6153846153846154</v>
      </c>
    </row>
    <row r="168" spans="1:11" ht="14.5" x14ac:dyDescent="0.35">
      <c r="A168" s="150" t="s">
        <v>810</v>
      </c>
      <c r="B168" s="151" t="s">
        <v>811</v>
      </c>
      <c r="C168" s="151" t="s">
        <v>642</v>
      </c>
      <c r="D168" s="151" t="s">
        <v>739</v>
      </c>
      <c r="E168" s="151" t="s">
        <v>807</v>
      </c>
      <c r="F168" s="151" t="s">
        <v>808</v>
      </c>
      <c r="G168" s="151" t="s">
        <v>812</v>
      </c>
      <c r="H168" s="151" t="s">
        <v>150</v>
      </c>
      <c r="I168" s="151">
        <v>3</v>
      </c>
      <c r="J168" s="152">
        <v>3.5</v>
      </c>
      <c r="K168" s="153">
        <v>1.6153846153846154</v>
      </c>
    </row>
    <row r="169" spans="1:11" ht="14.5" x14ac:dyDescent="0.35">
      <c r="A169" s="154" t="s">
        <v>813</v>
      </c>
      <c r="B169" s="155" t="s">
        <v>814</v>
      </c>
      <c r="C169" s="155" t="s">
        <v>642</v>
      </c>
      <c r="D169" s="155" t="s">
        <v>739</v>
      </c>
      <c r="E169" s="155" t="s">
        <v>807</v>
      </c>
      <c r="F169" s="155" t="s">
        <v>808</v>
      </c>
      <c r="G169" s="155" t="s">
        <v>815</v>
      </c>
      <c r="H169" s="155" t="s">
        <v>150</v>
      </c>
      <c r="I169" s="155">
        <v>3</v>
      </c>
      <c r="J169" s="156">
        <v>3.5</v>
      </c>
      <c r="K169" s="157">
        <v>1.6153846153846154</v>
      </c>
    </row>
    <row r="170" spans="1:11" ht="14.5" x14ac:dyDescent="0.35">
      <c r="A170" s="150" t="s">
        <v>816</v>
      </c>
      <c r="B170" s="151" t="s">
        <v>817</v>
      </c>
      <c r="C170" s="151" t="s">
        <v>642</v>
      </c>
      <c r="D170" s="151" t="s">
        <v>739</v>
      </c>
      <c r="E170" s="151" t="s">
        <v>807</v>
      </c>
      <c r="F170" s="151" t="s">
        <v>818</v>
      </c>
      <c r="G170" s="151" t="s">
        <v>809</v>
      </c>
      <c r="H170" s="151" t="s">
        <v>150</v>
      </c>
      <c r="I170" s="151">
        <v>1</v>
      </c>
      <c r="J170" s="152">
        <v>1.5</v>
      </c>
      <c r="K170" s="153">
        <v>0.2</v>
      </c>
    </row>
    <row r="171" spans="1:11" ht="14.5" x14ac:dyDescent="0.35">
      <c r="A171" s="154" t="s">
        <v>819</v>
      </c>
      <c r="B171" s="155" t="s">
        <v>820</v>
      </c>
      <c r="C171" s="155" t="s">
        <v>642</v>
      </c>
      <c r="D171" s="155" t="s">
        <v>739</v>
      </c>
      <c r="E171" s="155" t="s">
        <v>807</v>
      </c>
      <c r="F171" s="155" t="s">
        <v>818</v>
      </c>
      <c r="G171" s="155" t="s">
        <v>812</v>
      </c>
      <c r="H171" s="155" t="s">
        <v>150</v>
      </c>
      <c r="I171" s="155">
        <v>1</v>
      </c>
      <c r="J171" s="156">
        <v>1.5</v>
      </c>
      <c r="K171" s="157">
        <v>0.2</v>
      </c>
    </row>
    <row r="172" spans="1:11" ht="14.5" x14ac:dyDescent="0.35">
      <c r="A172" s="150" t="s">
        <v>821</v>
      </c>
      <c r="B172" s="151" t="s">
        <v>822</v>
      </c>
      <c r="C172" s="151" t="s">
        <v>642</v>
      </c>
      <c r="D172" s="151" t="s">
        <v>739</v>
      </c>
      <c r="E172" s="151" t="s">
        <v>807</v>
      </c>
      <c r="F172" s="151" t="s">
        <v>818</v>
      </c>
      <c r="G172" s="151" t="s">
        <v>823</v>
      </c>
      <c r="H172" s="151" t="s">
        <v>150</v>
      </c>
      <c r="I172" s="151">
        <v>1</v>
      </c>
      <c r="J172" s="152">
        <v>1.5</v>
      </c>
      <c r="K172" s="153">
        <v>0.2</v>
      </c>
    </row>
    <row r="173" spans="1:11" ht="14.5" x14ac:dyDescent="0.35">
      <c r="A173" s="154" t="s">
        <v>824</v>
      </c>
      <c r="B173" s="155" t="s">
        <v>825</v>
      </c>
      <c r="C173" s="155" t="s">
        <v>642</v>
      </c>
      <c r="D173" s="155" t="s">
        <v>826</v>
      </c>
      <c r="E173" s="155" t="s">
        <v>827</v>
      </c>
      <c r="F173" s="155" t="s">
        <v>454</v>
      </c>
      <c r="G173" s="155" t="s">
        <v>828</v>
      </c>
      <c r="H173" s="155" t="s">
        <v>150</v>
      </c>
      <c r="I173" s="155" t="s">
        <v>4410</v>
      </c>
      <c r="J173" s="156" t="s">
        <v>4410</v>
      </c>
      <c r="K173" s="157" t="s">
        <v>4409</v>
      </c>
    </row>
    <row r="174" spans="1:11" ht="14.5" x14ac:dyDescent="0.35">
      <c r="A174" s="150" t="s">
        <v>829</v>
      </c>
      <c r="B174" s="151" t="s">
        <v>830</v>
      </c>
      <c r="C174" s="151" t="s">
        <v>642</v>
      </c>
      <c r="D174" s="151" t="s">
        <v>826</v>
      </c>
      <c r="E174" s="151" t="s">
        <v>827</v>
      </c>
      <c r="F174" s="151" t="s">
        <v>454</v>
      </c>
      <c r="G174" s="151" t="s">
        <v>831</v>
      </c>
      <c r="H174" s="151" t="s">
        <v>150</v>
      </c>
      <c r="I174" s="151" t="s">
        <v>4410</v>
      </c>
      <c r="J174" s="152" t="s">
        <v>4410</v>
      </c>
      <c r="K174" s="153" t="s">
        <v>4409</v>
      </c>
    </row>
    <row r="175" spans="1:11" ht="14.5" x14ac:dyDescent="0.35">
      <c r="A175" s="154" t="s">
        <v>832</v>
      </c>
      <c r="B175" s="155" t="s">
        <v>833</v>
      </c>
      <c r="C175" s="155" t="s">
        <v>642</v>
      </c>
      <c r="D175" s="155" t="s">
        <v>826</v>
      </c>
      <c r="E175" s="155" t="s">
        <v>827</v>
      </c>
      <c r="F175" s="155" t="s">
        <v>454</v>
      </c>
      <c r="G175" s="155" t="s">
        <v>834</v>
      </c>
      <c r="H175" s="155" t="s">
        <v>150</v>
      </c>
      <c r="I175" s="155" t="s">
        <v>4410</v>
      </c>
      <c r="J175" s="156" t="s">
        <v>4410</v>
      </c>
      <c r="K175" s="157" t="s">
        <v>4409</v>
      </c>
    </row>
    <row r="176" spans="1:11" ht="14.5" x14ac:dyDescent="0.35">
      <c r="A176" s="150" t="s">
        <v>835</v>
      </c>
      <c r="B176" s="151" t="s">
        <v>836</v>
      </c>
      <c r="C176" s="151" t="s">
        <v>642</v>
      </c>
      <c r="D176" s="151" t="s">
        <v>826</v>
      </c>
      <c r="E176" s="151" t="s">
        <v>827</v>
      </c>
      <c r="F176" s="151" t="s">
        <v>454</v>
      </c>
      <c r="G176" s="151" t="s">
        <v>837</v>
      </c>
      <c r="H176" s="151" t="s">
        <v>150</v>
      </c>
      <c r="I176" s="151" t="s">
        <v>4410</v>
      </c>
      <c r="J176" s="152" t="s">
        <v>4410</v>
      </c>
      <c r="K176" s="153" t="s">
        <v>4409</v>
      </c>
    </row>
    <row r="177" spans="1:11" ht="14.5" x14ac:dyDescent="0.35">
      <c r="A177" s="154" t="s">
        <v>838</v>
      </c>
      <c r="B177" s="155" t="s">
        <v>839</v>
      </c>
      <c r="C177" s="155" t="s">
        <v>642</v>
      </c>
      <c r="D177" s="155" t="s">
        <v>826</v>
      </c>
      <c r="E177" s="155" t="s">
        <v>827</v>
      </c>
      <c r="F177" s="155" t="s">
        <v>454</v>
      </c>
      <c r="G177" s="155" t="s">
        <v>840</v>
      </c>
      <c r="H177" s="155" t="s">
        <v>150</v>
      </c>
      <c r="I177" s="155" t="s">
        <v>4410</v>
      </c>
      <c r="J177" s="156" t="s">
        <v>4410</v>
      </c>
      <c r="K177" s="157" t="s">
        <v>4409</v>
      </c>
    </row>
    <row r="178" spans="1:11" ht="14.5" x14ac:dyDescent="0.35">
      <c r="A178" s="150" t="s">
        <v>841</v>
      </c>
      <c r="B178" s="151" t="s">
        <v>842</v>
      </c>
      <c r="C178" s="151" t="s">
        <v>642</v>
      </c>
      <c r="D178" s="151" t="s">
        <v>826</v>
      </c>
      <c r="E178" s="151" t="s">
        <v>827</v>
      </c>
      <c r="F178" s="151" t="s">
        <v>454</v>
      </c>
      <c r="G178" s="151" t="s">
        <v>843</v>
      </c>
      <c r="H178" s="151" t="s">
        <v>150</v>
      </c>
      <c r="I178" s="151" t="s">
        <v>4410</v>
      </c>
      <c r="J178" s="152" t="s">
        <v>4410</v>
      </c>
      <c r="K178" s="153" t="s">
        <v>4409</v>
      </c>
    </row>
    <row r="179" spans="1:11" ht="14.5" x14ac:dyDescent="0.35">
      <c r="A179" s="154" t="s">
        <v>844</v>
      </c>
      <c r="B179" s="155" t="s">
        <v>845</v>
      </c>
      <c r="C179" s="155" t="s">
        <v>642</v>
      </c>
      <c r="D179" s="155" t="s">
        <v>826</v>
      </c>
      <c r="E179" s="155" t="s">
        <v>827</v>
      </c>
      <c r="F179" s="155" t="s">
        <v>454</v>
      </c>
      <c r="G179" s="155" t="s">
        <v>846</v>
      </c>
      <c r="H179" s="155" t="s">
        <v>150</v>
      </c>
      <c r="I179" s="155" t="s">
        <v>4410</v>
      </c>
      <c r="J179" s="156" t="s">
        <v>4410</v>
      </c>
      <c r="K179" s="157" t="s">
        <v>4409</v>
      </c>
    </row>
    <row r="180" spans="1:11" ht="14.5" x14ac:dyDescent="0.35">
      <c r="A180" s="150" t="s">
        <v>847</v>
      </c>
      <c r="B180" s="151" t="s">
        <v>848</v>
      </c>
      <c r="C180" s="151" t="s">
        <v>642</v>
      </c>
      <c r="D180" s="151" t="s">
        <v>826</v>
      </c>
      <c r="E180" s="151" t="s">
        <v>849</v>
      </c>
      <c r="F180" s="151" t="s">
        <v>454</v>
      </c>
      <c r="G180" s="151" t="s">
        <v>828</v>
      </c>
      <c r="H180" s="151" t="s">
        <v>150</v>
      </c>
      <c r="I180" s="151" t="s">
        <v>4410</v>
      </c>
      <c r="J180" s="152" t="s">
        <v>4410</v>
      </c>
      <c r="K180" s="153" t="s">
        <v>4409</v>
      </c>
    </row>
    <row r="181" spans="1:11" ht="14.5" x14ac:dyDescent="0.35">
      <c r="A181" s="154" t="s">
        <v>850</v>
      </c>
      <c r="B181" s="155" t="s">
        <v>851</v>
      </c>
      <c r="C181" s="155" t="s">
        <v>642</v>
      </c>
      <c r="D181" s="155" t="s">
        <v>826</v>
      </c>
      <c r="E181" s="155" t="s">
        <v>849</v>
      </c>
      <c r="F181" s="155" t="s">
        <v>454</v>
      </c>
      <c r="G181" s="155" t="s">
        <v>831</v>
      </c>
      <c r="H181" s="155" t="s">
        <v>150</v>
      </c>
      <c r="I181" s="155" t="s">
        <v>4410</v>
      </c>
      <c r="J181" s="156" t="s">
        <v>4410</v>
      </c>
      <c r="K181" s="157" t="s">
        <v>4409</v>
      </c>
    </row>
    <row r="182" spans="1:11" ht="14.5" x14ac:dyDescent="0.35">
      <c r="A182" s="150" t="s">
        <v>852</v>
      </c>
      <c r="B182" s="151" t="s">
        <v>853</v>
      </c>
      <c r="C182" s="151" t="s">
        <v>642</v>
      </c>
      <c r="D182" s="151" t="s">
        <v>826</v>
      </c>
      <c r="E182" s="151" t="s">
        <v>849</v>
      </c>
      <c r="F182" s="151" t="s">
        <v>454</v>
      </c>
      <c r="G182" s="151" t="s">
        <v>834</v>
      </c>
      <c r="H182" s="151" t="s">
        <v>150</v>
      </c>
      <c r="I182" s="151">
        <v>1</v>
      </c>
      <c r="J182" s="152">
        <v>1.5</v>
      </c>
      <c r="K182" s="153">
        <v>2.5000000000000001E-2</v>
      </c>
    </row>
    <row r="183" spans="1:11" ht="14.5" x14ac:dyDescent="0.35">
      <c r="A183" s="154" t="s">
        <v>854</v>
      </c>
      <c r="B183" s="155" t="s">
        <v>855</v>
      </c>
      <c r="C183" s="155" t="s">
        <v>642</v>
      </c>
      <c r="D183" s="155" t="s">
        <v>826</v>
      </c>
      <c r="E183" s="155" t="s">
        <v>849</v>
      </c>
      <c r="F183" s="155" t="s">
        <v>454</v>
      </c>
      <c r="G183" s="155" t="s">
        <v>837</v>
      </c>
      <c r="H183" s="155" t="s">
        <v>150</v>
      </c>
      <c r="I183" s="155">
        <v>1</v>
      </c>
      <c r="J183" s="156">
        <v>1.5</v>
      </c>
      <c r="K183" s="157">
        <v>2.5000000000000001E-2</v>
      </c>
    </row>
    <row r="184" spans="1:11" ht="14.5" x14ac:dyDescent="0.35">
      <c r="A184" s="150" t="s">
        <v>856</v>
      </c>
      <c r="B184" s="151" t="s">
        <v>857</v>
      </c>
      <c r="C184" s="151" t="s">
        <v>642</v>
      </c>
      <c r="D184" s="151" t="s">
        <v>826</v>
      </c>
      <c r="E184" s="151" t="s">
        <v>849</v>
      </c>
      <c r="F184" s="151" t="s">
        <v>454</v>
      </c>
      <c r="G184" s="151" t="s">
        <v>840</v>
      </c>
      <c r="H184" s="151" t="s">
        <v>150</v>
      </c>
      <c r="I184" s="151" t="s">
        <v>4410</v>
      </c>
      <c r="J184" s="152" t="s">
        <v>4410</v>
      </c>
      <c r="K184" s="153" t="s">
        <v>4409</v>
      </c>
    </row>
    <row r="185" spans="1:11" ht="14.5" x14ac:dyDescent="0.35">
      <c r="A185" s="154" t="s">
        <v>858</v>
      </c>
      <c r="B185" s="155" t="s">
        <v>859</v>
      </c>
      <c r="C185" s="155" t="s">
        <v>642</v>
      </c>
      <c r="D185" s="155" t="s">
        <v>826</v>
      </c>
      <c r="E185" s="155" t="s">
        <v>849</v>
      </c>
      <c r="F185" s="155" t="s">
        <v>454</v>
      </c>
      <c r="G185" s="155" t="s">
        <v>843</v>
      </c>
      <c r="H185" s="155" t="s">
        <v>150</v>
      </c>
      <c r="I185" s="155">
        <v>1</v>
      </c>
      <c r="J185" s="156">
        <v>1.5</v>
      </c>
      <c r="K185" s="157">
        <v>0.03</v>
      </c>
    </row>
    <row r="186" spans="1:11" ht="14.5" x14ac:dyDescent="0.35">
      <c r="A186" s="150" t="s">
        <v>860</v>
      </c>
      <c r="B186" s="151" t="s">
        <v>861</v>
      </c>
      <c r="C186" s="151" t="s">
        <v>642</v>
      </c>
      <c r="D186" s="151" t="s">
        <v>826</v>
      </c>
      <c r="E186" s="151" t="s">
        <v>849</v>
      </c>
      <c r="F186" s="151" t="s">
        <v>454</v>
      </c>
      <c r="G186" s="151" t="s">
        <v>846</v>
      </c>
      <c r="H186" s="151" t="s">
        <v>150</v>
      </c>
      <c r="I186" s="151">
        <v>1</v>
      </c>
      <c r="J186" s="152">
        <v>1.5</v>
      </c>
      <c r="K186" s="153">
        <v>0.03</v>
      </c>
    </row>
    <row r="187" spans="1:11" ht="14.5" x14ac:dyDescent="0.35">
      <c r="A187" s="154" t="s">
        <v>862</v>
      </c>
      <c r="B187" s="155" t="s">
        <v>863</v>
      </c>
      <c r="C187" s="155" t="s">
        <v>642</v>
      </c>
      <c r="D187" s="155" t="s">
        <v>826</v>
      </c>
      <c r="E187" s="155" t="s">
        <v>864</v>
      </c>
      <c r="F187" s="155" t="s">
        <v>454</v>
      </c>
      <c r="G187" s="155" t="s">
        <v>828</v>
      </c>
      <c r="H187" s="155" t="s">
        <v>150</v>
      </c>
      <c r="I187" s="155" t="s">
        <v>4410</v>
      </c>
      <c r="J187" s="156" t="s">
        <v>4410</v>
      </c>
      <c r="K187" s="157" t="s">
        <v>4409</v>
      </c>
    </row>
    <row r="188" spans="1:11" ht="14.5" x14ac:dyDescent="0.35">
      <c r="A188" s="150" t="s">
        <v>865</v>
      </c>
      <c r="B188" s="151" t="s">
        <v>866</v>
      </c>
      <c r="C188" s="151" t="s">
        <v>642</v>
      </c>
      <c r="D188" s="151" t="s">
        <v>826</v>
      </c>
      <c r="E188" s="151" t="s">
        <v>864</v>
      </c>
      <c r="F188" s="151" t="s">
        <v>454</v>
      </c>
      <c r="G188" s="151" t="s">
        <v>831</v>
      </c>
      <c r="H188" s="151" t="s">
        <v>150</v>
      </c>
      <c r="I188" s="151" t="s">
        <v>4410</v>
      </c>
      <c r="J188" s="152" t="s">
        <v>4410</v>
      </c>
      <c r="K188" s="153" t="s">
        <v>4409</v>
      </c>
    </row>
    <row r="189" spans="1:11" ht="14.5" x14ac:dyDescent="0.35">
      <c r="A189" s="154" t="s">
        <v>867</v>
      </c>
      <c r="B189" s="155" t="s">
        <v>868</v>
      </c>
      <c r="C189" s="155" t="s">
        <v>642</v>
      </c>
      <c r="D189" s="155" t="s">
        <v>826</v>
      </c>
      <c r="E189" s="155" t="s">
        <v>864</v>
      </c>
      <c r="F189" s="155" t="s">
        <v>454</v>
      </c>
      <c r="G189" s="155" t="s">
        <v>834</v>
      </c>
      <c r="H189" s="155" t="s">
        <v>150</v>
      </c>
      <c r="I189" s="155">
        <v>1</v>
      </c>
      <c r="J189" s="156">
        <v>1.5</v>
      </c>
      <c r="K189" s="157">
        <v>2.5000000000000001E-2</v>
      </c>
    </row>
    <row r="190" spans="1:11" ht="14.5" x14ac:dyDescent="0.35">
      <c r="A190" s="150" t="s">
        <v>869</v>
      </c>
      <c r="B190" s="151" t="s">
        <v>870</v>
      </c>
      <c r="C190" s="151" t="s">
        <v>642</v>
      </c>
      <c r="D190" s="151" t="s">
        <v>826</v>
      </c>
      <c r="E190" s="151" t="s">
        <v>864</v>
      </c>
      <c r="F190" s="151" t="s">
        <v>454</v>
      </c>
      <c r="G190" s="151" t="s">
        <v>837</v>
      </c>
      <c r="H190" s="151" t="s">
        <v>150</v>
      </c>
      <c r="I190" s="151">
        <v>1</v>
      </c>
      <c r="J190" s="152">
        <v>1.5</v>
      </c>
      <c r="K190" s="153">
        <v>2.5000000000000001E-2</v>
      </c>
    </row>
    <row r="191" spans="1:11" ht="14.5" x14ac:dyDescent="0.35">
      <c r="A191" s="154" t="s">
        <v>871</v>
      </c>
      <c r="B191" s="155" t="s">
        <v>872</v>
      </c>
      <c r="C191" s="155" t="s">
        <v>642</v>
      </c>
      <c r="D191" s="155" t="s">
        <v>826</v>
      </c>
      <c r="E191" s="155" t="s">
        <v>864</v>
      </c>
      <c r="F191" s="155" t="s">
        <v>454</v>
      </c>
      <c r="G191" s="155" t="s">
        <v>840</v>
      </c>
      <c r="H191" s="155" t="s">
        <v>150</v>
      </c>
      <c r="I191" s="155" t="s">
        <v>4410</v>
      </c>
      <c r="J191" s="156" t="s">
        <v>4410</v>
      </c>
      <c r="K191" s="157" t="s">
        <v>4409</v>
      </c>
    </row>
    <row r="192" spans="1:11" ht="14.5" x14ac:dyDescent="0.35">
      <c r="A192" s="150" t="s">
        <v>873</v>
      </c>
      <c r="B192" s="151" t="s">
        <v>874</v>
      </c>
      <c r="C192" s="151" t="s">
        <v>642</v>
      </c>
      <c r="D192" s="151" t="s">
        <v>826</v>
      </c>
      <c r="E192" s="151" t="s">
        <v>864</v>
      </c>
      <c r="F192" s="151" t="s">
        <v>454</v>
      </c>
      <c r="G192" s="151" t="s">
        <v>843</v>
      </c>
      <c r="H192" s="151" t="s">
        <v>150</v>
      </c>
      <c r="I192" s="151">
        <v>1</v>
      </c>
      <c r="J192" s="152">
        <v>1.5</v>
      </c>
      <c r="K192" s="153">
        <v>0.03</v>
      </c>
    </row>
    <row r="193" spans="1:11" ht="14.5" x14ac:dyDescent="0.35">
      <c r="A193" s="154" t="s">
        <v>875</v>
      </c>
      <c r="B193" s="155" t="s">
        <v>876</v>
      </c>
      <c r="C193" s="155" t="s">
        <v>642</v>
      </c>
      <c r="D193" s="155" t="s">
        <v>826</v>
      </c>
      <c r="E193" s="155" t="s">
        <v>864</v>
      </c>
      <c r="F193" s="155" t="s">
        <v>454</v>
      </c>
      <c r="G193" s="155" t="s">
        <v>846</v>
      </c>
      <c r="H193" s="155" t="s">
        <v>150</v>
      </c>
      <c r="I193" s="155">
        <v>1</v>
      </c>
      <c r="J193" s="156">
        <v>1.5</v>
      </c>
      <c r="K193" s="157">
        <v>0.03</v>
      </c>
    </row>
    <row r="194" spans="1:11" ht="14.5" x14ac:dyDescent="0.35">
      <c r="A194" s="150" t="s">
        <v>877</v>
      </c>
      <c r="B194" s="151" t="s">
        <v>878</v>
      </c>
      <c r="C194" s="151" t="s">
        <v>642</v>
      </c>
      <c r="D194" s="151" t="s">
        <v>826</v>
      </c>
      <c r="E194" s="151" t="s">
        <v>879</v>
      </c>
      <c r="F194" s="151" t="s">
        <v>880</v>
      </c>
      <c r="G194" s="151" t="s">
        <v>881</v>
      </c>
      <c r="H194" s="151" t="s">
        <v>150</v>
      </c>
      <c r="I194" s="151">
        <v>2</v>
      </c>
      <c r="J194" s="152">
        <v>2.5</v>
      </c>
      <c r="K194" s="153">
        <v>0.05</v>
      </c>
    </row>
    <row r="195" spans="1:11" ht="14.5" x14ac:dyDescent="0.35">
      <c r="A195" s="154" t="s">
        <v>882</v>
      </c>
      <c r="B195" s="155" t="s">
        <v>883</v>
      </c>
      <c r="C195" s="155" t="s">
        <v>642</v>
      </c>
      <c r="D195" s="155" t="s">
        <v>826</v>
      </c>
      <c r="E195" s="155" t="s">
        <v>879</v>
      </c>
      <c r="F195" s="155" t="s">
        <v>880</v>
      </c>
      <c r="G195" s="155" t="s">
        <v>884</v>
      </c>
      <c r="H195" s="155" t="s">
        <v>150</v>
      </c>
      <c r="I195" s="155">
        <v>2</v>
      </c>
      <c r="J195" s="156">
        <v>2.5</v>
      </c>
      <c r="K195" s="157">
        <v>0.05</v>
      </c>
    </row>
    <row r="196" spans="1:11" ht="14.5" x14ac:dyDescent="0.35">
      <c r="A196" s="150" t="s">
        <v>885</v>
      </c>
      <c r="B196" s="151" t="s">
        <v>886</v>
      </c>
      <c r="C196" s="151" t="s">
        <v>642</v>
      </c>
      <c r="D196" s="151" t="s">
        <v>887</v>
      </c>
      <c r="E196" s="151" t="s">
        <v>888</v>
      </c>
      <c r="F196" s="151" t="s">
        <v>147</v>
      </c>
      <c r="G196" s="151" t="s">
        <v>741</v>
      </c>
      <c r="H196" s="151" t="s">
        <v>139</v>
      </c>
      <c r="I196" s="151" t="s">
        <v>4410</v>
      </c>
      <c r="J196" s="152" t="s">
        <v>4410</v>
      </c>
      <c r="K196" s="153" t="s">
        <v>4409</v>
      </c>
    </row>
    <row r="197" spans="1:11" ht="14.5" x14ac:dyDescent="0.35">
      <c r="A197" s="154" t="s">
        <v>889</v>
      </c>
      <c r="B197" s="155" t="s">
        <v>890</v>
      </c>
      <c r="C197" s="155" t="s">
        <v>642</v>
      </c>
      <c r="D197" s="155" t="s">
        <v>887</v>
      </c>
      <c r="E197" s="155" t="s">
        <v>888</v>
      </c>
      <c r="F197" s="155" t="s">
        <v>147</v>
      </c>
      <c r="G197" s="155" t="s">
        <v>744</v>
      </c>
      <c r="H197" s="155" t="s">
        <v>139</v>
      </c>
      <c r="I197" s="155" t="s">
        <v>4410</v>
      </c>
      <c r="J197" s="156" t="s">
        <v>4410</v>
      </c>
      <c r="K197" s="157" t="s">
        <v>4409</v>
      </c>
    </row>
    <row r="198" spans="1:11" ht="14.5" x14ac:dyDescent="0.35">
      <c r="A198" s="150" t="s">
        <v>891</v>
      </c>
      <c r="B198" s="151" t="s">
        <v>892</v>
      </c>
      <c r="C198" s="151" t="s">
        <v>642</v>
      </c>
      <c r="D198" s="151" t="s">
        <v>887</v>
      </c>
      <c r="E198" s="151" t="s">
        <v>888</v>
      </c>
      <c r="F198" s="151" t="s">
        <v>147</v>
      </c>
      <c r="G198" s="151" t="s">
        <v>893</v>
      </c>
      <c r="H198" s="151" t="s">
        <v>139</v>
      </c>
      <c r="I198" s="151" t="s">
        <v>4410</v>
      </c>
      <c r="J198" s="152" t="s">
        <v>4410</v>
      </c>
      <c r="K198" s="153" t="s">
        <v>4409</v>
      </c>
    </row>
    <row r="199" spans="1:11" ht="14.5" x14ac:dyDescent="0.35">
      <c r="A199" s="154" t="s">
        <v>894</v>
      </c>
      <c r="B199" s="155" t="s">
        <v>895</v>
      </c>
      <c r="C199" s="155" t="s">
        <v>642</v>
      </c>
      <c r="D199" s="155" t="s">
        <v>887</v>
      </c>
      <c r="E199" s="155" t="s">
        <v>888</v>
      </c>
      <c r="F199" s="155" t="s">
        <v>747</v>
      </c>
      <c r="G199" s="155" t="s">
        <v>741</v>
      </c>
      <c r="H199" s="155" t="s">
        <v>139</v>
      </c>
      <c r="I199" s="155">
        <v>1</v>
      </c>
      <c r="J199" s="156">
        <v>1.5</v>
      </c>
      <c r="K199" s="157">
        <v>0.02</v>
      </c>
    </row>
    <row r="200" spans="1:11" ht="14.5" x14ac:dyDescent="0.35">
      <c r="A200" s="150" t="s">
        <v>896</v>
      </c>
      <c r="B200" s="151" t="s">
        <v>897</v>
      </c>
      <c r="C200" s="151" t="s">
        <v>642</v>
      </c>
      <c r="D200" s="151" t="s">
        <v>887</v>
      </c>
      <c r="E200" s="151" t="s">
        <v>888</v>
      </c>
      <c r="F200" s="151" t="s">
        <v>747</v>
      </c>
      <c r="G200" s="151" t="s">
        <v>744</v>
      </c>
      <c r="H200" s="151" t="s">
        <v>139</v>
      </c>
      <c r="I200" s="151">
        <v>1</v>
      </c>
      <c r="J200" s="152">
        <v>1.5</v>
      </c>
      <c r="K200" s="153">
        <v>0.02</v>
      </c>
    </row>
    <row r="201" spans="1:11" ht="14.5" x14ac:dyDescent="0.35">
      <c r="A201" s="154" t="s">
        <v>898</v>
      </c>
      <c r="B201" s="155" t="s">
        <v>899</v>
      </c>
      <c r="C201" s="155" t="s">
        <v>642</v>
      </c>
      <c r="D201" s="155" t="s">
        <v>887</v>
      </c>
      <c r="E201" s="155" t="s">
        <v>888</v>
      </c>
      <c r="F201" s="155" t="s">
        <v>747</v>
      </c>
      <c r="G201" s="155" t="s">
        <v>893</v>
      </c>
      <c r="H201" s="155" t="s">
        <v>139</v>
      </c>
      <c r="I201" s="155">
        <v>1</v>
      </c>
      <c r="J201" s="156">
        <v>1.5</v>
      </c>
      <c r="K201" s="157">
        <v>2.2499999999999999E-2</v>
      </c>
    </row>
    <row r="202" spans="1:11" ht="14.5" x14ac:dyDescent="0.35">
      <c r="A202" s="150" t="s">
        <v>900</v>
      </c>
      <c r="B202" s="151" t="s">
        <v>901</v>
      </c>
      <c r="C202" s="151" t="s">
        <v>642</v>
      </c>
      <c r="D202" s="151" t="s">
        <v>887</v>
      </c>
      <c r="E202" s="151" t="s">
        <v>888</v>
      </c>
      <c r="F202" s="151" t="s">
        <v>148</v>
      </c>
      <c r="G202" s="151" t="s">
        <v>741</v>
      </c>
      <c r="H202" s="151" t="s">
        <v>139</v>
      </c>
      <c r="I202" s="151" t="s">
        <v>4410</v>
      </c>
      <c r="J202" s="152" t="s">
        <v>4410</v>
      </c>
      <c r="K202" s="153" t="s">
        <v>4409</v>
      </c>
    </row>
    <row r="203" spans="1:11" ht="14.5" x14ac:dyDescent="0.35">
      <c r="A203" s="154" t="s">
        <v>902</v>
      </c>
      <c r="B203" s="155" t="s">
        <v>903</v>
      </c>
      <c r="C203" s="155" t="s">
        <v>642</v>
      </c>
      <c r="D203" s="155" t="s">
        <v>887</v>
      </c>
      <c r="E203" s="155" t="s">
        <v>888</v>
      </c>
      <c r="F203" s="155" t="s">
        <v>148</v>
      </c>
      <c r="G203" s="155" t="s">
        <v>744</v>
      </c>
      <c r="H203" s="155" t="s">
        <v>139</v>
      </c>
      <c r="I203" s="155" t="s">
        <v>4410</v>
      </c>
      <c r="J203" s="156" t="s">
        <v>4410</v>
      </c>
      <c r="K203" s="157" t="s">
        <v>4409</v>
      </c>
    </row>
    <row r="204" spans="1:11" ht="14.5" x14ac:dyDescent="0.35">
      <c r="A204" s="150" t="s">
        <v>904</v>
      </c>
      <c r="B204" s="151" t="s">
        <v>905</v>
      </c>
      <c r="C204" s="151" t="s">
        <v>642</v>
      </c>
      <c r="D204" s="151" t="s">
        <v>887</v>
      </c>
      <c r="E204" s="151" t="s">
        <v>888</v>
      </c>
      <c r="F204" s="151" t="s">
        <v>148</v>
      </c>
      <c r="G204" s="151" t="s">
        <v>893</v>
      </c>
      <c r="H204" s="151" t="s">
        <v>139</v>
      </c>
      <c r="I204" s="151" t="s">
        <v>4410</v>
      </c>
      <c r="J204" s="152" t="s">
        <v>4410</v>
      </c>
      <c r="K204" s="153" t="s">
        <v>4409</v>
      </c>
    </row>
    <row r="205" spans="1:11" ht="14.5" x14ac:dyDescent="0.35">
      <c r="A205" s="154" t="s">
        <v>906</v>
      </c>
      <c r="B205" s="155" t="s">
        <v>907</v>
      </c>
      <c r="C205" s="155" t="s">
        <v>642</v>
      </c>
      <c r="D205" s="155" t="s">
        <v>887</v>
      </c>
      <c r="E205" s="155" t="s">
        <v>908</v>
      </c>
      <c r="F205" s="155" t="s">
        <v>147</v>
      </c>
      <c r="G205" s="155" t="s">
        <v>741</v>
      </c>
      <c r="H205" s="155" t="s">
        <v>139</v>
      </c>
      <c r="I205" s="155" t="s">
        <v>4410</v>
      </c>
      <c r="J205" s="156" t="s">
        <v>4410</v>
      </c>
      <c r="K205" s="157" t="s">
        <v>4409</v>
      </c>
    </row>
    <row r="206" spans="1:11" ht="14.5" x14ac:dyDescent="0.35">
      <c r="A206" s="150" t="s">
        <v>909</v>
      </c>
      <c r="B206" s="151" t="s">
        <v>910</v>
      </c>
      <c r="C206" s="151" t="s">
        <v>642</v>
      </c>
      <c r="D206" s="151" t="s">
        <v>887</v>
      </c>
      <c r="E206" s="151" t="s">
        <v>908</v>
      </c>
      <c r="F206" s="151" t="s">
        <v>147</v>
      </c>
      <c r="G206" s="151" t="s">
        <v>744</v>
      </c>
      <c r="H206" s="151" t="s">
        <v>139</v>
      </c>
      <c r="I206" s="151" t="s">
        <v>4410</v>
      </c>
      <c r="J206" s="152" t="s">
        <v>4410</v>
      </c>
      <c r="K206" s="153" t="s">
        <v>4409</v>
      </c>
    </row>
    <row r="207" spans="1:11" ht="14.5" x14ac:dyDescent="0.35">
      <c r="A207" s="154" t="s">
        <v>911</v>
      </c>
      <c r="B207" s="155" t="s">
        <v>912</v>
      </c>
      <c r="C207" s="155" t="s">
        <v>642</v>
      </c>
      <c r="D207" s="155" t="s">
        <v>887</v>
      </c>
      <c r="E207" s="155" t="s">
        <v>908</v>
      </c>
      <c r="F207" s="155" t="s">
        <v>747</v>
      </c>
      <c r="G207" s="155" t="s">
        <v>741</v>
      </c>
      <c r="H207" s="155" t="s">
        <v>139</v>
      </c>
      <c r="I207" s="155">
        <v>2</v>
      </c>
      <c r="J207" s="156">
        <v>2.5</v>
      </c>
      <c r="K207" s="157">
        <v>2.3076923076923078E-2</v>
      </c>
    </row>
    <row r="208" spans="1:11" ht="14.5" x14ac:dyDescent="0.35">
      <c r="A208" s="150" t="s">
        <v>913</v>
      </c>
      <c r="B208" s="151" t="s">
        <v>914</v>
      </c>
      <c r="C208" s="151" t="s">
        <v>642</v>
      </c>
      <c r="D208" s="151" t="s">
        <v>887</v>
      </c>
      <c r="E208" s="151" t="s">
        <v>908</v>
      </c>
      <c r="F208" s="151" t="s">
        <v>747</v>
      </c>
      <c r="G208" s="151" t="s">
        <v>744</v>
      </c>
      <c r="H208" s="151" t="s">
        <v>139</v>
      </c>
      <c r="I208" s="151">
        <v>1</v>
      </c>
      <c r="J208" s="152">
        <v>1.5</v>
      </c>
      <c r="K208" s="153">
        <v>1.3846153846153848E-2</v>
      </c>
    </row>
    <row r="209" spans="1:11" ht="14.5" x14ac:dyDescent="0.35">
      <c r="A209" s="154" t="s">
        <v>915</v>
      </c>
      <c r="B209" s="155" t="s">
        <v>916</v>
      </c>
      <c r="C209" s="155" t="s">
        <v>642</v>
      </c>
      <c r="D209" s="155" t="s">
        <v>887</v>
      </c>
      <c r="E209" s="155" t="s">
        <v>908</v>
      </c>
      <c r="F209" s="155" t="s">
        <v>148</v>
      </c>
      <c r="G209" s="155" t="s">
        <v>741</v>
      </c>
      <c r="H209" s="155" t="s">
        <v>139</v>
      </c>
      <c r="I209" s="155" t="s">
        <v>4410</v>
      </c>
      <c r="J209" s="156" t="s">
        <v>4410</v>
      </c>
      <c r="K209" s="157" t="s">
        <v>4409</v>
      </c>
    </row>
    <row r="210" spans="1:11" ht="14.5" x14ac:dyDescent="0.35">
      <c r="A210" s="150" t="s">
        <v>917</v>
      </c>
      <c r="B210" s="151" t="s">
        <v>918</v>
      </c>
      <c r="C210" s="151" t="s">
        <v>642</v>
      </c>
      <c r="D210" s="151" t="s">
        <v>887</v>
      </c>
      <c r="E210" s="151" t="s">
        <v>908</v>
      </c>
      <c r="F210" s="151" t="s">
        <v>148</v>
      </c>
      <c r="G210" s="151" t="s">
        <v>744</v>
      </c>
      <c r="H210" s="151" t="s">
        <v>139</v>
      </c>
      <c r="I210" s="151" t="s">
        <v>4410</v>
      </c>
      <c r="J210" s="152" t="s">
        <v>4410</v>
      </c>
      <c r="K210" s="153" t="s">
        <v>4409</v>
      </c>
    </row>
    <row r="211" spans="1:11" ht="14.5" x14ac:dyDescent="0.35">
      <c r="A211" s="154" t="s">
        <v>919</v>
      </c>
      <c r="B211" s="155" t="s">
        <v>920</v>
      </c>
      <c r="C211" s="155" t="s">
        <v>642</v>
      </c>
      <c r="D211" s="155" t="s">
        <v>887</v>
      </c>
      <c r="E211" s="155" t="s">
        <v>921</v>
      </c>
      <c r="F211" s="155" t="s">
        <v>922</v>
      </c>
      <c r="G211" s="155" t="s">
        <v>923</v>
      </c>
      <c r="H211" s="155" t="s">
        <v>139</v>
      </c>
      <c r="I211" s="155">
        <v>2</v>
      </c>
      <c r="J211" s="156">
        <v>2.5</v>
      </c>
      <c r="K211" s="157">
        <v>2.1428571428571425E-3</v>
      </c>
    </row>
    <row r="212" spans="1:11" ht="14.5" x14ac:dyDescent="0.35">
      <c r="A212" s="150" t="s">
        <v>924</v>
      </c>
      <c r="B212" s="151" t="s">
        <v>925</v>
      </c>
      <c r="C212" s="151" t="s">
        <v>642</v>
      </c>
      <c r="D212" s="151" t="s">
        <v>887</v>
      </c>
      <c r="E212" s="151" t="s">
        <v>921</v>
      </c>
      <c r="F212" s="151" t="s">
        <v>922</v>
      </c>
      <c r="G212" s="151" t="s">
        <v>744</v>
      </c>
      <c r="H212" s="151" t="s">
        <v>139</v>
      </c>
      <c r="I212" s="151">
        <v>2</v>
      </c>
      <c r="J212" s="152">
        <v>2.5</v>
      </c>
      <c r="K212" s="153">
        <v>2.7777777777777779E-3</v>
      </c>
    </row>
    <row r="213" spans="1:11" ht="14.5" x14ac:dyDescent="0.35">
      <c r="A213" s="154" t="s">
        <v>926</v>
      </c>
      <c r="B213" s="155" t="s">
        <v>927</v>
      </c>
      <c r="C213" s="155" t="s">
        <v>642</v>
      </c>
      <c r="D213" s="155" t="s">
        <v>887</v>
      </c>
      <c r="E213" s="155" t="s">
        <v>921</v>
      </c>
      <c r="F213" s="155" t="s">
        <v>922</v>
      </c>
      <c r="G213" s="155" t="s">
        <v>893</v>
      </c>
      <c r="H213" s="155" t="s">
        <v>139</v>
      </c>
      <c r="I213" s="155">
        <v>2</v>
      </c>
      <c r="J213" s="156">
        <v>2.5</v>
      </c>
      <c r="K213" s="157">
        <v>3.7499999999999999E-3</v>
      </c>
    </row>
    <row r="214" spans="1:11" ht="14.5" x14ac:dyDescent="0.35">
      <c r="A214" s="150" t="s">
        <v>928</v>
      </c>
      <c r="B214" s="151" t="s">
        <v>929</v>
      </c>
      <c r="C214" s="151" t="s">
        <v>642</v>
      </c>
      <c r="D214" s="151" t="s">
        <v>887</v>
      </c>
      <c r="E214" s="151" t="s">
        <v>921</v>
      </c>
      <c r="F214" s="151" t="s">
        <v>930</v>
      </c>
      <c r="G214" s="151" t="s">
        <v>923</v>
      </c>
      <c r="H214" s="151" t="s">
        <v>139</v>
      </c>
      <c r="I214" s="151" t="s">
        <v>4410</v>
      </c>
      <c r="J214" s="152" t="s">
        <v>4410</v>
      </c>
      <c r="K214" s="153" t="s">
        <v>4409</v>
      </c>
    </row>
    <row r="215" spans="1:11" ht="14.5" x14ac:dyDescent="0.35">
      <c r="A215" s="154" t="s">
        <v>931</v>
      </c>
      <c r="B215" s="155" t="s">
        <v>932</v>
      </c>
      <c r="C215" s="155" t="s">
        <v>642</v>
      </c>
      <c r="D215" s="155" t="s">
        <v>887</v>
      </c>
      <c r="E215" s="155" t="s">
        <v>921</v>
      </c>
      <c r="F215" s="155" t="s">
        <v>930</v>
      </c>
      <c r="G215" s="155" t="s">
        <v>744</v>
      </c>
      <c r="H215" s="155" t="s">
        <v>139</v>
      </c>
      <c r="I215" s="155" t="s">
        <v>4410</v>
      </c>
      <c r="J215" s="156" t="s">
        <v>4410</v>
      </c>
      <c r="K215" s="157" t="s">
        <v>4409</v>
      </c>
    </row>
    <row r="216" spans="1:11" ht="14.5" x14ac:dyDescent="0.35">
      <c r="A216" s="150" t="s">
        <v>933</v>
      </c>
      <c r="B216" s="151" t="s">
        <v>934</v>
      </c>
      <c r="C216" s="151" t="s">
        <v>642</v>
      </c>
      <c r="D216" s="151" t="s">
        <v>887</v>
      </c>
      <c r="E216" s="151" t="s">
        <v>921</v>
      </c>
      <c r="F216" s="151" t="s">
        <v>930</v>
      </c>
      <c r="G216" s="151" t="s">
        <v>893</v>
      </c>
      <c r="H216" s="151" t="s">
        <v>139</v>
      </c>
      <c r="I216" s="151" t="s">
        <v>4410</v>
      </c>
      <c r="J216" s="152" t="s">
        <v>4410</v>
      </c>
      <c r="K216" s="153" t="s">
        <v>4409</v>
      </c>
    </row>
    <row r="217" spans="1:11" ht="14.5" x14ac:dyDescent="0.35">
      <c r="A217" s="154" t="s">
        <v>935</v>
      </c>
      <c r="B217" s="155" t="s">
        <v>936</v>
      </c>
      <c r="C217" s="155" t="s">
        <v>642</v>
      </c>
      <c r="D217" s="155" t="s">
        <v>887</v>
      </c>
      <c r="E217" s="155" t="s">
        <v>921</v>
      </c>
      <c r="F217" s="155" t="s">
        <v>937</v>
      </c>
      <c r="G217" s="155" t="s">
        <v>923</v>
      </c>
      <c r="H217" s="155" t="s">
        <v>139</v>
      </c>
      <c r="I217" s="155" t="s">
        <v>4410</v>
      </c>
      <c r="J217" s="156" t="s">
        <v>4410</v>
      </c>
      <c r="K217" s="157" t="s">
        <v>4409</v>
      </c>
    </row>
    <row r="218" spans="1:11" ht="14.5" x14ac:dyDescent="0.35">
      <c r="A218" s="150" t="s">
        <v>938</v>
      </c>
      <c r="B218" s="151" t="s">
        <v>939</v>
      </c>
      <c r="C218" s="151" t="s">
        <v>642</v>
      </c>
      <c r="D218" s="151" t="s">
        <v>887</v>
      </c>
      <c r="E218" s="151" t="s">
        <v>921</v>
      </c>
      <c r="F218" s="151" t="s">
        <v>937</v>
      </c>
      <c r="G218" s="151" t="s">
        <v>744</v>
      </c>
      <c r="H218" s="151" t="s">
        <v>139</v>
      </c>
      <c r="I218" s="151" t="s">
        <v>4410</v>
      </c>
      <c r="J218" s="152" t="s">
        <v>4410</v>
      </c>
      <c r="K218" s="153" t="s">
        <v>4409</v>
      </c>
    </row>
    <row r="219" spans="1:11" ht="14.5" x14ac:dyDescent="0.35">
      <c r="A219" s="154" t="s">
        <v>940</v>
      </c>
      <c r="B219" s="155" t="s">
        <v>941</v>
      </c>
      <c r="C219" s="155" t="s">
        <v>642</v>
      </c>
      <c r="D219" s="155" t="s">
        <v>887</v>
      </c>
      <c r="E219" s="155" t="s">
        <v>921</v>
      </c>
      <c r="F219" s="155" t="s">
        <v>937</v>
      </c>
      <c r="G219" s="155" t="s">
        <v>893</v>
      </c>
      <c r="H219" s="155" t="s">
        <v>139</v>
      </c>
      <c r="I219" s="155" t="s">
        <v>4410</v>
      </c>
      <c r="J219" s="156" t="s">
        <v>4410</v>
      </c>
      <c r="K219" s="157" t="s">
        <v>4409</v>
      </c>
    </row>
    <row r="220" spans="1:11" ht="14.5" x14ac:dyDescent="0.35">
      <c r="A220" s="150" t="s">
        <v>942</v>
      </c>
      <c r="B220" s="151" t="s">
        <v>943</v>
      </c>
      <c r="C220" s="151" t="s">
        <v>642</v>
      </c>
      <c r="D220" s="151" t="s">
        <v>944</v>
      </c>
      <c r="E220" s="151" t="s">
        <v>945</v>
      </c>
      <c r="F220" s="151" t="s">
        <v>946</v>
      </c>
      <c r="G220" s="151" t="s">
        <v>947</v>
      </c>
      <c r="H220" s="151" t="s">
        <v>139</v>
      </c>
      <c r="I220" s="151" t="s">
        <v>4410</v>
      </c>
      <c r="J220" s="152" t="s">
        <v>4410</v>
      </c>
      <c r="K220" s="153" t="s">
        <v>4409</v>
      </c>
    </row>
    <row r="221" spans="1:11" ht="14.5" x14ac:dyDescent="0.35">
      <c r="A221" s="154" t="s">
        <v>948</v>
      </c>
      <c r="B221" s="155" t="s">
        <v>949</v>
      </c>
      <c r="C221" s="155" t="s">
        <v>642</v>
      </c>
      <c r="D221" s="155" t="s">
        <v>944</v>
      </c>
      <c r="E221" s="155" t="s">
        <v>945</v>
      </c>
      <c r="F221" s="155" t="s">
        <v>946</v>
      </c>
      <c r="G221" s="155" t="s">
        <v>950</v>
      </c>
      <c r="H221" s="155" t="s">
        <v>139</v>
      </c>
      <c r="I221" s="155" t="s">
        <v>4410</v>
      </c>
      <c r="J221" s="156" t="s">
        <v>4410</v>
      </c>
      <c r="K221" s="157" t="s">
        <v>4409</v>
      </c>
    </row>
    <row r="222" spans="1:11" ht="14.5" x14ac:dyDescent="0.35">
      <c r="A222" s="150" t="s">
        <v>951</v>
      </c>
      <c r="B222" s="151" t="s">
        <v>952</v>
      </c>
      <c r="C222" s="151" t="s">
        <v>953</v>
      </c>
      <c r="D222" s="151" t="s">
        <v>954</v>
      </c>
      <c r="E222" s="151" t="s">
        <v>955</v>
      </c>
      <c r="F222" s="151" t="s">
        <v>956</v>
      </c>
      <c r="G222" s="151" t="s">
        <v>957</v>
      </c>
      <c r="H222" s="151" t="s">
        <v>150</v>
      </c>
      <c r="I222" s="151" t="s">
        <v>4410</v>
      </c>
      <c r="J222" s="152" t="s">
        <v>4410</v>
      </c>
      <c r="K222" s="153" t="s">
        <v>4409</v>
      </c>
    </row>
    <row r="223" spans="1:11" ht="14.5" x14ac:dyDescent="0.35">
      <c r="A223" s="154" t="s">
        <v>958</v>
      </c>
      <c r="B223" s="155" t="s">
        <v>959</v>
      </c>
      <c r="C223" s="155" t="s">
        <v>953</v>
      </c>
      <c r="D223" s="155" t="s">
        <v>954</v>
      </c>
      <c r="E223" s="155" t="s">
        <v>955</v>
      </c>
      <c r="F223" s="155" t="s">
        <v>956</v>
      </c>
      <c r="G223" s="155" t="s">
        <v>960</v>
      </c>
      <c r="H223" s="155" t="s">
        <v>150</v>
      </c>
      <c r="I223" s="155" t="s">
        <v>4410</v>
      </c>
      <c r="J223" s="156" t="s">
        <v>4410</v>
      </c>
      <c r="K223" s="157" t="s">
        <v>4409</v>
      </c>
    </row>
    <row r="224" spans="1:11" ht="14.5" x14ac:dyDescent="0.35">
      <c r="A224" s="150" t="s">
        <v>961</v>
      </c>
      <c r="B224" s="151" t="s">
        <v>962</v>
      </c>
      <c r="C224" s="151" t="s">
        <v>953</v>
      </c>
      <c r="D224" s="151" t="s">
        <v>954</v>
      </c>
      <c r="E224" s="151" t="s">
        <v>955</v>
      </c>
      <c r="F224" s="151" t="s">
        <v>956</v>
      </c>
      <c r="G224" s="151" t="s">
        <v>963</v>
      </c>
      <c r="H224" s="151" t="s">
        <v>150</v>
      </c>
      <c r="I224" s="151" t="s">
        <v>4410</v>
      </c>
      <c r="J224" s="152" t="s">
        <v>4410</v>
      </c>
      <c r="K224" s="153" t="s">
        <v>4409</v>
      </c>
    </row>
    <row r="225" spans="1:11" ht="14.5" x14ac:dyDescent="0.35">
      <c r="A225" s="154" t="s">
        <v>964</v>
      </c>
      <c r="B225" s="155" t="s">
        <v>965</v>
      </c>
      <c r="C225" s="155" t="s">
        <v>953</v>
      </c>
      <c r="D225" s="155" t="s">
        <v>954</v>
      </c>
      <c r="E225" s="155" t="s">
        <v>966</v>
      </c>
      <c r="F225" s="155" t="s">
        <v>956</v>
      </c>
      <c r="G225" s="155" t="s">
        <v>957</v>
      </c>
      <c r="H225" s="155" t="s">
        <v>150</v>
      </c>
      <c r="I225" s="155" t="s">
        <v>4410</v>
      </c>
      <c r="J225" s="156" t="s">
        <v>4410</v>
      </c>
      <c r="K225" s="157" t="s">
        <v>4409</v>
      </c>
    </row>
    <row r="226" spans="1:11" ht="14.5" x14ac:dyDescent="0.35">
      <c r="A226" s="150" t="s">
        <v>967</v>
      </c>
      <c r="B226" s="151" t="s">
        <v>968</v>
      </c>
      <c r="C226" s="151" t="s">
        <v>953</v>
      </c>
      <c r="D226" s="151" t="s">
        <v>954</v>
      </c>
      <c r="E226" s="151" t="s">
        <v>966</v>
      </c>
      <c r="F226" s="151" t="s">
        <v>956</v>
      </c>
      <c r="G226" s="151" t="s">
        <v>960</v>
      </c>
      <c r="H226" s="151" t="s">
        <v>150</v>
      </c>
      <c r="I226" s="151" t="s">
        <v>4410</v>
      </c>
      <c r="J226" s="152" t="s">
        <v>4410</v>
      </c>
      <c r="K226" s="153" t="s">
        <v>4409</v>
      </c>
    </row>
    <row r="227" spans="1:11" ht="14.5" x14ac:dyDescent="0.35">
      <c r="A227" s="154" t="s">
        <v>969</v>
      </c>
      <c r="B227" s="155" t="s">
        <v>970</v>
      </c>
      <c r="C227" s="155" t="s">
        <v>953</v>
      </c>
      <c r="D227" s="155" t="s">
        <v>954</v>
      </c>
      <c r="E227" s="155" t="s">
        <v>966</v>
      </c>
      <c r="F227" s="155" t="s">
        <v>956</v>
      </c>
      <c r="G227" s="155" t="s">
        <v>963</v>
      </c>
      <c r="H227" s="155" t="s">
        <v>150</v>
      </c>
      <c r="I227" s="155" t="s">
        <v>4410</v>
      </c>
      <c r="J227" s="156" t="s">
        <v>4410</v>
      </c>
      <c r="K227" s="157" t="s">
        <v>4409</v>
      </c>
    </row>
    <row r="228" spans="1:11" ht="14.5" x14ac:dyDescent="0.35">
      <c r="A228" s="150" t="s">
        <v>971</v>
      </c>
      <c r="B228" s="151" t="s">
        <v>972</v>
      </c>
      <c r="C228" s="151" t="s">
        <v>953</v>
      </c>
      <c r="D228" s="151" t="s">
        <v>954</v>
      </c>
      <c r="E228" s="151" t="s">
        <v>973</v>
      </c>
      <c r="F228" s="151" t="s">
        <v>956</v>
      </c>
      <c r="G228" s="151" t="s">
        <v>957</v>
      </c>
      <c r="H228" s="151" t="s">
        <v>150</v>
      </c>
      <c r="I228" s="151" t="s">
        <v>4410</v>
      </c>
      <c r="J228" s="152" t="s">
        <v>4410</v>
      </c>
      <c r="K228" s="153" t="s">
        <v>4409</v>
      </c>
    </row>
    <row r="229" spans="1:11" ht="14.5" x14ac:dyDescent="0.35">
      <c r="A229" s="154" t="s">
        <v>974</v>
      </c>
      <c r="B229" s="155" t="s">
        <v>975</v>
      </c>
      <c r="C229" s="155" t="s">
        <v>953</v>
      </c>
      <c r="D229" s="155" t="s">
        <v>954</v>
      </c>
      <c r="E229" s="155" t="s">
        <v>973</v>
      </c>
      <c r="F229" s="155" t="s">
        <v>956</v>
      </c>
      <c r="G229" s="155" t="s">
        <v>960</v>
      </c>
      <c r="H229" s="155" t="s">
        <v>150</v>
      </c>
      <c r="I229" s="155" t="s">
        <v>4410</v>
      </c>
      <c r="J229" s="156" t="s">
        <v>4410</v>
      </c>
      <c r="K229" s="157" t="s">
        <v>4409</v>
      </c>
    </row>
    <row r="230" spans="1:11" ht="14.5" x14ac:dyDescent="0.35">
      <c r="A230" s="150" t="s">
        <v>976</v>
      </c>
      <c r="B230" s="151" t="s">
        <v>977</v>
      </c>
      <c r="C230" s="151" t="s">
        <v>953</v>
      </c>
      <c r="D230" s="151" t="s">
        <v>954</v>
      </c>
      <c r="E230" s="151" t="s">
        <v>973</v>
      </c>
      <c r="F230" s="151" t="s">
        <v>956</v>
      </c>
      <c r="G230" s="151" t="s">
        <v>978</v>
      </c>
      <c r="H230" s="151" t="s">
        <v>150</v>
      </c>
      <c r="I230" s="151" t="s">
        <v>4410</v>
      </c>
      <c r="J230" s="152" t="s">
        <v>4410</v>
      </c>
      <c r="K230" s="153" t="s">
        <v>4409</v>
      </c>
    </row>
    <row r="231" spans="1:11" ht="14.5" x14ac:dyDescent="0.35">
      <c r="A231" s="154" t="s">
        <v>979</v>
      </c>
      <c r="B231" s="155" t="s">
        <v>980</v>
      </c>
      <c r="C231" s="155" t="s">
        <v>953</v>
      </c>
      <c r="D231" s="155" t="s">
        <v>954</v>
      </c>
      <c r="E231" s="155" t="s">
        <v>981</v>
      </c>
      <c r="F231" s="155" t="s">
        <v>956</v>
      </c>
      <c r="G231" s="155" t="s">
        <v>957</v>
      </c>
      <c r="H231" s="155" t="s">
        <v>150</v>
      </c>
      <c r="I231" s="155" t="s">
        <v>4410</v>
      </c>
      <c r="J231" s="156" t="s">
        <v>4410</v>
      </c>
      <c r="K231" s="157" t="s">
        <v>4409</v>
      </c>
    </row>
    <row r="232" spans="1:11" ht="14.5" x14ac:dyDescent="0.35">
      <c r="A232" s="150" t="s">
        <v>982</v>
      </c>
      <c r="B232" s="151" t="s">
        <v>983</v>
      </c>
      <c r="C232" s="151" t="s">
        <v>953</v>
      </c>
      <c r="D232" s="151" t="s">
        <v>954</v>
      </c>
      <c r="E232" s="151" t="s">
        <v>981</v>
      </c>
      <c r="F232" s="151" t="s">
        <v>956</v>
      </c>
      <c r="G232" s="151" t="s">
        <v>960</v>
      </c>
      <c r="H232" s="151" t="s">
        <v>150</v>
      </c>
      <c r="I232" s="151" t="s">
        <v>4410</v>
      </c>
      <c r="J232" s="152" t="s">
        <v>4410</v>
      </c>
      <c r="K232" s="153" t="s">
        <v>4409</v>
      </c>
    </row>
    <row r="233" spans="1:11" ht="14.5" x14ac:dyDescent="0.35">
      <c r="A233" s="154" t="s">
        <v>984</v>
      </c>
      <c r="B233" s="155" t="s">
        <v>985</v>
      </c>
      <c r="C233" s="155" t="s">
        <v>953</v>
      </c>
      <c r="D233" s="155" t="s">
        <v>954</v>
      </c>
      <c r="E233" s="155" t="s">
        <v>981</v>
      </c>
      <c r="F233" s="155" t="s">
        <v>956</v>
      </c>
      <c r="G233" s="155" t="s">
        <v>978</v>
      </c>
      <c r="H233" s="155" t="s">
        <v>150</v>
      </c>
      <c r="I233" s="155" t="s">
        <v>4410</v>
      </c>
      <c r="J233" s="156" t="s">
        <v>4410</v>
      </c>
      <c r="K233" s="157" t="s">
        <v>4409</v>
      </c>
    </row>
    <row r="234" spans="1:11" ht="14.5" x14ac:dyDescent="0.35">
      <c r="A234" s="150" t="s">
        <v>986</v>
      </c>
      <c r="B234" s="151" t="s">
        <v>987</v>
      </c>
      <c r="C234" s="151" t="s">
        <v>953</v>
      </c>
      <c r="D234" s="151" t="s">
        <v>954</v>
      </c>
      <c r="E234" s="151" t="s">
        <v>988</v>
      </c>
      <c r="F234" s="151" t="s">
        <v>956</v>
      </c>
      <c r="G234" s="151" t="s">
        <v>957</v>
      </c>
      <c r="H234" s="151" t="s">
        <v>150</v>
      </c>
      <c r="I234" s="151" t="s">
        <v>4410</v>
      </c>
      <c r="J234" s="152" t="s">
        <v>4410</v>
      </c>
      <c r="K234" s="153" t="s">
        <v>4409</v>
      </c>
    </row>
    <row r="235" spans="1:11" ht="14.5" x14ac:dyDescent="0.35">
      <c r="A235" s="154" t="s">
        <v>989</v>
      </c>
      <c r="B235" s="155" t="s">
        <v>990</v>
      </c>
      <c r="C235" s="155" t="s">
        <v>953</v>
      </c>
      <c r="D235" s="155" t="s">
        <v>954</v>
      </c>
      <c r="E235" s="155" t="s">
        <v>988</v>
      </c>
      <c r="F235" s="155" t="s">
        <v>956</v>
      </c>
      <c r="G235" s="155" t="s">
        <v>960</v>
      </c>
      <c r="H235" s="155" t="s">
        <v>150</v>
      </c>
      <c r="I235" s="155" t="s">
        <v>4410</v>
      </c>
      <c r="J235" s="156" t="s">
        <v>4410</v>
      </c>
      <c r="K235" s="157" t="s">
        <v>4409</v>
      </c>
    </row>
    <row r="236" spans="1:11" ht="14.5" x14ac:dyDescent="0.35">
      <c r="A236" s="150" t="s">
        <v>991</v>
      </c>
      <c r="B236" s="151" t="s">
        <v>992</v>
      </c>
      <c r="C236" s="151" t="s">
        <v>953</v>
      </c>
      <c r="D236" s="151" t="s">
        <v>954</v>
      </c>
      <c r="E236" s="151" t="s">
        <v>988</v>
      </c>
      <c r="F236" s="151" t="s">
        <v>956</v>
      </c>
      <c r="G236" s="151" t="s">
        <v>978</v>
      </c>
      <c r="H236" s="151" t="s">
        <v>150</v>
      </c>
      <c r="I236" s="151" t="s">
        <v>4410</v>
      </c>
      <c r="J236" s="152" t="s">
        <v>4410</v>
      </c>
      <c r="K236" s="153" t="s">
        <v>4409</v>
      </c>
    </row>
    <row r="237" spans="1:11" ht="14.5" x14ac:dyDescent="0.35">
      <c r="A237" s="154" t="s">
        <v>993</v>
      </c>
      <c r="B237" s="155" t="s">
        <v>994</v>
      </c>
      <c r="C237" s="155" t="s">
        <v>953</v>
      </c>
      <c r="D237" s="155" t="s">
        <v>954</v>
      </c>
      <c r="E237" s="155" t="s">
        <v>995</v>
      </c>
      <c r="F237" s="155" t="s">
        <v>956</v>
      </c>
      <c r="G237" s="155" t="s">
        <v>957</v>
      </c>
      <c r="H237" s="155" t="s">
        <v>150</v>
      </c>
      <c r="I237" s="155" t="s">
        <v>4410</v>
      </c>
      <c r="J237" s="156" t="s">
        <v>4410</v>
      </c>
      <c r="K237" s="157" t="s">
        <v>4409</v>
      </c>
    </row>
    <row r="238" spans="1:11" ht="14.5" x14ac:dyDescent="0.35">
      <c r="A238" s="150" t="s">
        <v>996</v>
      </c>
      <c r="B238" s="151" t="s">
        <v>997</v>
      </c>
      <c r="C238" s="151" t="s">
        <v>953</v>
      </c>
      <c r="D238" s="151" t="s">
        <v>954</v>
      </c>
      <c r="E238" s="151" t="s">
        <v>995</v>
      </c>
      <c r="F238" s="151" t="s">
        <v>956</v>
      </c>
      <c r="G238" s="151" t="s">
        <v>960</v>
      </c>
      <c r="H238" s="151" t="s">
        <v>150</v>
      </c>
      <c r="I238" s="151" t="s">
        <v>4410</v>
      </c>
      <c r="J238" s="152" t="s">
        <v>4410</v>
      </c>
      <c r="K238" s="153" t="s">
        <v>4409</v>
      </c>
    </row>
    <row r="239" spans="1:11" ht="14.5" x14ac:dyDescent="0.35">
      <c r="A239" s="154" t="s">
        <v>998</v>
      </c>
      <c r="B239" s="155" t="s">
        <v>999</v>
      </c>
      <c r="C239" s="155" t="s">
        <v>953</v>
      </c>
      <c r="D239" s="155" t="s">
        <v>954</v>
      </c>
      <c r="E239" s="155" t="s">
        <v>995</v>
      </c>
      <c r="F239" s="155" t="s">
        <v>956</v>
      </c>
      <c r="G239" s="155" t="s">
        <v>978</v>
      </c>
      <c r="H239" s="155" t="s">
        <v>150</v>
      </c>
      <c r="I239" s="155" t="s">
        <v>4410</v>
      </c>
      <c r="J239" s="156" t="s">
        <v>4410</v>
      </c>
      <c r="K239" s="157" t="s">
        <v>4409</v>
      </c>
    </row>
    <row r="240" spans="1:11" ht="14.5" x14ac:dyDescent="0.35">
      <c r="A240" s="150" t="s">
        <v>1000</v>
      </c>
      <c r="B240" s="151" t="s">
        <v>1001</v>
      </c>
      <c r="C240" s="151" t="s">
        <v>953</v>
      </c>
      <c r="D240" s="151" t="s">
        <v>1002</v>
      </c>
      <c r="E240" s="151" t="s">
        <v>1003</v>
      </c>
      <c r="F240" s="151" t="s">
        <v>956</v>
      </c>
      <c r="G240" s="151" t="s">
        <v>957</v>
      </c>
      <c r="H240" s="151" t="s">
        <v>150</v>
      </c>
      <c r="I240" s="151" t="s">
        <v>4410</v>
      </c>
      <c r="J240" s="152" t="s">
        <v>4410</v>
      </c>
      <c r="K240" s="153" t="s">
        <v>4409</v>
      </c>
    </row>
    <row r="241" spans="1:11" ht="14.5" x14ac:dyDescent="0.35">
      <c r="A241" s="154" t="s">
        <v>1004</v>
      </c>
      <c r="B241" s="155" t="s">
        <v>1005</v>
      </c>
      <c r="C241" s="155" t="s">
        <v>953</v>
      </c>
      <c r="D241" s="155" t="s">
        <v>1002</v>
      </c>
      <c r="E241" s="155" t="s">
        <v>1003</v>
      </c>
      <c r="F241" s="155" t="s">
        <v>956</v>
      </c>
      <c r="G241" s="155" t="s">
        <v>960</v>
      </c>
      <c r="H241" s="155" t="s">
        <v>150</v>
      </c>
      <c r="I241" s="155" t="s">
        <v>4410</v>
      </c>
      <c r="J241" s="156" t="s">
        <v>4410</v>
      </c>
      <c r="K241" s="157" t="s">
        <v>4409</v>
      </c>
    </row>
    <row r="242" spans="1:11" ht="14.5" x14ac:dyDescent="0.35">
      <c r="A242" s="150" t="s">
        <v>1006</v>
      </c>
      <c r="B242" s="151" t="s">
        <v>1007</v>
      </c>
      <c r="C242" s="151" t="s">
        <v>953</v>
      </c>
      <c r="D242" s="151" t="s">
        <v>1002</v>
      </c>
      <c r="E242" s="151" t="s">
        <v>1008</v>
      </c>
      <c r="F242" s="151" t="s">
        <v>956</v>
      </c>
      <c r="G242" s="151" t="s">
        <v>957</v>
      </c>
      <c r="H242" s="151" t="s">
        <v>150</v>
      </c>
      <c r="I242" s="151" t="s">
        <v>4410</v>
      </c>
      <c r="J242" s="152" t="s">
        <v>4410</v>
      </c>
      <c r="K242" s="153" t="s">
        <v>4409</v>
      </c>
    </row>
    <row r="243" spans="1:11" ht="14.5" x14ac:dyDescent="0.35">
      <c r="A243" s="154" t="s">
        <v>1009</v>
      </c>
      <c r="B243" s="155" t="s">
        <v>1010</v>
      </c>
      <c r="C243" s="155" t="s">
        <v>953</v>
      </c>
      <c r="D243" s="155" t="s">
        <v>1002</v>
      </c>
      <c r="E243" s="155" t="s">
        <v>1008</v>
      </c>
      <c r="F243" s="155" t="s">
        <v>956</v>
      </c>
      <c r="G243" s="155" t="s">
        <v>960</v>
      </c>
      <c r="H243" s="155" t="s">
        <v>150</v>
      </c>
      <c r="I243" s="155" t="s">
        <v>4410</v>
      </c>
      <c r="J243" s="156" t="s">
        <v>4410</v>
      </c>
      <c r="K243" s="157" t="s">
        <v>4409</v>
      </c>
    </row>
    <row r="244" spans="1:11" ht="14.5" x14ac:dyDescent="0.35">
      <c r="A244" s="150" t="s">
        <v>1011</v>
      </c>
      <c r="B244" s="151" t="s">
        <v>1012</v>
      </c>
      <c r="C244" s="151" t="s">
        <v>953</v>
      </c>
      <c r="D244" s="151" t="s">
        <v>1002</v>
      </c>
      <c r="E244" s="151" t="s">
        <v>1013</v>
      </c>
      <c r="F244" s="151" t="s">
        <v>956</v>
      </c>
      <c r="G244" s="151" t="s">
        <v>957</v>
      </c>
      <c r="H244" s="151" t="s">
        <v>150</v>
      </c>
      <c r="I244" s="151" t="s">
        <v>4410</v>
      </c>
      <c r="J244" s="152" t="s">
        <v>4410</v>
      </c>
      <c r="K244" s="153" t="s">
        <v>4409</v>
      </c>
    </row>
    <row r="245" spans="1:11" ht="14.5" x14ac:dyDescent="0.35">
      <c r="A245" s="154" t="s">
        <v>1014</v>
      </c>
      <c r="B245" s="155" t="s">
        <v>1015</v>
      </c>
      <c r="C245" s="155" t="s">
        <v>953</v>
      </c>
      <c r="D245" s="155" t="s">
        <v>1002</v>
      </c>
      <c r="E245" s="155" t="s">
        <v>1013</v>
      </c>
      <c r="F245" s="155" t="s">
        <v>956</v>
      </c>
      <c r="G245" s="155" t="s">
        <v>960</v>
      </c>
      <c r="H245" s="155" t="s">
        <v>150</v>
      </c>
      <c r="I245" s="155" t="s">
        <v>4410</v>
      </c>
      <c r="J245" s="156" t="s">
        <v>4410</v>
      </c>
      <c r="K245" s="157" t="s">
        <v>4409</v>
      </c>
    </row>
    <row r="246" spans="1:11" ht="14.5" x14ac:dyDescent="0.35">
      <c r="A246" s="150" t="s">
        <v>1016</v>
      </c>
      <c r="B246" s="151" t="s">
        <v>1017</v>
      </c>
      <c r="C246" s="151" t="s">
        <v>953</v>
      </c>
      <c r="D246" s="151" t="s">
        <v>1002</v>
      </c>
      <c r="E246" s="151" t="s">
        <v>1018</v>
      </c>
      <c r="F246" s="151" t="s">
        <v>956</v>
      </c>
      <c r="G246" s="151" t="s">
        <v>957</v>
      </c>
      <c r="H246" s="151" t="s">
        <v>150</v>
      </c>
      <c r="I246" s="151" t="s">
        <v>4410</v>
      </c>
      <c r="J246" s="152" t="s">
        <v>4410</v>
      </c>
      <c r="K246" s="153" t="s">
        <v>4409</v>
      </c>
    </row>
    <row r="247" spans="1:11" ht="14.5" x14ac:dyDescent="0.35">
      <c r="A247" s="154" t="s">
        <v>1019</v>
      </c>
      <c r="B247" s="155" t="s">
        <v>1020</v>
      </c>
      <c r="C247" s="155" t="s">
        <v>953</v>
      </c>
      <c r="D247" s="155" t="s">
        <v>1002</v>
      </c>
      <c r="E247" s="155" t="s">
        <v>1018</v>
      </c>
      <c r="F247" s="155" t="s">
        <v>956</v>
      </c>
      <c r="G247" s="155" t="s">
        <v>960</v>
      </c>
      <c r="H247" s="155" t="s">
        <v>150</v>
      </c>
      <c r="I247" s="155" t="s">
        <v>4410</v>
      </c>
      <c r="J247" s="156" t="s">
        <v>4410</v>
      </c>
      <c r="K247" s="157" t="s">
        <v>4409</v>
      </c>
    </row>
    <row r="248" spans="1:11" ht="14.5" x14ac:dyDescent="0.35">
      <c r="A248" s="150" t="s">
        <v>1021</v>
      </c>
      <c r="B248" s="151" t="s">
        <v>1022</v>
      </c>
      <c r="C248" s="151" t="s">
        <v>953</v>
      </c>
      <c r="D248" s="151" t="s">
        <v>1002</v>
      </c>
      <c r="E248" s="151" t="s">
        <v>1023</v>
      </c>
      <c r="F248" s="151" t="s">
        <v>956</v>
      </c>
      <c r="G248" s="151" t="s">
        <v>957</v>
      </c>
      <c r="H248" s="151" t="s">
        <v>150</v>
      </c>
      <c r="I248" s="151" t="s">
        <v>4410</v>
      </c>
      <c r="J248" s="152" t="s">
        <v>4410</v>
      </c>
      <c r="K248" s="153" t="s">
        <v>4409</v>
      </c>
    </row>
    <row r="249" spans="1:11" ht="14.5" x14ac:dyDescent="0.35">
      <c r="A249" s="154" t="s">
        <v>1024</v>
      </c>
      <c r="B249" s="155" t="s">
        <v>1025</v>
      </c>
      <c r="C249" s="155" t="s">
        <v>953</v>
      </c>
      <c r="D249" s="155" t="s">
        <v>1002</v>
      </c>
      <c r="E249" s="155" t="s">
        <v>1023</v>
      </c>
      <c r="F249" s="155" t="s">
        <v>956</v>
      </c>
      <c r="G249" s="155" t="s">
        <v>960</v>
      </c>
      <c r="H249" s="155" t="s">
        <v>150</v>
      </c>
      <c r="I249" s="155" t="s">
        <v>4410</v>
      </c>
      <c r="J249" s="156" t="s">
        <v>4410</v>
      </c>
      <c r="K249" s="157" t="s">
        <v>4409</v>
      </c>
    </row>
    <row r="250" spans="1:11" ht="14.5" x14ac:dyDescent="0.35">
      <c r="A250" s="150" t="s">
        <v>1026</v>
      </c>
      <c r="B250" s="151" t="s">
        <v>1027</v>
      </c>
      <c r="C250" s="151" t="s">
        <v>953</v>
      </c>
      <c r="D250" s="151" t="s">
        <v>1028</v>
      </c>
      <c r="E250" s="151" t="s">
        <v>1029</v>
      </c>
      <c r="F250" s="151" t="s">
        <v>1029</v>
      </c>
      <c r="G250" s="151" t="s">
        <v>1030</v>
      </c>
      <c r="H250" s="151" t="s">
        <v>150</v>
      </c>
      <c r="I250" s="151">
        <v>3</v>
      </c>
      <c r="J250" s="152">
        <v>3.5</v>
      </c>
      <c r="K250" s="153">
        <v>0.93333333333333335</v>
      </c>
    </row>
    <row r="251" spans="1:11" ht="14.5" x14ac:dyDescent="0.35">
      <c r="A251" s="154" t="s">
        <v>1031</v>
      </c>
      <c r="B251" s="155" t="s">
        <v>1032</v>
      </c>
      <c r="C251" s="155" t="s">
        <v>953</v>
      </c>
      <c r="D251" s="155" t="s">
        <v>1028</v>
      </c>
      <c r="E251" s="155" t="s">
        <v>1029</v>
      </c>
      <c r="F251" s="155" t="s">
        <v>1029</v>
      </c>
      <c r="G251" s="155" t="s">
        <v>1033</v>
      </c>
      <c r="H251" s="155" t="s">
        <v>150</v>
      </c>
      <c r="I251" s="155">
        <v>3</v>
      </c>
      <c r="J251" s="156">
        <v>3.5</v>
      </c>
      <c r="K251" s="157">
        <v>0.53846153846153855</v>
      </c>
    </row>
    <row r="252" spans="1:11" ht="14.5" x14ac:dyDescent="0.35">
      <c r="A252" s="150" t="s">
        <v>1034</v>
      </c>
      <c r="B252" s="151" t="s">
        <v>1035</v>
      </c>
      <c r="C252" s="151" t="s">
        <v>953</v>
      </c>
      <c r="D252" s="151" t="s">
        <v>1028</v>
      </c>
      <c r="E252" s="151" t="s">
        <v>1029</v>
      </c>
      <c r="F252" s="151" t="s">
        <v>1029</v>
      </c>
      <c r="G252" s="151" t="s">
        <v>1036</v>
      </c>
      <c r="H252" s="151" t="s">
        <v>150</v>
      </c>
      <c r="I252" s="151">
        <v>3</v>
      </c>
      <c r="J252" s="152">
        <v>3.5</v>
      </c>
      <c r="K252" s="153">
        <v>0.42</v>
      </c>
    </row>
    <row r="253" spans="1:11" ht="14.5" x14ac:dyDescent="0.35">
      <c r="A253" s="154" t="s">
        <v>1037</v>
      </c>
      <c r="B253" s="155" t="s">
        <v>1038</v>
      </c>
      <c r="C253" s="155" t="s">
        <v>953</v>
      </c>
      <c r="D253" s="155" t="s">
        <v>1028</v>
      </c>
      <c r="E253" s="155" t="s">
        <v>1029</v>
      </c>
      <c r="F253" s="155" t="s">
        <v>1029</v>
      </c>
      <c r="G253" s="155" t="s">
        <v>1039</v>
      </c>
      <c r="H253" s="155" t="s">
        <v>150</v>
      </c>
      <c r="I253" s="155">
        <v>3</v>
      </c>
      <c r="J253" s="156">
        <v>3.5</v>
      </c>
      <c r="K253" s="157">
        <v>0.35000000000000003</v>
      </c>
    </row>
    <row r="254" spans="1:11" ht="14.5" x14ac:dyDescent="0.35">
      <c r="A254" s="150" t="s">
        <v>1040</v>
      </c>
      <c r="B254" s="151" t="s">
        <v>1041</v>
      </c>
      <c r="C254" s="151" t="s">
        <v>953</v>
      </c>
      <c r="D254" s="151" t="s">
        <v>1028</v>
      </c>
      <c r="E254" s="151" t="s">
        <v>1042</v>
      </c>
      <c r="F254" s="151" t="s">
        <v>1042</v>
      </c>
      <c r="G254" s="151" t="s">
        <v>1030</v>
      </c>
      <c r="H254" s="151" t="s">
        <v>150</v>
      </c>
      <c r="I254" s="151">
        <v>3</v>
      </c>
      <c r="J254" s="152">
        <v>3.5</v>
      </c>
      <c r="K254" s="153">
        <v>0.35000000000000003</v>
      </c>
    </row>
    <row r="255" spans="1:11" ht="14.5" x14ac:dyDescent="0.35">
      <c r="A255" s="154" t="s">
        <v>1043</v>
      </c>
      <c r="B255" s="155" t="s">
        <v>1044</v>
      </c>
      <c r="C255" s="155" t="s">
        <v>953</v>
      </c>
      <c r="D255" s="155" t="s">
        <v>1028</v>
      </c>
      <c r="E255" s="155" t="s">
        <v>1042</v>
      </c>
      <c r="F255" s="155" t="s">
        <v>1042</v>
      </c>
      <c r="G255" s="155" t="s">
        <v>1045</v>
      </c>
      <c r="H255" s="155" t="s">
        <v>150</v>
      </c>
      <c r="I255" s="155">
        <v>3</v>
      </c>
      <c r="J255" s="156">
        <v>3.5</v>
      </c>
      <c r="K255" s="157">
        <v>0.30656934306569344</v>
      </c>
    </row>
    <row r="256" spans="1:11" ht="14.5" x14ac:dyDescent="0.35">
      <c r="A256" s="150" t="s">
        <v>1046</v>
      </c>
      <c r="B256" s="151" t="s">
        <v>1047</v>
      </c>
      <c r="C256" s="151" t="s">
        <v>953</v>
      </c>
      <c r="D256" s="151" t="s">
        <v>1028</v>
      </c>
      <c r="E256" s="151" t="s">
        <v>1042</v>
      </c>
      <c r="F256" s="151" t="s">
        <v>1042</v>
      </c>
      <c r="G256" s="151" t="s">
        <v>1048</v>
      </c>
      <c r="H256" s="151" t="s">
        <v>150</v>
      </c>
      <c r="I256" s="151">
        <v>3</v>
      </c>
      <c r="J256" s="152">
        <v>3.5</v>
      </c>
      <c r="K256" s="153">
        <v>0.2734375</v>
      </c>
    </row>
    <row r="257" spans="1:11" ht="14.5" x14ac:dyDescent="0.35">
      <c r="A257" s="154" t="s">
        <v>1049</v>
      </c>
      <c r="B257" s="155" t="s">
        <v>1050</v>
      </c>
      <c r="C257" s="155" t="s">
        <v>953</v>
      </c>
      <c r="D257" s="155" t="s">
        <v>1028</v>
      </c>
      <c r="E257" s="155" t="s">
        <v>1042</v>
      </c>
      <c r="F257" s="155" t="s">
        <v>1042</v>
      </c>
      <c r="G257" s="155" t="s">
        <v>1039</v>
      </c>
      <c r="H257" s="155" t="s">
        <v>150</v>
      </c>
      <c r="I257" s="155">
        <v>3</v>
      </c>
      <c r="J257" s="156">
        <v>3.5</v>
      </c>
      <c r="K257" s="157">
        <v>0.26250000000000001</v>
      </c>
    </row>
    <row r="258" spans="1:11" ht="14.5" x14ac:dyDescent="0.35">
      <c r="A258" s="150" t="s">
        <v>1051</v>
      </c>
      <c r="B258" s="151" t="s">
        <v>1052</v>
      </c>
      <c r="C258" s="151" t="s">
        <v>953</v>
      </c>
      <c r="D258" s="151" t="s">
        <v>1053</v>
      </c>
      <c r="E258" s="151" t="s">
        <v>1042</v>
      </c>
      <c r="F258" s="151" t="s">
        <v>1042</v>
      </c>
      <c r="G258" s="151" t="s">
        <v>1030</v>
      </c>
      <c r="H258" s="151" t="s">
        <v>150</v>
      </c>
      <c r="I258" s="151">
        <v>3</v>
      </c>
      <c r="J258" s="152">
        <v>3.5</v>
      </c>
      <c r="K258" s="153">
        <v>0.35000000000000003</v>
      </c>
    </row>
    <row r="259" spans="1:11" ht="14.5" x14ac:dyDescent="0.35">
      <c r="A259" s="154" t="s">
        <v>1054</v>
      </c>
      <c r="B259" s="155" t="s">
        <v>1055</v>
      </c>
      <c r="C259" s="155" t="s">
        <v>953</v>
      </c>
      <c r="D259" s="155" t="s">
        <v>1053</v>
      </c>
      <c r="E259" s="155" t="s">
        <v>1042</v>
      </c>
      <c r="F259" s="155" t="s">
        <v>1042</v>
      </c>
      <c r="G259" s="155" t="s">
        <v>1045</v>
      </c>
      <c r="H259" s="155" t="s">
        <v>150</v>
      </c>
      <c r="I259" s="155">
        <v>3</v>
      </c>
      <c r="J259" s="156">
        <v>3.5</v>
      </c>
      <c r="K259" s="157">
        <v>0.30656934306569344</v>
      </c>
    </row>
    <row r="260" spans="1:11" ht="14.5" x14ac:dyDescent="0.35">
      <c r="A260" s="150" t="s">
        <v>1056</v>
      </c>
      <c r="B260" s="151" t="s">
        <v>1057</v>
      </c>
      <c r="C260" s="151" t="s">
        <v>953</v>
      </c>
      <c r="D260" s="151" t="s">
        <v>1053</v>
      </c>
      <c r="E260" s="151" t="s">
        <v>1042</v>
      </c>
      <c r="F260" s="151" t="s">
        <v>1042</v>
      </c>
      <c r="G260" s="151" t="s">
        <v>1048</v>
      </c>
      <c r="H260" s="151" t="s">
        <v>150</v>
      </c>
      <c r="I260" s="151">
        <v>3</v>
      </c>
      <c r="J260" s="152">
        <v>3.5</v>
      </c>
      <c r="K260" s="153">
        <v>0.2734375</v>
      </c>
    </row>
    <row r="261" spans="1:11" ht="14.5" x14ac:dyDescent="0.35">
      <c r="A261" s="154" t="s">
        <v>1058</v>
      </c>
      <c r="B261" s="155" t="s">
        <v>1059</v>
      </c>
      <c r="C261" s="155" t="s">
        <v>953</v>
      </c>
      <c r="D261" s="155" t="s">
        <v>1053</v>
      </c>
      <c r="E261" s="155" t="s">
        <v>1042</v>
      </c>
      <c r="F261" s="155" t="s">
        <v>1042</v>
      </c>
      <c r="G261" s="155" t="s">
        <v>1039</v>
      </c>
      <c r="H261" s="155" t="s">
        <v>150</v>
      </c>
      <c r="I261" s="155">
        <v>3</v>
      </c>
      <c r="J261" s="156">
        <v>3.5</v>
      </c>
      <c r="K261" s="157">
        <v>0.26250000000000001</v>
      </c>
    </row>
    <row r="262" spans="1:11" ht="14.5" x14ac:dyDescent="0.35">
      <c r="A262" s="150" t="s">
        <v>1060</v>
      </c>
      <c r="B262" s="151" t="s">
        <v>1061</v>
      </c>
      <c r="C262" s="151" t="s">
        <v>953</v>
      </c>
      <c r="D262" s="151" t="s">
        <v>1053</v>
      </c>
      <c r="E262" s="151" t="s">
        <v>1062</v>
      </c>
      <c r="F262" s="151" t="s">
        <v>1062</v>
      </c>
      <c r="G262" s="151" t="s">
        <v>1030</v>
      </c>
      <c r="H262" s="151" t="s">
        <v>150</v>
      </c>
      <c r="I262" s="151" t="s">
        <v>4410</v>
      </c>
      <c r="J262" s="152" t="s">
        <v>4410</v>
      </c>
      <c r="K262" s="153" t="s">
        <v>4409</v>
      </c>
    </row>
    <row r="263" spans="1:11" ht="14.5" x14ac:dyDescent="0.35">
      <c r="A263" s="154" t="s">
        <v>1063</v>
      </c>
      <c r="B263" s="155" t="s">
        <v>1064</v>
      </c>
      <c r="C263" s="155" t="s">
        <v>953</v>
      </c>
      <c r="D263" s="155" t="s">
        <v>1053</v>
      </c>
      <c r="E263" s="155" t="s">
        <v>1062</v>
      </c>
      <c r="F263" s="155" t="s">
        <v>1062</v>
      </c>
      <c r="G263" s="155" t="s">
        <v>1045</v>
      </c>
      <c r="H263" s="155" t="s">
        <v>150</v>
      </c>
      <c r="I263" s="155" t="s">
        <v>4410</v>
      </c>
      <c r="J263" s="156" t="s">
        <v>4410</v>
      </c>
      <c r="K263" s="157" t="s">
        <v>4409</v>
      </c>
    </row>
    <row r="264" spans="1:11" ht="14.5" x14ac:dyDescent="0.35">
      <c r="A264" s="150" t="s">
        <v>1065</v>
      </c>
      <c r="B264" s="151" t="s">
        <v>1066</v>
      </c>
      <c r="C264" s="151" t="s">
        <v>953</v>
      </c>
      <c r="D264" s="151" t="s">
        <v>1053</v>
      </c>
      <c r="E264" s="151" t="s">
        <v>1062</v>
      </c>
      <c r="F264" s="151" t="s">
        <v>1062</v>
      </c>
      <c r="G264" s="151" t="s">
        <v>1067</v>
      </c>
      <c r="H264" s="151" t="s">
        <v>150</v>
      </c>
      <c r="I264" s="151" t="s">
        <v>4410</v>
      </c>
      <c r="J264" s="152" t="s">
        <v>4410</v>
      </c>
      <c r="K264" s="153" t="s">
        <v>4409</v>
      </c>
    </row>
    <row r="265" spans="1:11" ht="14.5" x14ac:dyDescent="0.35">
      <c r="A265" s="154" t="s">
        <v>1068</v>
      </c>
      <c r="B265" s="155" t="s">
        <v>1069</v>
      </c>
      <c r="C265" s="155" t="s">
        <v>953</v>
      </c>
      <c r="D265" s="155" t="s">
        <v>1053</v>
      </c>
      <c r="E265" s="155" t="s">
        <v>1070</v>
      </c>
      <c r="F265" s="155" t="s">
        <v>1070</v>
      </c>
      <c r="G265" s="155" t="s">
        <v>1030</v>
      </c>
      <c r="H265" s="155" t="s">
        <v>150</v>
      </c>
      <c r="I265" s="155" t="s">
        <v>4410</v>
      </c>
      <c r="J265" s="156" t="s">
        <v>4410</v>
      </c>
      <c r="K265" s="157" t="s">
        <v>4409</v>
      </c>
    </row>
    <row r="266" spans="1:11" ht="14.5" x14ac:dyDescent="0.35">
      <c r="A266" s="150" t="s">
        <v>1071</v>
      </c>
      <c r="B266" s="151" t="s">
        <v>1072</v>
      </c>
      <c r="C266" s="151" t="s">
        <v>953</v>
      </c>
      <c r="D266" s="151" t="s">
        <v>1053</v>
      </c>
      <c r="E266" s="151" t="s">
        <v>1070</v>
      </c>
      <c r="F266" s="151" t="s">
        <v>1070</v>
      </c>
      <c r="G266" s="151" t="s">
        <v>1045</v>
      </c>
      <c r="H266" s="151" t="s">
        <v>150</v>
      </c>
      <c r="I266" s="151" t="s">
        <v>4410</v>
      </c>
      <c r="J266" s="152" t="s">
        <v>4410</v>
      </c>
      <c r="K266" s="153" t="s">
        <v>4409</v>
      </c>
    </row>
    <row r="267" spans="1:11" ht="14.5" x14ac:dyDescent="0.35">
      <c r="A267" s="154" t="s">
        <v>1073</v>
      </c>
      <c r="B267" s="155" t="s">
        <v>1074</v>
      </c>
      <c r="C267" s="155" t="s">
        <v>953</v>
      </c>
      <c r="D267" s="155" t="s">
        <v>1053</v>
      </c>
      <c r="E267" s="155" t="s">
        <v>1070</v>
      </c>
      <c r="F267" s="155" t="s">
        <v>1070</v>
      </c>
      <c r="G267" s="155" t="s">
        <v>1048</v>
      </c>
      <c r="H267" s="155" t="s">
        <v>150</v>
      </c>
      <c r="I267" s="155" t="s">
        <v>4410</v>
      </c>
      <c r="J267" s="156" t="s">
        <v>4410</v>
      </c>
      <c r="K267" s="157" t="s">
        <v>4409</v>
      </c>
    </row>
    <row r="268" spans="1:11" ht="14.5" x14ac:dyDescent="0.35">
      <c r="A268" s="150" t="s">
        <v>1075</v>
      </c>
      <c r="B268" s="151" t="s">
        <v>1076</v>
      </c>
      <c r="C268" s="151" t="s">
        <v>953</v>
      </c>
      <c r="D268" s="151" t="s">
        <v>1053</v>
      </c>
      <c r="E268" s="151" t="s">
        <v>1070</v>
      </c>
      <c r="F268" s="151" t="s">
        <v>1070</v>
      </c>
      <c r="G268" s="151" t="s">
        <v>1039</v>
      </c>
      <c r="H268" s="151" t="s">
        <v>150</v>
      </c>
      <c r="I268" s="151" t="s">
        <v>4410</v>
      </c>
      <c r="J268" s="152" t="s">
        <v>4410</v>
      </c>
      <c r="K268" s="153" t="s">
        <v>4409</v>
      </c>
    </row>
    <row r="269" spans="1:11" ht="14.5" x14ac:dyDescent="0.35">
      <c r="A269" s="154" t="s">
        <v>1077</v>
      </c>
      <c r="B269" s="155" t="s">
        <v>1078</v>
      </c>
      <c r="C269" s="155" t="s">
        <v>953</v>
      </c>
      <c r="D269" s="155" t="s">
        <v>1053</v>
      </c>
      <c r="E269" s="155" t="s">
        <v>1079</v>
      </c>
      <c r="F269" s="155" t="s">
        <v>1079</v>
      </c>
      <c r="G269" s="155" t="s">
        <v>1080</v>
      </c>
      <c r="H269" s="155" t="s">
        <v>150</v>
      </c>
      <c r="I269" s="155" t="s">
        <v>4410</v>
      </c>
      <c r="J269" s="156" t="s">
        <v>4410</v>
      </c>
      <c r="K269" s="157" t="s">
        <v>4409</v>
      </c>
    </row>
    <row r="270" spans="1:11" ht="14.5" x14ac:dyDescent="0.35">
      <c r="A270" s="150" t="s">
        <v>1081</v>
      </c>
      <c r="B270" s="151" t="s">
        <v>1082</v>
      </c>
      <c r="C270" s="151" t="s">
        <v>953</v>
      </c>
      <c r="D270" s="151" t="s">
        <v>1053</v>
      </c>
      <c r="E270" s="151" t="s">
        <v>1079</v>
      </c>
      <c r="F270" s="151" t="s">
        <v>1079</v>
      </c>
      <c r="G270" s="151" t="s">
        <v>1083</v>
      </c>
      <c r="H270" s="151" t="s">
        <v>150</v>
      </c>
      <c r="I270" s="151" t="s">
        <v>4410</v>
      </c>
      <c r="J270" s="152" t="s">
        <v>4410</v>
      </c>
      <c r="K270" s="153" t="s">
        <v>4409</v>
      </c>
    </row>
    <row r="271" spans="1:11" ht="14.5" x14ac:dyDescent="0.35">
      <c r="A271" s="154" t="s">
        <v>1084</v>
      </c>
      <c r="B271" s="155" t="s">
        <v>1085</v>
      </c>
      <c r="C271" s="155" t="s">
        <v>953</v>
      </c>
      <c r="D271" s="155" t="s">
        <v>1053</v>
      </c>
      <c r="E271" s="155" t="s">
        <v>1079</v>
      </c>
      <c r="F271" s="155" t="s">
        <v>1079</v>
      </c>
      <c r="G271" s="155" t="s">
        <v>1086</v>
      </c>
      <c r="H271" s="155" t="s">
        <v>150</v>
      </c>
      <c r="I271" s="155" t="s">
        <v>4410</v>
      </c>
      <c r="J271" s="156" t="s">
        <v>4410</v>
      </c>
      <c r="K271" s="157" t="s">
        <v>4409</v>
      </c>
    </row>
    <row r="272" spans="1:11" ht="14.5" x14ac:dyDescent="0.35">
      <c r="A272" s="150" t="s">
        <v>1087</v>
      </c>
      <c r="B272" s="151" t="s">
        <v>1088</v>
      </c>
      <c r="C272" s="151" t="s">
        <v>953</v>
      </c>
      <c r="D272" s="151" t="s">
        <v>1053</v>
      </c>
      <c r="E272" s="151" t="s">
        <v>1079</v>
      </c>
      <c r="F272" s="151" t="s">
        <v>1079</v>
      </c>
      <c r="G272" s="151" t="s">
        <v>1089</v>
      </c>
      <c r="H272" s="151" t="s">
        <v>150</v>
      </c>
      <c r="I272" s="151" t="s">
        <v>4410</v>
      </c>
      <c r="J272" s="152" t="s">
        <v>4410</v>
      </c>
      <c r="K272" s="153" t="s">
        <v>4409</v>
      </c>
    </row>
    <row r="273" spans="1:11" ht="14.5" x14ac:dyDescent="0.35">
      <c r="A273" s="154" t="s">
        <v>1090</v>
      </c>
      <c r="B273" s="155" t="s">
        <v>1091</v>
      </c>
      <c r="C273" s="155" t="s">
        <v>953</v>
      </c>
      <c r="D273" s="155" t="s">
        <v>1053</v>
      </c>
      <c r="E273" s="155" t="s">
        <v>1092</v>
      </c>
      <c r="F273" s="155" t="s">
        <v>1092</v>
      </c>
      <c r="G273" s="155" t="s">
        <v>1080</v>
      </c>
      <c r="H273" s="155" t="s">
        <v>150</v>
      </c>
      <c r="I273" s="155" t="s">
        <v>4410</v>
      </c>
      <c r="J273" s="156" t="s">
        <v>4410</v>
      </c>
      <c r="K273" s="157" t="s">
        <v>4409</v>
      </c>
    </row>
    <row r="274" spans="1:11" ht="14.5" x14ac:dyDescent="0.35">
      <c r="A274" s="150" t="s">
        <v>1093</v>
      </c>
      <c r="B274" s="151" t="s">
        <v>1094</v>
      </c>
      <c r="C274" s="151" t="s">
        <v>953</v>
      </c>
      <c r="D274" s="151" t="s">
        <v>1053</v>
      </c>
      <c r="E274" s="151" t="s">
        <v>1092</v>
      </c>
      <c r="F274" s="151" t="s">
        <v>1092</v>
      </c>
      <c r="G274" s="151" t="s">
        <v>1083</v>
      </c>
      <c r="H274" s="151" t="s">
        <v>150</v>
      </c>
      <c r="I274" s="151" t="s">
        <v>4410</v>
      </c>
      <c r="J274" s="152" t="s">
        <v>4410</v>
      </c>
      <c r="K274" s="153" t="s">
        <v>4409</v>
      </c>
    </row>
    <row r="275" spans="1:11" ht="14.5" x14ac:dyDescent="0.35">
      <c r="A275" s="154" t="s">
        <v>1095</v>
      </c>
      <c r="B275" s="155" t="s">
        <v>1096</v>
      </c>
      <c r="C275" s="155" t="s">
        <v>953</v>
      </c>
      <c r="D275" s="155" t="s">
        <v>1053</v>
      </c>
      <c r="E275" s="155" t="s">
        <v>1092</v>
      </c>
      <c r="F275" s="155" t="s">
        <v>1092</v>
      </c>
      <c r="G275" s="155" t="s">
        <v>1086</v>
      </c>
      <c r="H275" s="155" t="s">
        <v>150</v>
      </c>
      <c r="I275" s="155" t="s">
        <v>4410</v>
      </c>
      <c r="J275" s="156" t="s">
        <v>4410</v>
      </c>
      <c r="K275" s="157" t="s">
        <v>4409</v>
      </c>
    </row>
    <row r="276" spans="1:11" ht="14.5" x14ac:dyDescent="0.35">
      <c r="A276" s="150" t="s">
        <v>1097</v>
      </c>
      <c r="B276" s="151" t="s">
        <v>1098</v>
      </c>
      <c r="C276" s="151" t="s">
        <v>953</v>
      </c>
      <c r="D276" s="151" t="s">
        <v>1053</v>
      </c>
      <c r="E276" s="151" t="s">
        <v>1092</v>
      </c>
      <c r="F276" s="151" t="s">
        <v>1092</v>
      </c>
      <c r="G276" s="151" t="s">
        <v>1099</v>
      </c>
      <c r="H276" s="151" t="s">
        <v>150</v>
      </c>
      <c r="I276" s="151" t="s">
        <v>4410</v>
      </c>
      <c r="J276" s="152" t="s">
        <v>4410</v>
      </c>
      <c r="K276" s="153" t="s">
        <v>4409</v>
      </c>
    </row>
    <row r="277" spans="1:11" ht="14.5" x14ac:dyDescent="0.35">
      <c r="A277" s="154" t="s">
        <v>1100</v>
      </c>
      <c r="B277" s="155" t="s">
        <v>1101</v>
      </c>
      <c r="C277" s="155" t="s">
        <v>1102</v>
      </c>
      <c r="D277" s="155" t="s">
        <v>1103</v>
      </c>
      <c r="E277" s="155" t="s">
        <v>1104</v>
      </c>
      <c r="F277" s="155" t="s">
        <v>1105</v>
      </c>
      <c r="G277" s="155" t="s">
        <v>1106</v>
      </c>
      <c r="H277" s="155" t="s">
        <v>176</v>
      </c>
      <c r="I277" s="155" t="s">
        <v>4410</v>
      </c>
      <c r="J277" s="156" t="s">
        <v>4410</v>
      </c>
      <c r="K277" s="157" t="s">
        <v>4409</v>
      </c>
    </row>
    <row r="278" spans="1:11" ht="14.5" x14ac:dyDescent="0.35">
      <c r="A278" s="150" t="s">
        <v>1107</v>
      </c>
      <c r="B278" s="151" t="s">
        <v>1108</v>
      </c>
      <c r="C278" s="151" t="s">
        <v>1102</v>
      </c>
      <c r="D278" s="151" t="s">
        <v>1103</v>
      </c>
      <c r="E278" s="151" t="s">
        <v>1104</v>
      </c>
      <c r="F278" s="151" t="s">
        <v>1105</v>
      </c>
      <c r="G278" s="151" t="s">
        <v>1109</v>
      </c>
      <c r="H278" s="151" t="s">
        <v>176</v>
      </c>
      <c r="I278" s="151" t="s">
        <v>4410</v>
      </c>
      <c r="J278" s="152" t="s">
        <v>4410</v>
      </c>
      <c r="K278" s="153" t="s">
        <v>4409</v>
      </c>
    </row>
    <row r="279" spans="1:11" ht="14.5" x14ac:dyDescent="0.35">
      <c r="A279" s="154" t="s">
        <v>1110</v>
      </c>
      <c r="B279" s="155" t="s">
        <v>1111</v>
      </c>
      <c r="C279" s="155" t="s">
        <v>1102</v>
      </c>
      <c r="D279" s="155" t="s">
        <v>1103</v>
      </c>
      <c r="E279" s="155" t="s">
        <v>1104</v>
      </c>
      <c r="F279" s="155" t="s">
        <v>1105</v>
      </c>
      <c r="G279" s="155" t="s">
        <v>1112</v>
      </c>
      <c r="H279" s="155" t="s">
        <v>139</v>
      </c>
      <c r="I279" s="155" t="s">
        <v>4410</v>
      </c>
      <c r="J279" s="156" t="s">
        <v>4410</v>
      </c>
      <c r="K279" s="157" t="s">
        <v>4409</v>
      </c>
    </row>
    <row r="280" spans="1:11" ht="14.5" x14ac:dyDescent="0.35">
      <c r="A280" s="150" t="s">
        <v>1113</v>
      </c>
      <c r="B280" s="151" t="s">
        <v>1114</v>
      </c>
      <c r="C280" s="151" t="s">
        <v>1102</v>
      </c>
      <c r="D280" s="151" t="s">
        <v>1103</v>
      </c>
      <c r="E280" s="151" t="s">
        <v>1104</v>
      </c>
      <c r="F280" s="151" t="s">
        <v>1105</v>
      </c>
      <c r="G280" s="151" t="s">
        <v>1115</v>
      </c>
      <c r="H280" s="151" t="s">
        <v>139</v>
      </c>
      <c r="I280" s="151" t="s">
        <v>4410</v>
      </c>
      <c r="J280" s="152" t="s">
        <v>4410</v>
      </c>
      <c r="K280" s="153" t="s">
        <v>4409</v>
      </c>
    </row>
    <row r="281" spans="1:11" ht="14.5" x14ac:dyDescent="0.35">
      <c r="A281" s="154" t="s">
        <v>1116</v>
      </c>
      <c r="B281" s="155" t="s">
        <v>1117</v>
      </c>
      <c r="C281" s="155" t="s">
        <v>1102</v>
      </c>
      <c r="D281" s="155" t="s">
        <v>1103</v>
      </c>
      <c r="E281" s="155" t="s">
        <v>1104</v>
      </c>
      <c r="F281" s="155" t="s">
        <v>1105</v>
      </c>
      <c r="G281" s="155" t="s">
        <v>1118</v>
      </c>
      <c r="H281" s="155" t="s">
        <v>139</v>
      </c>
      <c r="I281" s="155" t="s">
        <v>4410</v>
      </c>
      <c r="J281" s="156" t="s">
        <v>4410</v>
      </c>
      <c r="K281" s="157" t="s">
        <v>4409</v>
      </c>
    </row>
    <row r="282" spans="1:11" ht="14.5" x14ac:dyDescent="0.35">
      <c r="A282" s="150" t="s">
        <v>1119</v>
      </c>
      <c r="B282" s="151" t="s">
        <v>1120</v>
      </c>
      <c r="C282" s="151" t="s">
        <v>1102</v>
      </c>
      <c r="D282" s="151" t="s">
        <v>1103</v>
      </c>
      <c r="E282" s="151" t="s">
        <v>1104</v>
      </c>
      <c r="F282" s="151" t="s">
        <v>1121</v>
      </c>
      <c r="G282" s="151" t="s">
        <v>1122</v>
      </c>
      <c r="H282" s="151" t="s">
        <v>176</v>
      </c>
      <c r="I282" s="151" t="s">
        <v>4410</v>
      </c>
      <c r="J282" s="152" t="s">
        <v>4410</v>
      </c>
      <c r="K282" s="153" t="s">
        <v>4409</v>
      </c>
    </row>
    <row r="283" spans="1:11" ht="14.5" x14ac:dyDescent="0.35">
      <c r="A283" s="154" t="s">
        <v>1123</v>
      </c>
      <c r="B283" s="155" t="s">
        <v>1124</v>
      </c>
      <c r="C283" s="155" t="s">
        <v>1102</v>
      </c>
      <c r="D283" s="155" t="s">
        <v>1103</v>
      </c>
      <c r="E283" s="155" t="s">
        <v>1104</v>
      </c>
      <c r="F283" s="155" t="s">
        <v>1121</v>
      </c>
      <c r="G283" s="155" t="s">
        <v>1125</v>
      </c>
      <c r="H283" s="155" t="s">
        <v>176</v>
      </c>
      <c r="I283" s="155" t="s">
        <v>4410</v>
      </c>
      <c r="J283" s="156" t="s">
        <v>4410</v>
      </c>
      <c r="K283" s="157" t="s">
        <v>4409</v>
      </c>
    </row>
    <row r="284" spans="1:11" ht="14.5" x14ac:dyDescent="0.35">
      <c r="A284" s="150" t="s">
        <v>1126</v>
      </c>
      <c r="B284" s="151" t="s">
        <v>1127</v>
      </c>
      <c r="C284" s="151" t="s">
        <v>1102</v>
      </c>
      <c r="D284" s="151" t="s">
        <v>1103</v>
      </c>
      <c r="E284" s="151" t="s">
        <v>1104</v>
      </c>
      <c r="F284" s="151" t="s">
        <v>1121</v>
      </c>
      <c r="G284" s="151" t="s">
        <v>1112</v>
      </c>
      <c r="H284" s="151" t="s">
        <v>139</v>
      </c>
      <c r="I284" s="151" t="s">
        <v>4410</v>
      </c>
      <c r="J284" s="152" t="s">
        <v>4410</v>
      </c>
      <c r="K284" s="153" t="s">
        <v>4409</v>
      </c>
    </row>
    <row r="285" spans="1:11" ht="14.5" x14ac:dyDescent="0.35">
      <c r="A285" s="154" t="s">
        <v>1128</v>
      </c>
      <c r="B285" s="155" t="s">
        <v>1129</v>
      </c>
      <c r="C285" s="155" t="s">
        <v>1102</v>
      </c>
      <c r="D285" s="155" t="s">
        <v>1103</v>
      </c>
      <c r="E285" s="155" t="s">
        <v>1104</v>
      </c>
      <c r="F285" s="155" t="s">
        <v>1121</v>
      </c>
      <c r="G285" s="155" t="s">
        <v>1115</v>
      </c>
      <c r="H285" s="155" t="s">
        <v>139</v>
      </c>
      <c r="I285" s="155" t="s">
        <v>4410</v>
      </c>
      <c r="J285" s="156" t="s">
        <v>4410</v>
      </c>
      <c r="K285" s="157" t="s">
        <v>4409</v>
      </c>
    </row>
    <row r="286" spans="1:11" ht="14.5" x14ac:dyDescent="0.35">
      <c r="A286" s="150" t="s">
        <v>1130</v>
      </c>
      <c r="B286" s="151" t="s">
        <v>1131</v>
      </c>
      <c r="C286" s="151" t="s">
        <v>1102</v>
      </c>
      <c r="D286" s="151" t="s">
        <v>1103</v>
      </c>
      <c r="E286" s="151" t="s">
        <v>1104</v>
      </c>
      <c r="F286" s="151" t="s">
        <v>1121</v>
      </c>
      <c r="G286" s="151" t="s">
        <v>1118</v>
      </c>
      <c r="H286" s="151" t="s">
        <v>139</v>
      </c>
      <c r="I286" s="151" t="s">
        <v>4410</v>
      </c>
      <c r="J286" s="152" t="s">
        <v>4410</v>
      </c>
      <c r="K286" s="153" t="s">
        <v>4409</v>
      </c>
    </row>
    <row r="287" spans="1:11" ht="14.5" x14ac:dyDescent="0.35">
      <c r="A287" s="154" t="s">
        <v>1132</v>
      </c>
      <c r="B287" s="155" t="s">
        <v>1133</v>
      </c>
      <c r="C287" s="155" t="s">
        <v>1102</v>
      </c>
      <c r="D287" s="155" t="s">
        <v>1103</v>
      </c>
      <c r="E287" s="155" t="s">
        <v>1104</v>
      </c>
      <c r="F287" s="155" t="s">
        <v>1134</v>
      </c>
      <c r="G287" s="155" t="s">
        <v>1122</v>
      </c>
      <c r="H287" s="155" t="s">
        <v>176</v>
      </c>
      <c r="I287" s="155" t="s">
        <v>4410</v>
      </c>
      <c r="J287" s="156" t="s">
        <v>4410</v>
      </c>
      <c r="K287" s="157" t="s">
        <v>4409</v>
      </c>
    </row>
    <row r="288" spans="1:11" ht="14.5" x14ac:dyDescent="0.35">
      <c r="A288" s="150" t="s">
        <v>1135</v>
      </c>
      <c r="B288" s="151" t="s">
        <v>1136</v>
      </c>
      <c r="C288" s="151" t="s">
        <v>1102</v>
      </c>
      <c r="D288" s="151" t="s">
        <v>1103</v>
      </c>
      <c r="E288" s="151" t="s">
        <v>1104</v>
      </c>
      <c r="F288" s="151" t="s">
        <v>1134</v>
      </c>
      <c r="G288" s="151" t="s">
        <v>1125</v>
      </c>
      <c r="H288" s="151" t="s">
        <v>176</v>
      </c>
      <c r="I288" s="151" t="s">
        <v>4410</v>
      </c>
      <c r="J288" s="152" t="s">
        <v>4410</v>
      </c>
      <c r="K288" s="153" t="s">
        <v>4409</v>
      </c>
    </row>
    <row r="289" spans="1:11" ht="14.5" x14ac:dyDescent="0.35">
      <c r="A289" s="154" t="s">
        <v>1137</v>
      </c>
      <c r="B289" s="155" t="s">
        <v>1138</v>
      </c>
      <c r="C289" s="155" t="s">
        <v>1102</v>
      </c>
      <c r="D289" s="155" t="s">
        <v>1103</v>
      </c>
      <c r="E289" s="155" t="s">
        <v>1104</v>
      </c>
      <c r="F289" s="155" t="s">
        <v>1134</v>
      </c>
      <c r="G289" s="155" t="s">
        <v>1112</v>
      </c>
      <c r="H289" s="155" t="s">
        <v>139</v>
      </c>
      <c r="I289" s="155" t="s">
        <v>4410</v>
      </c>
      <c r="J289" s="156" t="s">
        <v>4410</v>
      </c>
      <c r="K289" s="157" t="s">
        <v>4409</v>
      </c>
    </row>
    <row r="290" spans="1:11" ht="14.5" x14ac:dyDescent="0.35">
      <c r="A290" s="150" t="s">
        <v>1139</v>
      </c>
      <c r="B290" s="151" t="s">
        <v>1140</v>
      </c>
      <c r="C290" s="151" t="s">
        <v>1102</v>
      </c>
      <c r="D290" s="151" t="s">
        <v>1103</v>
      </c>
      <c r="E290" s="151" t="s">
        <v>1104</v>
      </c>
      <c r="F290" s="151" t="s">
        <v>1134</v>
      </c>
      <c r="G290" s="151" t="s">
        <v>1115</v>
      </c>
      <c r="H290" s="151" t="s">
        <v>139</v>
      </c>
      <c r="I290" s="151" t="s">
        <v>4410</v>
      </c>
      <c r="J290" s="152" t="s">
        <v>4410</v>
      </c>
      <c r="K290" s="153" t="s">
        <v>4409</v>
      </c>
    </row>
    <row r="291" spans="1:11" ht="14.5" x14ac:dyDescent="0.35">
      <c r="A291" s="154" t="s">
        <v>1141</v>
      </c>
      <c r="B291" s="155" t="s">
        <v>1142</v>
      </c>
      <c r="C291" s="155" t="s">
        <v>1102</v>
      </c>
      <c r="D291" s="155" t="s">
        <v>1103</v>
      </c>
      <c r="E291" s="155" t="s">
        <v>1104</v>
      </c>
      <c r="F291" s="155" t="s">
        <v>1134</v>
      </c>
      <c r="G291" s="155" t="s">
        <v>1118</v>
      </c>
      <c r="H291" s="155" t="s">
        <v>139</v>
      </c>
      <c r="I291" s="155" t="s">
        <v>4410</v>
      </c>
      <c r="J291" s="156" t="s">
        <v>4410</v>
      </c>
      <c r="K291" s="157" t="s">
        <v>4409</v>
      </c>
    </row>
    <row r="292" spans="1:11" ht="14.5" x14ac:dyDescent="0.35">
      <c r="A292" s="150" t="s">
        <v>1143</v>
      </c>
      <c r="B292" s="151" t="s">
        <v>1144</v>
      </c>
      <c r="C292" s="151" t="s">
        <v>1102</v>
      </c>
      <c r="D292" s="151" t="s">
        <v>1103</v>
      </c>
      <c r="E292" s="151" t="s">
        <v>1104</v>
      </c>
      <c r="F292" s="151" t="s">
        <v>1145</v>
      </c>
      <c r="G292" s="151" t="s">
        <v>1106</v>
      </c>
      <c r="H292" s="151" t="s">
        <v>176</v>
      </c>
      <c r="I292" s="151" t="s">
        <v>4410</v>
      </c>
      <c r="J292" s="152" t="s">
        <v>4410</v>
      </c>
      <c r="K292" s="153" t="s">
        <v>4409</v>
      </c>
    </row>
    <row r="293" spans="1:11" ht="14.5" x14ac:dyDescent="0.35">
      <c r="A293" s="154" t="s">
        <v>1146</v>
      </c>
      <c r="B293" s="155" t="s">
        <v>1147</v>
      </c>
      <c r="C293" s="155" t="s">
        <v>1102</v>
      </c>
      <c r="D293" s="155" t="s">
        <v>1103</v>
      </c>
      <c r="E293" s="155" t="s">
        <v>1104</v>
      </c>
      <c r="F293" s="155" t="s">
        <v>1145</v>
      </c>
      <c r="G293" s="155" t="s">
        <v>1109</v>
      </c>
      <c r="H293" s="155" t="s">
        <v>176</v>
      </c>
      <c r="I293" s="155" t="s">
        <v>4410</v>
      </c>
      <c r="J293" s="156" t="s">
        <v>4410</v>
      </c>
      <c r="K293" s="157" t="s">
        <v>4409</v>
      </c>
    </row>
    <row r="294" spans="1:11" ht="14.5" x14ac:dyDescent="0.35">
      <c r="A294" s="150" t="s">
        <v>1148</v>
      </c>
      <c r="B294" s="151" t="s">
        <v>1149</v>
      </c>
      <c r="C294" s="151" t="s">
        <v>1102</v>
      </c>
      <c r="D294" s="151" t="s">
        <v>1103</v>
      </c>
      <c r="E294" s="151" t="s">
        <v>1104</v>
      </c>
      <c r="F294" s="151" t="s">
        <v>1145</v>
      </c>
      <c r="G294" s="151" t="s">
        <v>1112</v>
      </c>
      <c r="H294" s="151" t="s">
        <v>139</v>
      </c>
      <c r="I294" s="151" t="s">
        <v>4410</v>
      </c>
      <c r="J294" s="152" t="s">
        <v>4410</v>
      </c>
      <c r="K294" s="153" t="s">
        <v>4409</v>
      </c>
    </row>
    <row r="295" spans="1:11" ht="14.5" x14ac:dyDescent="0.35">
      <c r="A295" s="154" t="s">
        <v>1150</v>
      </c>
      <c r="B295" s="155" t="s">
        <v>1151</v>
      </c>
      <c r="C295" s="155" t="s">
        <v>1102</v>
      </c>
      <c r="D295" s="155" t="s">
        <v>1103</v>
      </c>
      <c r="E295" s="155" t="s">
        <v>1104</v>
      </c>
      <c r="F295" s="155" t="s">
        <v>1145</v>
      </c>
      <c r="G295" s="155" t="s">
        <v>1115</v>
      </c>
      <c r="H295" s="155" t="s">
        <v>139</v>
      </c>
      <c r="I295" s="155" t="s">
        <v>4410</v>
      </c>
      <c r="J295" s="156" t="s">
        <v>4410</v>
      </c>
      <c r="K295" s="157" t="s">
        <v>4409</v>
      </c>
    </row>
    <row r="296" spans="1:11" ht="14.5" x14ac:dyDescent="0.35">
      <c r="A296" s="150" t="s">
        <v>1152</v>
      </c>
      <c r="B296" s="151" t="s">
        <v>1153</v>
      </c>
      <c r="C296" s="151" t="s">
        <v>1102</v>
      </c>
      <c r="D296" s="151" t="s">
        <v>1103</v>
      </c>
      <c r="E296" s="151" t="s">
        <v>1104</v>
      </c>
      <c r="F296" s="151" t="s">
        <v>1145</v>
      </c>
      <c r="G296" s="151" t="s">
        <v>1118</v>
      </c>
      <c r="H296" s="151" t="s">
        <v>139</v>
      </c>
      <c r="I296" s="151" t="s">
        <v>4410</v>
      </c>
      <c r="J296" s="152" t="s">
        <v>4410</v>
      </c>
      <c r="K296" s="153" t="s">
        <v>4409</v>
      </c>
    </row>
    <row r="297" spans="1:11" ht="14.5" x14ac:dyDescent="0.35">
      <c r="A297" s="154" t="s">
        <v>1154</v>
      </c>
      <c r="B297" s="155" t="s">
        <v>1155</v>
      </c>
      <c r="C297" s="155" t="s">
        <v>1102</v>
      </c>
      <c r="D297" s="155" t="s">
        <v>1103</v>
      </c>
      <c r="E297" s="155" t="s">
        <v>1104</v>
      </c>
      <c r="F297" s="155" t="s">
        <v>1156</v>
      </c>
      <c r="G297" s="155" t="s">
        <v>1157</v>
      </c>
      <c r="H297" s="155" t="s">
        <v>132</v>
      </c>
      <c r="I297" s="155" t="s">
        <v>4410</v>
      </c>
      <c r="J297" s="156" t="s">
        <v>4410</v>
      </c>
      <c r="K297" s="157" t="s">
        <v>4409</v>
      </c>
    </row>
    <row r="298" spans="1:11" ht="14.5" x14ac:dyDescent="0.35">
      <c r="A298" s="150" t="s">
        <v>1158</v>
      </c>
      <c r="B298" s="151" t="s">
        <v>1159</v>
      </c>
      <c r="C298" s="151" t="s">
        <v>1102</v>
      </c>
      <c r="D298" s="151" t="s">
        <v>1103</v>
      </c>
      <c r="E298" s="151" t="s">
        <v>1104</v>
      </c>
      <c r="F298" s="151" t="s">
        <v>1156</v>
      </c>
      <c r="G298" s="151" t="s">
        <v>1160</v>
      </c>
      <c r="H298" s="151" t="s">
        <v>132</v>
      </c>
      <c r="I298" s="151" t="s">
        <v>4410</v>
      </c>
      <c r="J298" s="152" t="s">
        <v>4410</v>
      </c>
      <c r="K298" s="153" t="s">
        <v>4409</v>
      </c>
    </row>
    <row r="299" spans="1:11" ht="14.5" x14ac:dyDescent="0.35">
      <c r="A299" s="154" t="s">
        <v>1161</v>
      </c>
      <c r="B299" s="155" t="s">
        <v>1162</v>
      </c>
      <c r="C299" s="155" t="s">
        <v>1102</v>
      </c>
      <c r="D299" s="155" t="s">
        <v>1103</v>
      </c>
      <c r="E299" s="155" t="s">
        <v>1104</v>
      </c>
      <c r="F299" s="155" t="s">
        <v>1156</v>
      </c>
      <c r="G299" s="155" t="s">
        <v>1163</v>
      </c>
      <c r="H299" s="155" t="s">
        <v>132</v>
      </c>
      <c r="I299" s="155" t="s">
        <v>4410</v>
      </c>
      <c r="J299" s="156" t="s">
        <v>4410</v>
      </c>
      <c r="K299" s="157" t="s">
        <v>4409</v>
      </c>
    </row>
    <row r="300" spans="1:11" ht="14.5" x14ac:dyDescent="0.35">
      <c r="A300" s="150" t="s">
        <v>1164</v>
      </c>
      <c r="B300" s="151" t="s">
        <v>1165</v>
      </c>
      <c r="C300" s="151" t="s">
        <v>1102</v>
      </c>
      <c r="D300" s="151" t="s">
        <v>1103</v>
      </c>
      <c r="E300" s="151" t="s">
        <v>1104</v>
      </c>
      <c r="F300" s="151" t="s">
        <v>1156</v>
      </c>
      <c r="G300" s="151" t="s">
        <v>1166</v>
      </c>
      <c r="H300" s="151" t="s">
        <v>132</v>
      </c>
      <c r="I300" s="151" t="s">
        <v>4410</v>
      </c>
      <c r="J300" s="152" t="s">
        <v>4410</v>
      </c>
      <c r="K300" s="153" t="s">
        <v>4409</v>
      </c>
    </row>
    <row r="301" spans="1:11" ht="14.5" x14ac:dyDescent="0.35">
      <c r="A301" s="154" t="s">
        <v>1167</v>
      </c>
      <c r="B301" s="155" t="s">
        <v>1168</v>
      </c>
      <c r="C301" s="155" t="s">
        <v>1102</v>
      </c>
      <c r="D301" s="155" t="s">
        <v>1103</v>
      </c>
      <c r="E301" s="155" t="s">
        <v>1104</v>
      </c>
      <c r="F301" s="155" t="s">
        <v>1156</v>
      </c>
      <c r="G301" s="155" t="s">
        <v>1169</v>
      </c>
      <c r="H301" s="155" t="s">
        <v>132</v>
      </c>
      <c r="I301" s="155" t="s">
        <v>4410</v>
      </c>
      <c r="J301" s="156" t="s">
        <v>4410</v>
      </c>
      <c r="K301" s="157" t="s">
        <v>4409</v>
      </c>
    </row>
    <row r="302" spans="1:11" ht="14.5" x14ac:dyDescent="0.35">
      <c r="A302" s="150" t="s">
        <v>1170</v>
      </c>
      <c r="B302" s="151" t="s">
        <v>1171</v>
      </c>
      <c r="C302" s="151" t="s">
        <v>1102</v>
      </c>
      <c r="D302" s="151" t="s">
        <v>1103</v>
      </c>
      <c r="E302" s="151" t="s">
        <v>1104</v>
      </c>
      <c r="F302" s="151" t="s">
        <v>1156</v>
      </c>
      <c r="G302" s="151" t="s">
        <v>1172</v>
      </c>
      <c r="H302" s="151" t="s">
        <v>132</v>
      </c>
      <c r="I302" s="151" t="s">
        <v>4410</v>
      </c>
      <c r="J302" s="152" t="s">
        <v>4410</v>
      </c>
      <c r="K302" s="153" t="s">
        <v>4409</v>
      </c>
    </row>
    <row r="303" spans="1:11" ht="14.5" x14ac:dyDescent="0.35">
      <c r="A303" s="154" t="s">
        <v>1173</v>
      </c>
      <c r="B303" s="155" t="s">
        <v>1174</v>
      </c>
      <c r="C303" s="155" t="s">
        <v>1102</v>
      </c>
      <c r="D303" s="155" t="s">
        <v>1175</v>
      </c>
      <c r="E303" s="155" t="s">
        <v>1176</v>
      </c>
      <c r="F303" s="155" t="s">
        <v>1105</v>
      </c>
      <c r="G303" s="155" t="s">
        <v>1106</v>
      </c>
      <c r="H303" s="155" t="s">
        <v>176</v>
      </c>
      <c r="I303" s="155" t="s">
        <v>4410</v>
      </c>
      <c r="J303" s="156" t="s">
        <v>4410</v>
      </c>
      <c r="K303" s="157" t="s">
        <v>4409</v>
      </c>
    </row>
    <row r="304" spans="1:11" ht="14.5" x14ac:dyDescent="0.35">
      <c r="A304" s="150" t="s">
        <v>1177</v>
      </c>
      <c r="B304" s="151" t="s">
        <v>1178</v>
      </c>
      <c r="C304" s="151" t="s">
        <v>1102</v>
      </c>
      <c r="D304" s="151" t="s">
        <v>1175</v>
      </c>
      <c r="E304" s="151" t="s">
        <v>1176</v>
      </c>
      <c r="F304" s="151" t="s">
        <v>1105</v>
      </c>
      <c r="G304" s="151" t="s">
        <v>1109</v>
      </c>
      <c r="H304" s="151" t="s">
        <v>176</v>
      </c>
      <c r="I304" s="151" t="s">
        <v>4410</v>
      </c>
      <c r="J304" s="152" t="s">
        <v>4410</v>
      </c>
      <c r="K304" s="153" t="s">
        <v>4409</v>
      </c>
    </row>
    <row r="305" spans="1:11" ht="14.5" x14ac:dyDescent="0.35">
      <c r="A305" s="154" t="s">
        <v>1179</v>
      </c>
      <c r="B305" s="155" t="s">
        <v>1180</v>
      </c>
      <c r="C305" s="155" t="s">
        <v>1102</v>
      </c>
      <c r="D305" s="155" t="s">
        <v>1175</v>
      </c>
      <c r="E305" s="155" t="s">
        <v>1176</v>
      </c>
      <c r="F305" s="155" t="s">
        <v>1105</v>
      </c>
      <c r="G305" s="155" t="s">
        <v>1112</v>
      </c>
      <c r="H305" s="155" t="s">
        <v>139</v>
      </c>
      <c r="I305" s="155" t="s">
        <v>4410</v>
      </c>
      <c r="J305" s="156" t="s">
        <v>4410</v>
      </c>
      <c r="K305" s="157" t="s">
        <v>4409</v>
      </c>
    </row>
    <row r="306" spans="1:11" ht="14.5" x14ac:dyDescent="0.35">
      <c r="A306" s="150" t="s">
        <v>1181</v>
      </c>
      <c r="B306" s="151" t="s">
        <v>1182</v>
      </c>
      <c r="C306" s="151" t="s">
        <v>1102</v>
      </c>
      <c r="D306" s="151" t="s">
        <v>1175</v>
      </c>
      <c r="E306" s="151" t="s">
        <v>1176</v>
      </c>
      <c r="F306" s="151" t="s">
        <v>1105</v>
      </c>
      <c r="G306" s="151" t="s">
        <v>1115</v>
      </c>
      <c r="H306" s="151" t="s">
        <v>139</v>
      </c>
      <c r="I306" s="151" t="s">
        <v>4410</v>
      </c>
      <c r="J306" s="152" t="s">
        <v>4410</v>
      </c>
      <c r="K306" s="153" t="s">
        <v>4409</v>
      </c>
    </row>
    <row r="307" spans="1:11" ht="14.5" x14ac:dyDescent="0.35">
      <c r="A307" s="154" t="s">
        <v>1183</v>
      </c>
      <c r="B307" s="155" t="s">
        <v>1184</v>
      </c>
      <c r="C307" s="155" t="s">
        <v>1102</v>
      </c>
      <c r="D307" s="155" t="s">
        <v>1175</v>
      </c>
      <c r="E307" s="155" t="s">
        <v>1176</v>
      </c>
      <c r="F307" s="155" t="s">
        <v>1105</v>
      </c>
      <c r="G307" s="155" t="s">
        <v>1118</v>
      </c>
      <c r="H307" s="155" t="s">
        <v>139</v>
      </c>
      <c r="I307" s="155" t="s">
        <v>4410</v>
      </c>
      <c r="J307" s="156" t="s">
        <v>4410</v>
      </c>
      <c r="K307" s="157" t="s">
        <v>4409</v>
      </c>
    </row>
    <row r="308" spans="1:11" ht="14.5" x14ac:dyDescent="0.35">
      <c r="A308" s="150" t="s">
        <v>1185</v>
      </c>
      <c r="B308" s="151" t="s">
        <v>1186</v>
      </c>
      <c r="C308" s="151" t="s">
        <v>1102</v>
      </c>
      <c r="D308" s="151" t="s">
        <v>1175</v>
      </c>
      <c r="E308" s="151" t="s">
        <v>1176</v>
      </c>
      <c r="F308" s="151" t="s">
        <v>1121</v>
      </c>
      <c r="G308" s="151" t="s">
        <v>1106</v>
      </c>
      <c r="H308" s="151" t="s">
        <v>176</v>
      </c>
      <c r="I308" s="151" t="s">
        <v>4410</v>
      </c>
      <c r="J308" s="152" t="s">
        <v>4410</v>
      </c>
      <c r="K308" s="153" t="s">
        <v>4409</v>
      </c>
    </row>
    <row r="309" spans="1:11" ht="14.5" x14ac:dyDescent="0.35">
      <c r="A309" s="154" t="s">
        <v>1187</v>
      </c>
      <c r="B309" s="155" t="s">
        <v>1188</v>
      </c>
      <c r="C309" s="155" t="s">
        <v>1102</v>
      </c>
      <c r="D309" s="155" t="s">
        <v>1175</v>
      </c>
      <c r="E309" s="155" t="s">
        <v>1176</v>
      </c>
      <c r="F309" s="155" t="s">
        <v>1121</v>
      </c>
      <c r="G309" s="155" t="s">
        <v>1109</v>
      </c>
      <c r="H309" s="155" t="s">
        <v>176</v>
      </c>
      <c r="I309" s="155" t="s">
        <v>4410</v>
      </c>
      <c r="J309" s="156" t="s">
        <v>4410</v>
      </c>
      <c r="K309" s="157" t="s">
        <v>4409</v>
      </c>
    </row>
    <row r="310" spans="1:11" ht="14.5" x14ac:dyDescent="0.35">
      <c r="A310" s="150" t="s">
        <v>1189</v>
      </c>
      <c r="B310" s="151" t="s">
        <v>1190</v>
      </c>
      <c r="C310" s="151" t="s">
        <v>1102</v>
      </c>
      <c r="D310" s="151" t="s">
        <v>1175</v>
      </c>
      <c r="E310" s="151" t="s">
        <v>1176</v>
      </c>
      <c r="F310" s="151" t="s">
        <v>1121</v>
      </c>
      <c r="G310" s="151" t="s">
        <v>1112</v>
      </c>
      <c r="H310" s="151" t="s">
        <v>139</v>
      </c>
      <c r="I310" s="151" t="s">
        <v>4410</v>
      </c>
      <c r="J310" s="152" t="s">
        <v>4410</v>
      </c>
      <c r="K310" s="153" t="s">
        <v>4409</v>
      </c>
    </row>
    <row r="311" spans="1:11" ht="14.5" x14ac:dyDescent="0.35">
      <c r="A311" s="154" t="s">
        <v>1191</v>
      </c>
      <c r="B311" s="155" t="s">
        <v>1192</v>
      </c>
      <c r="C311" s="155" t="s">
        <v>1102</v>
      </c>
      <c r="D311" s="155" t="s">
        <v>1175</v>
      </c>
      <c r="E311" s="155" t="s">
        <v>1176</v>
      </c>
      <c r="F311" s="155" t="s">
        <v>1121</v>
      </c>
      <c r="G311" s="155" t="s">
        <v>1115</v>
      </c>
      <c r="H311" s="155" t="s">
        <v>139</v>
      </c>
      <c r="I311" s="155" t="s">
        <v>4410</v>
      </c>
      <c r="J311" s="156" t="s">
        <v>4410</v>
      </c>
      <c r="K311" s="157" t="s">
        <v>4409</v>
      </c>
    </row>
    <row r="312" spans="1:11" ht="14.5" x14ac:dyDescent="0.35">
      <c r="A312" s="150" t="s">
        <v>1193</v>
      </c>
      <c r="B312" s="151" t="s">
        <v>1194</v>
      </c>
      <c r="C312" s="151" t="s">
        <v>1102</v>
      </c>
      <c r="D312" s="151" t="s">
        <v>1175</v>
      </c>
      <c r="E312" s="151" t="s">
        <v>1176</v>
      </c>
      <c r="F312" s="151" t="s">
        <v>1121</v>
      </c>
      <c r="G312" s="151" t="s">
        <v>1118</v>
      </c>
      <c r="H312" s="151" t="s">
        <v>139</v>
      </c>
      <c r="I312" s="151" t="s">
        <v>4410</v>
      </c>
      <c r="J312" s="152" t="s">
        <v>4410</v>
      </c>
      <c r="K312" s="153" t="s">
        <v>4409</v>
      </c>
    </row>
    <row r="313" spans="1:11" ht="14.5" x14ac:dyDescent="0.35">
      <c r="A313" s="154" t="s">
        <v>1195</v>
      </c>
      <c r="B313" s="155" t="s">
        <v>1196</v>
      </c>
      <c r="C313" s="155" t="s">
        <v>1102</v>
      </c>
      <c r="D313" s="155" t="s">
        <v>1175</v>
      </c>
      <c r="E313" s="155" t="s">
        <v>1176</v>
      </c>
      <c r="F313" s="155" t="s">
        <v>1134</v>
      </c>
      <c r="G313" s="155" t="s">
        <v>1106</v>
      </c>
      <c r="H313" s="155" t="s">
        <v>176</v>
      </c>
      <c r="I313" s="155" t="s">
        <v>4410</v>
      </c>
      <c r="J313" s="156" t="s">
        <v>4410</v>
      </c>
      <c r="K313" s="157" t="s">
        <v>4409</v>
      </c>
    </row>
    <row r="314" spans="1:11" ht="14.5" x14ac:dyDescent="0.35">
      <c r="A314" s="150" t="s">
        <v>1197</v>
      </c>
      <c r="B314" s="151" t="s">
        <v>1198</v>
      </c>
      <c r="C314" s="151" t="s">
        <v>1102</v>
      </c>
      <c r="D314" s="151" t="s">
        <v>1175</v>
      </c>
      <c r="E314" s="151" t="s">
        <v>1176</v>
      </c>
      <c r="F314" s="151" t="s">
        <v>1134</v>
      </c>
      <c r="G314" s="151" t="s">
        <v>1109</v>
      </c>
      <c r="H314" s="151" t="s">
        <v>176</v>
      </c>
      <c r="I314" s="151" t="s">
        <v>4410</v>
      </c>
      <c r="J314" s="152" t="s">
        <v>4410</v>
      </c>
      <c r="K314" s="153" t="s">
        <v>4409</v>
      </c>
    </row>
    <row r="315" spans="1:11" ht="14.5" x14ac:dyDescent="0.35">
      <c r="A315" s="154" t="s">
        <v>1199</v>
      </c>
      <c r="B315" s="155" t="s">
        <v>1200</v>
      </c>
      <c r="C315" s="155" t="s">
        <v>1102</v>
      </c>
      <c r="D315" s="155" t="s">
        <v>1175</v>
      </c>
      <c r="E315" s="155" t="s">
        <v>1176</v>
      </c>
      <c r="F315" s="155" t="s">
        <v>1134</v>
      </c>
      <c r="G315" s="155" t="s">
        <v>1112</v>
      </c>
      <c r="H315" s="155" t="s">
        <v>139</v>
      </c>
      <c r="I315" s="155" t="s">
        <v>4410</v>
      </c>
      <c r="J315" s="156" t="s">
        <v>4410</v>
      </c>
      <c r="K315" s="157" t="s">
        <v>4409</v>
      </c>
    </row>
    <row r="316" spans="1:11" ht="14.5" x14ac:dyDescent="0.35">
      <c r="A316" s="150" t="s">
        <v>1201</v>
      </c>
      <c r="B316" s="151" t="s">
        <v>1202</v>
      </c>
      <c r="C316" s="151" t="s">
        <v>1102</v>
      </c>
      <c r="D316" s="151" t="s">
        <v>1175</v>
      </c>
      <c r="E316" s="151" t="s">
        <v>1176</v>
      </c>
      <c r="F316" s="151" t="s">
        <v>1134</v>
      </c>
      <c r="G316" s="151" t="s">
        <v>1115</v>
      </c>
      <c r="H316" s="151" t="s">
        <v>139</v>
      </c>
      <c r="I316" s="151" t="s">
        <v>4410</v>
      </c>
      <c r="J316" s="152" t="s">
        <v>4410</v>
      </c>
      <c r="K316" s="153" t="s">
        <v>4409</v>
      </c>
    </row>
    <row r="317" spans="1:11" ht="14.5" x14ac:dyDescent="0.35">
      <c r="A317" s="154" t="s">
        <v>1203</v>
      </c>
      <c r="B317" s="155" t="s">
        <v>1204</v>
      </c>
      <c r="C317" s="155" t="s">
        <v>1102</v>
      </c>
      <c r="D317" s="155" t="s">
        <v>1175</v>
      </c>
      <c r="E317" s="155" t="s">
        <v>1176</v>
      </c>
      <c r="F317" s="155" t="s">
        <v>1134</v>
      </c>
      <c r="G317" s="155" t="s">
        <v>1118</v>
      </c>
      <c r="H317" s="155" t="s">
        <v>139</v>
      </c>
      <c r="I317" s="155" t="s">
        <v>4410</v>
      </c>
      <c r="J317" s="156" t="s">
        <v>4410</v>
      </c>
      <c r="K317" s="157" t="s">
        <v>4409</v>
      </c>
    </row>
    <row r="318" spans="1:11" ht="14.5" x14ac:dyDescent="0.35">
      <c r="A318" s="150" t="s">
        <v>1205</v>
      </c>
      <c r="B318" s="151" t="s">
        <v>1206</v>
      </c>
      <c r="C318" s="151" t="s">
        <v>1102</v>
      </c>
      <c r="D318" s="151" t="s">
        <v>1175</v>
      </c>
      <c r="E318" s="151" t="s">
        <v>1176</v>
      </c>
      <c r="F318" s="151" t="s">
        <v>1145</v>
      </c>
      <c r="G318" s="151" t="s">
        <v>1106</v>
      </c>
      <c r="H318" s="151" t="s">
        <v>176</v>
      </c>
      <c r="I318" s="151" t="s">
        <v>4410</v>
      </c>
      <c r="J318" s="152" t="s">
        <v>4410</v>
      </c>
      <c r="K318" s="153" t="s">
        <v>4409</v>
      </c>
    </row>
    <row r="319" spans="1:11" ht="14.5" x14ac:dyDescent="0.35">
      <c r="A319" s="154" t="s">
        <v>1207</v>
      </c>
      <c r="B319" s="155" t="s">
        <v>1208</v>
      </c>
      <c r="C319" s="155" t="s">
        <v>1102</v>
      </c>
      <c r="D319" s="155" t="s">
        <v>1175</v>
      </c>
      <c r="E319" s="155" t="s">
        <v>1176</v>
      </c>
      <c r="F319" s="155" t="s">
        <v>1145</v>
      </c>
      <c r="G319" s="155" t="s">
        <v>1109</v>
      </c>
      <c r="H319" s="155" t="s">
        <v>176</v>
      </c>
      <c r="I319" s="155" t="s">
        <v>4410</v>
      </c>
      <c r="J319" s="156" t="s">
        <v>4410</v>
      </c>
      <c r="K319" s="157" t="s">
        <v>4409</v>
      </c>
    </row>
    <row r="320" spans="1:11" ht="14.5" x14ac:dyDescent="0.35">
      <c r="A320" s="150" t="s">
        <v>1209</v>
      </c>
      <c r="B320" s="151" t="s">
        <v>1210</v>
      </c>
      <c r="C320" s="151" t="s">
        <v>1102</v>
      </c>
      <c r="D320" s="151" t="s">
        <v>1175</v>
      </c>
      <c r="E320" s="151" t="s">
        <v>1176</v>
      </c>
      <c r="F320" s="151" t="s">
        <v>1145</v>
      </c>
      <c r="G320" s="151" t="s">
        <v>1112</v>
      </c>
      <c r="H320" s="151" t="s">
        <v>139</v>
      </c>
      <c r="I320" s="151" t="s">
        <v>4410</v>
      </c>
      <c r="J320" s="152" t="s">
        <v>4410</v>
      </c>
      <c r="K320" s="153" t="s">
        <v>4409</v>
      </c>
    </row>
    <row r="321" spans="1:11" ht="14.5" x14ac:dyDescent="0.35">
      <c r="A321" s="154" t="s">
        <v>1211</v>
      </c>
      <c r="B321" s="155" t="s">
        <v>1212</v>
      </c>
      <c r="C321" s="155" t="s">
        <v>1102</v>
      </c>
      <c r="D321" s="155" t="s">
        <v>1175</v>
      </c>
      <c r="E321" s="155" t="s">
        <v>1176</v>
      </c>
      <c r="F321" s="155" t="s">
        <v>1145</v>
      </c>
      <c r="G321" s="155" t="s">
        <v>1115</v>
      </c>
      <c r="H321" s="155" t="s">
        <v>139</v>
      </c>
      <c r="I321" s="155" t="s">
        <v>4410</v>
      </c>
      <c r="J321" s="156" t="s">
        <v>4410</v>
      </c>
      <c r="K321" s="157" t="s">
        <v>4409</v>
      </c>
    </row>
    <row r="322" spans="1:11" ht="14.5" x14ac:dyDescent="0.35">
      <c r="A322" s="150" t="s">
        <v>1213</v>
      </c>
      <c r="B322" s="151" t="s">
        <v>1214</v>
      </c>
      <c r="C322" s="151" t="s">
        <v>1102</v>
      </c>
      <c r="D322" s="151" t="s">
        <v>1175</v>
      </c>
      <c r="E322" s="151" t="s">
        <v>1176</v>
      </c>
      <c r="F322" s="151" t="s">
        <v>1145</v>
      </c>
      <c r="G322" s="151" t="s">
        <v>1118</v>
      </c>
      <c r="H322" s="151" t="s">
        <v>139</v>
      </c>
      <c r="I322" s="151" t="s">
        <v>4410</v>
      </c>
      <c r="J322" s="152" t="s">
        <v>4410</v>
      </c>
      <c r="K322" s="153" t="s">
        <v>4409</v>
      </c>
    </row>
    <row r="323" spans="1:11" ht="14.5" x14ac:dyDescent="0.35">
      <c r="A323" s="154" t="s">
        <v>1215</v>
      </c>
      <c r="B323" s="155" t="s">
        <v>1216</v>
      </c>
      <c r="C323" s="155" t="s">
        <v>1102</v>
      </c>
      <c r="D323" s="155" t="s">
        <v>1175</v>
      </c>
      <c r="E323" s="155" t="s">
        <v>1176</v>
      </c>
      <c r="F323" s="155" t="s">
        <v>1156</v>
      </c>
      <c r="G323" s="155" t="s">
        <v>1217</v>
      </c>
      <c r="H323" s="155" t="s">
        <v>132</v>
      </c>
      <c r="I323" s="155" t="s">
        <v>4410</v>
      </c>
      <c r="J323" s="156" t="s">
        <v>4410</v>
      </c>
      <c r="K323" s="157" t="s">
        <v>4409</v>
      </c>
    </row>
    <row r="324" spans="1:11" ht="14.5" x14ac:dyDescent="0.35">
      <c r="A324" s="150" t="s">
        <v>1218</v>
      </c>
      <c r="B324" s="151" t="s">
        <v>1219</v>
      </c>
      <c r="C324" s="151" t="s">
        <v>1102</v>
      </c>
      <c r="D324" s="151" t="s">
        <v>1175</v>
      </c>
      <c r="E324" s="151" t="s">
        <v>1176</v>
      </c>
      <c r="F324" s="151" t="s">
        <v>1156</v>
      </c>
      <c r="G324" s="151" t="s">
        <v>1220</v>
      </c>
      <c r="H324" s="151" t="s">
        <v>132</v>
      </c>
      <c r="I324" s="151" t="s">
        <v>4410</v>
      </c>
      <c r="J324" s="152" t="s">
        <v>4410</v>
      </c>
      <c r="K324" s="153" t="s">
        <v>4409</v>
      </c>
    </row>
    <row r="325" spans="1:11" ht="14.5" x14ac:dyDescent="0.35">
      <c r="A325" s="154" t="s">
        <v>1221</v>
      </c>
      <c r="B325" s="155" t="s">
        <v>1222</v>
      </c>
      <c r="C325" s="155" t="s">
        <v>1102</v>
      </c>
      <c r="D325" s="155" t="s">
        <v>1175</v>
      </c>
      <c r="E325" s="155" t="s">
        <v>1176</v>
      </c>
      <c r="F325" s="155" t="s">
        <v>1156</v>
      </c>
      <c r="G325" s="155" t="s">
        <v>1163</v>
      </c>
      <c r="H325" s="155" t="s">
        <v>132</v>
      </c>
      <c r="I325" s="155" t="s">
        <v>4410</v>
      </c>
      <c r="J325" s="156" t="s">
        <v>4410</v>
      </c>
      <c r="K325" s="157" t="s">
        <v>4409</v>
      </c>
    </row>
    <row r="326" spans="1:11" ht="14.5" x14ac:dyDescent="0.35">
      <c r="A326" s="150" t="s">
        <v>1223</v>
      </c>
      <c r="B326" s="151" t="s">
        <v>1224</v>
      </c>
      <c r="C326" s="151" t="s">
        <v>1102</v>
      </c>
      <c r="D326" s="151" t="s">
        <v>1175</v>
      </c>
      <c r="E326" s="151" t="s">
        <v>1176</v>
      </c>
      <c r="F326" s="151" t="s">
        <v>1156</v>
      </c>
      <c r="G326" s="151" t="s">
        <v>1225</v>
      </c>
      <c r="H326" s="151" t="s">
        <v>132</v>
      </c>
      <c r="I326" s="151" t="s">
        <v>4410</v>
      </c>
      <c r="J326" s="152" t="s">
        <v>4410</v>
      </c>
      <c r="K326" s="153" t="s">
        <v>4409</v>
      </c>
    </row>
    <row r="327" spans="1:11" ht="14.5" x14ac:dyDescent="0.35">
      <c r="A327" s="154" t="s">
        <v>1226</v>
      </c>
      <c r="B327" s="155" t="s">
        <v>1227</v>
      </c>
      <c r="C327" s="155" t="s">
        <v>1102</v>
      </c>
      <c r="D327" s="155" t="s">
        <v>1175</v>
      </c>
      <c r="E327" s="155" t="s">
        <v>1176</v>
      </c>
      <c r="F327" s="155" t="s">
        <v>1156</v>
      </c>
      <c r="G327" s="155" t="s">
        <v>1228</v>
      </c>
      <c r="H327" s="155" t="s">
        <v>132</v>
      </c>
      <c r="I327" s="155" t="s">
        <v>4410</v>
      </c>
      <c r="J327" s="156" t="s">
        <v>4410</v>
      </c>
      <c r="K327" s="157" t="s">
        <v>4409</v>
      </c>
    </row>
    <row r="328" spans="1:11" ht="14.5" x14ac:dyDescent="0.35">
      <c r="A328" s="150" t="s">
        <v>1229</v>
      </c>
      <c r="B328" s="151" t="s">
        <v>1230</v>
      </c>
      <c r="C328" s="151" t="s">
        <v>1102</v>
      </c>
      <c r="D328" s="151" t="s">
        <v>1175</v>
      </c>
      <c r="E328" s="151" t="s">
        <v>1176</v>
      </c>
      <c r="F328" s="151" t="s">
        <v>1156</v>
      </c>
      <c r="G328" s="151" t="s">
        <v>1172</v>
      </c>
      <c r="H328" s="151" t="s">
        <v>132</v>
      </c>
      <c r="I328" s="151" t="s">
        <v>4410</v>
      </c>
      <c r="J328" s="152" t="s">
        <v>4410</v>
      </c>
      <c r="K328" s="153" t="s">
        <v>4409</v>
      </c>
    </row>
    <row r="329" spans="1:11" ht="14.5" x14ac:dyDescent="0.35">
      <c r="A329" s="154" t="s">
        <v>1231</v>
      </c>
      <c r="B329" s="155" t="s">
        <v>1232</v>
      </c>
      <c r="C329" s="155" t="s">
        <v>1102</v>
      </c>
      <c r="D329" s="155" t="s">
        <v>1175</v>
      </c>
      <c r="E329" s="155" t="s">
        <v>1233</v>
      </c>
      <c r="F329" s="155" t="s">
        <v>1234</v>
      </c>
      <c r="G329" s="155" t="s">
        <v>1235</v>
      </c>
      <c r="H329" s="155" t="s">
        <v>176</v>
      </c>
      <c r="I329" s="155" t="s">
        <v>4410</v>
      </c>
      <c r="J329" s="156" t="s">
        <v>4410</v>
      </c>
      <c r="K329" s="157" t="s">
        <v>4409</v>
      </c>
    </row>
    <row r="330" spans="1:11" ht="14.5" x14ac:dyDescent="0.35">
      <c r="A330" s="150" t="s">
        <v>1236</v>
      </c>
      <c r="B330" s="151" t="s">
        <v>1237</v>
      </c>
      <c r="C330" s="151" t="s">
        <v>1102</v>
      </c>
      <c r="D330" s="151" t="s">
        <v>1175</v>
      </c>
      <c r="E330" s="151" t="s">
        <v>1233</v>
      </c>
      <c r="F330" s="151" t="s">
        <v>1234</v>
      </c>
      <c r="G330" s="151" t="s">
        <v>1238</v>
      </c>
      <c r="H330" s="151" t="s">
        <v>176</v>
      </c>
      <c r="I330" s="151" t="s">
        <v>4410</v>
      </c>
      <c r="J330" s="152" t="s">
        <v>4410</v>
      </c>
      <c r="K330" s="153" t="s">
        <v>4409</v>
      </c>
    </row>
    <row r="331" spans="1:11" ht="14.5" x14ac:dyDescent="0.35">
      <c r="A331" s="154" t="s">
        <v>1239</v>
      </c>
      <c r="B331" s="155" t="s">
        <v>1240</v>
      </c>
      <c r="C331" s="155" t="s">
        <v>1102</v>
      </c>
      <c r="D331" s="155" t="s">
        <v>1175</v>
      </c>
      <c r="E331" s="155" t="s">
        <v>1233</v>
      </c>
      <c r="F331" s="155" t="s">
        <v>1234</v>
      </c>
      <c r="G331" s="155" t="s">
        <v>1241</v>
      </c>
      <c r="H331" s="155" t="s">
        <v>176</v>
      </c>
      <c r="I331" s="155" t="s">
        <v>4410</v>
      </c>
      <c r="J331" s="156" t="s">
        <v>4410</v>
      </c>
      <c r="K331" s="157" t="s">
        <v>4409</v>
      </c>
    </row>
    <row r="332" spans="1:11" ht="14.5" x14ac:dyDescent="0.35">
      <c r="A332" s="150" t="s">
        <v>1242</v>
      </c>
      <c r="B332" s="151" t="s">
        <v>1243</v>
      </c>
      <c r="C332" s="151" t="s">
        <v>1102</v>
      </c>
      <c r="D332" s="151" t="s">
        <v>1175</v>
      </c>
      <c r="E332" s="151" t="s">
        <v>1233</v>
      </c>
      <c r="F332" s="151" t="s">
        <v>1244</v>
      </c>
      <c r="G332" s="151" t="s">
        <v>1245</v>
      </c>
      <c r="H332" s="151" t="s">
        <v>139</v>
      </c>
      <c r="I332" s="151" t="s">
        <v>4410</v>
      </c>
      <c r="J332" s="152" t="s">
        <v>4410</v>
      </c>
      <c r="K332" s="153" t="s">
        <v>4409</v>
      </c>
    </row>
    <row r="333" spans="1:11" ht="14.5" x14ac:dyDescent="0.35">
      <c r="A333" s="154" t="s">
        <v>1246</v>
      </c>
      <c r="B333" s="155" t="s">
        <v>1247</v>
      </c>
      <c r="C333" s="155" t="s">
        <v>1102</v>
      </c>
      <c r="D333" s="155" t="s">
        <v>1248</v>
      </c>
      <c r="E333" s="155" t="s">
        <v>1249</v>
      </c>
      <c r="F333" s="155" t="s">
        <v>1250</v>
      </c>
      <c r="G333" s="155" t="s">
        <v>1251</v>
      </c>
      <c r="H333" s="155" t="s">
        <v>415</v>
      </c>
      <c r="I333" s="155" t="s">
        <v>4410</v>
      </c>
      <c r="J333" s="156" t="s">
        <v>4410</v>
      </c>
      <c r="K333" s="157" t="s">
        <v>4409</v>
      </c>
    </row>
    <row r="334" spans="1:11" ht="14.5" x14ac:dyDescent="0.35">
      <c r="A334" s="150" t="s">
        <v>1252</v>
      </c>
      <c r="B334" s="151" t="s">
        <v>1253</v>
      </c>
      <c r="C334" s="151" t="s">
        <v>1102</v>
      </c>
      <c r="D334" s="151" t="s">
        <v>1248</v>
      </c>
      <c r="E334" s="151" t="s">
        <v>1249</v>
      </c>
      <c r="F334" s="151" t="s">
        <v>1250</v>
      </c>
      <c r="G334" s="151" t="s">
        <v>1254</v>
      </c>
      <c r="H334" s="151" t="s">
        <v>415</v>
      </c>
      <c r="I334" s="151" t="s">
        <v>4410</v>
      </c>
      <c r="J334" s="152" t="s">
        <v>4410</v>
      </c>
      <c r="K334" s="153" t="s">
        <v>4409</v>
      </c>
    </row>
    <row r="335" spans="1:11" ht="14.5" x14ac:dyDescent="0.35">
      <c r="A335" s="154" t="s">
        <v>1255</v>
      </c>
      <c r="B335" s="155" t="s">
        <v>1256</v>
      </c>
      <c r="C335" s="155" t="s">
        <v>1102</v>
      </c>
      <c r="D335" s="155" t="s">
        <v>1248</v>
      </c>
      <c r="E335" s="155" t="s">
        <v>1249</v>
      </c>
      <c r="F335" s="155" t="s">
        <v>1250</v>
      </c>
      <c r="G335" s="155" t="s">
        <v>1257</v>
      </c>
      <c r="H335" s="155" t="s">
        <v>415</v>
      </c>
      <c r="I335" s="155" t="s">
        <v>4410</v>
      </c>
      <c r="J335" s="156" t="s">
        <v>4410</v>
      </c>
      <c r="K335" s="157" t="s">
        <v>4409</v>
      </c>
    </row>
    <row r="336" spans="1:11" ht="14.5" x14ac:dyDescent="0.35">
      <c r="A336" s="150" t="s">
        <v>1258</v>
      </c>
      <c r="B336" s="151" t="s">
        <v>1259</v>
      </c>
      <c r="C336" s="151" t="s">
        <v>1102</v>
      </c>
      <c r="D336" s="151" t="s">
        <v>1248</v>
      </c>
      <c r="E336" s="151" t="s">
        <v>1249</v>
      </c>
      <c r="F336" s="151" t="s">
        <v>1250</v>
      </c>
      <c r="G336" s="151" t="s">
        <v>1260</v>
      </c>
      <c r="H336" s="151" t="s">
        <v>415</v>
      </c>
      <c r="I336" s="151" t="s">
        <v>4410</v>
      </c>
      <c r="J336" s="152" t="s">
        <v>4410</v>
      </c>
      <c r="K336" s="153" t="s">
        <v>4409</v>
      </c>
    </row>
    <row r="337" spans="1:11" ht="14.5" x14ac:dyDescent="0.35">
      <c r="A337" s="154" t="s">
        <v>1261</v>
      </c>
      <c r="B337" s="155" t="s">
        <v>1262</v>
      </c>
      <c r="C337" s="155" t="s">
        <v>1102</v>
      </c>
      <c r="D337" s="155" t="s">
        <v>1248</v>
      </c>
      <c r="E337" s="155" t="s">
        <v>1249</v>
      </c>
      <c r="F337" s="155" t="s">
        <v>1250</v>
      </c>
      <c r="G337" s="155" t="s">
        <v>1263</v>
      </c>
      <c r="H337" s="155" t="s">
        <v>415</v>
      </c>
      <c r="I337" s="155" t="s">
        <v>4410</v>
      </c>
      <c r="J337" s="156" t="s">
        <v>4410</v>
      </c>
      <c r="K337" s="157" t="s">
        <v>4409</v>
      </c>
    </row>
    <row r="338" spans="1:11" ht="14.5" x14ac:dyDescent="0.35">
      <c r="A338" s="150" t="s">
        <v>1264</v>
      </c>
      <c r="B338" s="151" t="s">
        <v>1265</v>
      </c>
      <c r="C338" s="151" t="s">
        <v>1102</v>
      </c>
      <c r="D338" s="151" t="s">
        <v>1248</v>
      </c>
      <c r="E338" s="151" t="s">
        <v>1249</v>
      </c>
      <c r="F338" s="151" t="s">
        <v>1250</v>
      </c>
      <c r="G338" s="151" t="s">
        <v>1266</v>
      </c>
      <c r="H338" s="151" t="s">
        <v>415</v>
      </c>
      <c r="I338" s="151" t="s">
        <v>4410</v>
      </c>
      <c r="J338" s="152" t="s">
        <v>4410</v>
      </c>
      <c r="K338" s="153" t="s">
        <v>4409</v>
      </c>
    </row>
    <row r="339" spans="1:11" ht="14.5" x14ac:dyDescent="0.35">
      <c r="A339" s="154" t="s">
        <v>1267</v>
      </c>
      <c r="B339" s="155" t="s">
        <v>1268</v>
      </c>
      <c r="C339" s="155" t="s">
        <v>1102</v>
      </c>
      <c r="D339" s="155" t="s">
        <v>1248</v>
      </c>
      <c r="E339" s="155" t="s">
        <v>1269</v>
      </c>
      <c r="F339" s="155" t="s">
        <v>1250</v>
      </c>
      <c r="G339" s="155" t="s">
        <v>1251</v>
      </c>
      <c r="H339" s="155" t="s">
        <v>415</v>
      </c>
      <c r="I339" s="155" t="s">
        <v>4410</v>
      </c>
      <c r="J339" s="156" t="s">
        <v>4410</v>
      </c>
      <c r="K339" s="157" t="s">
        <v>4409</v>
      </c>
    </row>
    <row r="340" spans="1:11" ht="14.5" x14ac:dyDescent="0.35">
      <c r="A340" s="150" t="s">
        <v>1270</v>
      </c>
      <c r="B340" s="151" t="s">
        <v>1271</v>
      </c>
      <c r="C340" s="151" t="s">
        <v>1102</v>
      </c>
      <c r="D340" s="151" t="s">
        <v>1248</v>
      </c>
      <c r="E340" s="151" t="s">
        <v>1269</v>
      </c>
      <c r="F340" s="151" t="s">
        <v>1250</v>
      </c>
      <c r="G340" s="151" t="s">
        <v>1254</v>
      </c>
      <c r="H340" s="151" t="s">
        <v>415</v>
      </c>
      <c r="I340" s="151" t="s">
        <v>4410</v>
      </c>
      <c r="J340" s="152" t="s">
        <v>4410</v>
      </c>
      <c r="K340" s="153" t="s">
        <v>4409</v>
      </c>
    </row>
    <row r="341" spans="1:11" ht="14.5" x14ac:dyDescent="0.35">
      <c r="A341" s="154" t="s">
        <v>1272</v>
      </c>
      <c r="B341" s="155" t="s">
        <v>1273</v>
      </c>
      <c r="C341" s="155" t="s">
        <v>1102</v>
      </c>
      <c r="D341" s="155" t="s">
        <v>1248</v>
      </c>
      <c r="E341" s="155" t="s">
        <v>1269</v>
      </c>
      <c r="F341" s="155" t="s">
        <v>1250</v>
      </c>
      <c r="G341" s="155" t="s">
        <v>1257</v>
      </c>
      <c r="H341" s="155" t="s">
        <v>415</v>
      </c>
      <c r="I341" s="155" t="s">
        <v>4410</v>
      </c>
      <c r="J341" s="156" t="s">
        <v>4410</v>
      </c>
      <c r="K341" s="157" t="s">
        <v>4409</v>
      </c>
    </row>
    <row r="342" spans="1:11" ht="14.5" x14ac:dyDescent="0.35">
      <c r="A342" s="150" t="s">
        <v>1274</v>
      </c>
      <c r="B342" s="151" t="s">
        <v>1275</v>
      </c>
      <c r="C342" s="151" t="s">
        <v>1102</v>
      </c>
      <c r="D342" s="151" t="s">
        <v>1248</v>
      </c>
      <c r="E342" s="151" t="s">
        <v>1269</v>
      </c>
      <c r="F342" s="151" t="s">
        <v>1250</v>
      </c>
      <c r="G342" s="151" t="s">
        <v>1260</v>
      </c>
      <c r="H342" s="151" t="s">
        <v>415</v>
      </c>
      <c r="I342" s="151" t="s">
        <v>4410</v>
      </c>
      <c r="J342" s="152" t="s">
        <v>4410</v>
      </c>
      <c r="K342" s="153" t="s">
        <v>4409</v>
      </c>
    </row>
    <row r="343" spans="1:11" ht="14.5" x14ac:dyDescent="0.35">
      <c r="A343" s="154" t="s">
        <v>1276</v>
      </c>
      <c r="B343" s="155" t="s">
        <v>1277</v>
      </c>
      <c r="C343" s="155" t="s">
        <v>1102</v>
      </c>
      <c r="D343" s="155" t="s">
        <v>1248</v>
      </c>
      <c r="E343" s="155" t="s">
        <v>1269</v>
      </c>
      <c r="F343" s="155" t="s">
        <v>1250</v>
      </c>
      <c r="G343" s="155" t="s">
        <v>1263</v>
      </c>
      <c r="H343" s="155" t="s">
        <v>415</v>
      </c>
      <c r="I343" s="155" t="s">
        <v>4410</v>
      </c>
      <c r="J343" s="156" t="s">
        <v>4410</v>
      </c>
      <c r="K343" s="157" t="s">
        <v>4409</v>
      </c>
    </row>
    <row r="344" spans="1:11" ht="14.5" x14ac:dyDescent="0.35">
      <c r="A344" s="150" t="s">
        <v>1278</v>
      </c>
      <c r="B344" s="151" t="s">
        <v>1279</v>
      </c>
      <c r="C344" s="151" t="s">
        <v>1102</v>
      </c>
      <c r="D344" s="151" t="s">
        <v>1248</v>
      </c>
      <c r="E344" s="151" t="s">
        <v>1269</v>
      </c>
      <c r="F344" s="151" t="s">
        <v>1250</v>
      </c>
      <c r="G344" s="151" t="s">
        <v>1266</v>
      </c>
      <c r="H344" s="151" t="s">
        <v>415</v>
      </c>
      <c r="I344" s="151" t="s">
        <v>4410</v>
      </c>
      <c r="J344" s="152" t="s">
        <v>4410</v>
      </c>
      <c r="K344" s="153" t="s">
        <v>4409</v>
      </c>
    </row>
    <row r="345" spans="1:11" ht="14.5" x14ac:dyDescent="0.35">
      <c r="A345" s="154" t="s">
        <v>1280</v>
      </c>
      <c r="B345" s="155" t="s">
        <v>1281</v>
      </c>
      <c r="C345" s="155" t="s">
        <v>1102</v>
      </c>
      <c r="D345" s="155" t="s">
        <v>1248</v>
      </c>
      <c r="E345" s="155" t="s">
        <v>1282</v>
      </c>
      <c r="F345" s="155" t="s">
        <v>1283</v>
      </c>
      <c r="G345" s="155" t="s">
        <v>1284</v>
      </c>
      <c r="H345" s="155" t="s">
        <v>139</v>
      </c>
      <c r="I345" s="155" t="s">
        <v>4410</v>
      </c>
      <c r="J345" s="156" t="s">
        <v>4410</v>
      </c>
      <c r="K345" s="157" t="s">
        <v>4409</v>
      </c>
    </row>
    <row r="346" spans="1:11" ht="14.5" x14ac:dyDescent="0.35">
      <c r="A346" s="150" t="s">
        <v>1285</v>
      </c>
      <c r="B346" s="151" t="s">
        <v>1286</v>
      </c>
      <c r="C346" s="151" t="s">
        <v>1102</v>
      </c>
      <c r="D346" s="151" t="s">
        <v>1248</v>
      </c>
      <c r="E346" s="151" t="s">
        <v>1282</v>
      </c>
      <c r="F346" s="151" t="s">
        <v>1287</v>
      </c>
      <c r="G346" s="151" t="s">
        <v>1288</v>
      </c>
      <c r="H346" s="151" t="s">
        <v>139</v>
      </c>
      <c r="I346" s="151" t="s">
        <v>4410</v>
      </c>
      <c r="J346" s="152" t="s">
        <v>4410</v>
      </c>
      <c r="K346" s="153" t="s">
        <v>4409</v>
      </c>
    </row>
    <row r="347" spans="1:11" ht="14.5" x14ac:dyDescent="0.35">
      <c r="A347" s="154" t="s">
        <v>1289</v>
      </c>
      <c r="B347" s="155" t="s">
        <v>1290</v>
      </c>
      <c r="C347" s="155" t="s">
        <v>1102</v>
      </c>
      <c r="D347" s="155" t="s">
        <v>1248</v>
      </c>
      <c r="E347" s="155" t="s">
        <v>1282</v>
      </c>
      <c r="F347" s="155" t="s">
        <v>1291</v>
      </c>
      <c r="G347" s="155" t="s">
        <v>1292</v>
      </c>
      <c r="H347" s="155" t="s">
        <v>139</v>
      </c>
      <c r="I347" s="155" t="s">
        <v>4410</v>
      </c>
      <c r="J347" s="156" t="s">
        <v>4410</v>
      </c>
      <c r="K347" s="157" t="s">
        <v>4409</v>
      </c>
    </row>
    <row r="348" spans="1:11" ht="14.5" x14ac:dyDescent="0.35">
      <c r="A348" s="150" t="s">
        <v>1293</v>
      </c>
      <c r="B348" s="151" t="s">
        <v>1294</v>
      </c>
      <c r="C348" s="151" t="s">
        <v>1102</v>
      </c>
      <c r="D348" s="151" t="s">
        <v>1248</v>
      </c>
      <c r="E348" s="151" t="s">
        <v>1282</v>
      </c>
      <c r="F348" s="151" t="s">
        <v>1291</v>
      </c>
      <c r="G348" s="151" t="s">
        <v>1295</v>
      </c>
      <c r="H348" s="151" t="s">
        <v>139</v>
      </c>
      <c r="I348" s="151" t="s">
        <v>4410</v>
      </c>
      <c r="J348" s="152" t="s">
        <v>4410</v>
      </c>
      <c r="K348" s="153" t="s">
        <v>4409</v>
      </c>
    </row>
    <row r="349" spans="1:11" ht="14.5" x14ac:dyDescent="0.35">
      <c r="A349" s="154" t="s">
        <v>1296</v>
      </c>
      <c r="B349" s="155" t="s">
        <v>1297</v>
      </c>
      <c r="C349" s="155" t="s">
        <v>1102</v>
      </c>
      <c r="D349" s="155" t="s">
        <v>1248</v>
      </c>
      <c r="E349" s="155" t="s">
        <v>1282</v>
      </c>
      <c r="F349" s="155" t="s">
        <v>1291</v>
      </c>
      <c r="G349" s="155" t="s">
        <v>1298</v>
      </c>
      <c r="H349" s="155" t="s">
        <v>139</v>
      </c>
      <c r="I349" s="155" t="s">
        <v>4410</v>
      </c>
      <c r="J349" s="156" t="s">
        <v>4410</v>
      </c>
      <c r="K349" s="157" t="s">
        <v>4409</v>
      </c>
    </row>
    <row r="350" spans="1:11" ht="14.5" x14ac:dyDescent="0.35">
      <c r="A350" s="150" t="s">
        <v>1299</v>
      </c>
      <c r="B350" s="151" t="s">
        <v>1300</v>
      </c>
      <c r="C350" s="151" t="s">
        <v>1102</v>
      </c>
      <c r="D350" s="151" t="s">
        <v>1248</v>
      </c>
      <c r="E350" s="151" t="s">
        <v>1282</v>
      </c>
      <c r="F350" s="151" t="s">
        <v>1291</v>
      </c>
      <c r="G350" s="151" t="s">
        <v>1301</v>
      </c>
      <c r="H350" s="151" t="s">
        <v>139</v>
      </c>
      <c r="I350" s="151" t="s">
        <v>4410</v>
      </c>
      <c r="J350" s="152" t="s">
        <v>4410</v>
      </c>
      <c r="K350" s="153" t="s">
        <v>4409</v>
      </c>
    </row>
    <row r="351" spans="1:11" ht="14.5" x14ac:dyDescent="0.35">
      <c r="A351" s="154" t="s">
        <v>1302</v>
      </c>
      <c r="B351" s="155" t="s">
        <v>1303</v>
      </c>
      <c r="C351" s="155" t="s">
        <v>1102</v>
      </c>
      <c r="D351" s="155" t="s">
        <v>1248</v>
      </c>
      <c r="E351" s="155" t="s">
        <v>1282</v>
      </c>
      <c r="F351" s="155" t="s">
        <v>1304</v>
      </c>
      <c r="G351" s="155" t="s">
        <v>1305</v>
      </c>
      <c r="H351" s="155" t="s">
        <v>139</v>
      </c>
      <c r="I351" s="155" t="s">
        <v>4410</v>
      </c>
      <c r="J351" s="156" t="s">
        <v>4410</v>
      </c>
      <c r="K351" s="157" t="s">
        <v>4409</v>
      </c>
    </row>
    <row r="352" spans="1:11" ht="14.5" x14ac:dyDescent="0.35">
      <c r="A352" s="150" t="s">
        <v>1306</v>
      </c>
      <c r="B352" s="151" t="s">
        <v>1307</v>
      </c>
      <c r="C352" s="151" t="s">
        <v>1102</v>
      </c>
      <c r="D352" s="151" t="s">
        <v>1248</v>
      </c>
      <c r="E352" s="151" t="s">
        <v>1282</v>
      </c>
      <c r="F352" s="151" t="s">
        <v>1308</v>
      </c>
      <c r="G352" s="151" t="s">
        <v>1309</v>
      </c>
      <c r="H352" s="151" t="s">
        <v>139</v>
      </c>
      <c r="I352" s="151" t="s">
        <v>4410</v>
      </c>
      <c r="J352" s="152" t="s">
        <v>4410</v>
      </c>
      <c r="K352" s="153" t="s">
        <v>4409</v>
      </c>
    </row>
    <row r="353" spans="1:11" ht="14.5" x14ac:dyDescent="0.35">
      <c r="A353" s="154" t="s">
        <v>1310</v>
      </c>
      <c r="B353" s="155" t="s">
        <v>1311</v>
      </c>
      <c r="C353" s="155" t="s">
        <v>1102</v>
      </c>
      <c r="D353" s="155" t="s">
        <v>1312</v>
      </c>
      <c r="E353" s="155" t="s">
        <v>1313</v>
      </c>
      <c r="F353" s="155" t="s">
        <v>1314</v>
      </c>
      <c r="G353" s="155" t="s">
        <v>1315</v>
      </c>
      <c r="H353" s="155" t="s">
        <v>139</v>
      </c>
      <c r="I353" s="155" t="s">
        <v>4410</v>
      </c>
      <c r="J353" s="156" t="s">
        <v>4410</v>
      </c>
      <c r="K353" s="157" t="s">
        <v>4409</v>
      </c>
    </row>
    <row r="354" spans="1:11" ht="14.5" x14ac:dyDescent="0.35">
      <c r="A354" s="150" t="s">
        <v>1316</v>
      </c>
      <c r="B354" s="151" t="s">
        <v>1317</v>
      </c>
      <c r="C354" s="151" t="s">
        <v>1102</v>
      </c>
      <c r="D354" s="151" t="s">
        <v>1312</v>
      </c>
      <c r="E354" s="151" t="s">
        <v>1313</v>
      </c>
      <c r="F354" s="151" t="s">
        <v>1314</v>
      </c>
      <c r="G354" s="151" t="s">
        <v>1318</v>
      </c>
      <c r="H354" s="151" t="s">
        <v>139</v>
      </c>
      <c r="I354" s="151" t="s">
        <v>4410</v>
      </c>
      <c r="J354" s="152" t="s">
        <v>4410</v>
      </c>
      <c r="K354" s="153" t="s">
        <v>4409</v>
      </c>
    </row>
    <row r="355" spans="1:11" ht="14.5" x14ac:dyDescent="0.35">
      <c r="A355" s="154" t="s">
        <v>1319</v>
      </c>
      <c r="B355" s="155" t="s">
        <v>1320</v>
      </c>
      <c r="C355" s="155" t="s">
        <v>1102</v>
      </c>
      <c r="D355" s="155" t="s">
        <v>1312</v>
      </c>
      <c r="E355" s="155" t="s">
        <v>1313</v>
      </c>
      <c r="F355" s="155" t="s">
        <v>1314</v>
      </c>
      <c r="G355" s="155" t="s">
        <v>1321</v>
      </c>
      <c r="H355" s="155" t="s">
        <v>139</v>
      </c>
      <c r="I355" s="155" t="s">
        <v>4410</v>
      </c>
      <c r="J355" s="156" t="s">
        <v>4410</v>
      </c>
      <c r="K355" s="157" t="s">
        <v>4409</v>
      </c>
    </row>
    <row r="356" spans="1:11" ht="14.5" x14ac:dyDescent="0.35">
      <c r="A356" s="150" t="s">
        <v>1322</v>
      </c>
      <c r="B356" s="151" t="s">
        <v>1323</v>
      </c>
      <c r="C356" s="151" t="s">
        <v>1102</v>
      </c>
      <c r="D356" s="151" t="s">
        <v>1312</v>
      </c>
      <c r="E356" s="151" t="s">
        <v>1313</v>
      </c>
      <c r="F356" s="151" t="s">
        <v>1324</v>
      </c>
      <c r="G356" s="151" t="s">
        <v>1315</v>
      </c>
      <c r="H356" s="151" t="s">
        <v>139</v>
      </c>
      <c r="I356" s="151" t="s">
        <v>4410</v>
      </c>
      <c r="J356" s="152" t="s">
        <v>4410</v>
      </c>
      <c r="K356" s="153" t="s">
        <v>4409</v>
      </c>
    </row>
    <row r="357" spans="1:11" ht="14.5" x14ac:dyDescent="0.35">
      <c r="A357" s="154" t="s">
        <v>1325</v>
      </c>
      <c r="B357" s="155" t="s">
        <v>1326</v>
      </c>
      <c r="C357" s="155" t="s">
        <v>1102</v>
      </c>
      <c r="D357" s="155" t="s">
        <v>1312</v>
      </c>
      <c r="E357" s="155" t="s">
        <v>1313</v>
      </c>
      <c r="F357" s="155" t="s">
        <v>1324</v>
      </c>
      <c r="G357" s="155" t="s">
        <v>1318</v>
      </c>
      <c r="H357" s="155" t="s">
        <v>139</v>
      </c>
      <c r="I357" s="155" t="s">
        <v>4410</v>
      </c>
      <c r="J357" s="156" t="s">
        <v>4410</v>
      </c>
      <c r="K357" s="157" t="s">
        <v>4409</v>
      </c>
    </row>
    <row r="358" spans="1:11" ht="14.5" x14ac:dyDescent="0.35">
      <c r="A358" s="150" t="s">
        <v>1327</v>
      </c>
      <c r="B358" s="151" t="s">
        <v>1328</v>
      </c>
      <c r="C358" s="151" t="s">
        <v>1102</v>
      </c>
      <c r="D358" s="151" t="s">
        <v>1312</v>
      </c>
      <c r="E358" s="151" t="s">
        <v>1313</v>
      </c>
      <c r="F358" s="151" t="s">
        <v>1324</v>
      </c>
      <c r="G358" s="151" t="s">
        <v>1321</v>
      </c>
      <c r="H358" s="151" t="s">
        <v>139</v>
      </c>
      <c r="I358" s="151" t="s">
        <v>4410</v>
      </c>
      <c r="J358" s="152" t="s">
        <v>4410</v>
      </c>
      <c r="K358" s="153" t="s">
        <v>4409</v>
      </c>
    </row>
    <row r="359" spans="1:11" ht="14.5" x14ac:dyDescent="0.35">
      <c r="A359" s="154" t="s">
        <v>1329</v>
      </c>
      <c r="B359" s="155" t="s">
        <v>1330</v>
      </c>
      <c r="C359" s="155" t="s">
        <v>1102</v>
      </c>
      <c r="D359" s="155" t="s">
        <v>1312</v>
      </c>
      <c r="E359" s="155" t="s">
        <v>1331</v>
      </c>
      <c r="F359" s="155" t="s">
        <v>1332</v>
      </c>
      <c r="G359" s="155" t="s">
        <v>1315</v>
      </c>
      <c r="H359" s="155" t="s">
        <v>139</v>
      </c>
      <c r="I359" s="155" t="s">
        <v>4410</v>
      </c>
      <c r="J359" s="156" t="s">
        <v>4410</v>
      </c>
      <c r="K359" s="157" t="s">
        <v>4409</v>
      </c>
    </row>
    <row r="360" spans="1:11" ht="14.5" x14ac:dyDescent="0.35">
      <c r="A360" s="150" t="s">
        <v>1333</v>
      </c>
      <c r="B360" s="151" t="s">
        <v>1334</v>
      </c>
      <c r="C360" s="151" t="s">
        <v>1102</v>
      </c>
      <c r="D360" s="151" t="s">
        <v>1312</v>
      </c>
      <c r="E360" s="151" t="s">
        <v>1331</v>
      </c>
      <c r="F360" s="151" t="s">
        <v>1332</v>
      </c>
      <c r="G360" s="151" t="s">
        <v>1318</v>
      </c>
      <c r="H360" s="151" t="s">
        <v>139</v>
      </c>
      <c r="I360" s="151" t="s">
        <v>4410</v>
      </c>
      <c r="J360" s="152" t="s">
        <v>4410</v>
      </c>
      <c r="K360" s="153" t="s">
        <v>4409</v>
      </c>
    </row>
    <row r="361" spans="1:11" ht="14.5" x14ac:dyDescent="0.35">
      <c r="A361" s="154" t="s">
        <v>1335</v>
      </c>
      <c r="B361" s="155" t="s">
        <v>1336</v>
      </c>
      <c r="C361" s="155" t="s">
        <v>1102</v>
      </c>
      <c r="D361" s="155" t="s">
        <v>1312</v>
      </c>
      <c r="E361" s="155" t="s">
        <v>1331</v>
      </c>
      <c r="F361" s="155" t="s">
        <v>1332</v>
      </c>
      <c r="G361" s="155" t="s">
        <v>1321</v>
      </c>
      <c r="H361" s="155" t="s">
        <v>139</v>
      </c>
      <c r="I361" s="155" t="s">
        <v>4410</v>
      </c>
      <c r="J361" s="156" t="s">
        <v>4410</v>
      </c>
      <c r="K361" s="157" t="s">
        <v>4409</v>
      </c>
    </row>
    <row r="362" spans="1:11" ht="14.5" x14ac:dyDescent="0.35">
      <c r="A362" s="150" t="s">
        <v>1337</v>
      </c>
      <c r="B362" s="151" t="s">
        <v>1338</v>
      </c>
      <c r="C362" s="151" t="s">
        <v>1102</v>
      </c>
      <c r="D362" s="151" t="s">
        <v>1312</v>
      </c>
      <c r="E362" s="151" t="s">
        <v>1331</v>
      </c>
      <c r="F362" s="151" t="s">
        <v>1324</v>
      </c>
      <c r="G362" s="151" t="s">
        <v>1315</v>
      </c>
      <c r="H362" s="151" t="s">
        <v>139</v>
      </c>
      <c r="I362" s="151" t="s">
        <v>4410</v>
      </c>
      <c r="J362" s="152" t="s">
        <v>4410</v>
      </c>
      <c r="K362" s="153" t="s">
        <v>4409</v>
      </c>
    </row>
    <row r="363" spans="1:11" ht="14.5" x14ac:dyDescent="0.35">
      <c r="A363" s="154" t="s">
        <v>1339</v>
      </c>
      <c r="B363" s="155" t="s">
        <v>1340</v>
      </c>
      <c r="C363" s="155" t="s">
        <v>1102</v>
      </c>
      <c r="D363" s="155" t="s">
        <v>1312</v>
      </c>
      <c r="E363" s="155" t="s">
        <v>1331</v>
      </c>
      <c r="F363" s="155" t="s">
        <v>1324</v>
      </c>
      <c r="G363" s="155" t="s">
        <v>1318</v>
      </c>
      <c r="H363" s="155" t="s">
        <v>139</v>
      </c>
      <c r="I363" s="155" t="s">
        <v>4410</v>
      </c>
      <c r="J363" s="156" t="s">
        <v>4410</v>
      </c>
      <c r="K363" s="157" t="s">
        <v>4409</v>
      </c>
    </row>
    <row r="364" spans="1:11" ht="14.5" x14ac:dyDescent="0.35">
      <c r="A364" s="150" t="s">
        <v>1341</v>
      </c>
      <c r="B364" s="151" t="s">
        <v>1342</v>
      </c>
      <c r="C364" s="151" t="s">
        <v>1102</v>
      </c>
      <c r="D364" s="151" t="s">
        <v>1312</v>
      </c>
      <c r="E364" s="151" t="s">
        <v>1331</v>
      </c>
      <c r="F364" s="151" t="s">
        <v>1324</v>
      </c>
      <c r="G364" s="151" t="s">
        <v>1321</v>
      </c>
      <c r="H364" s="151" t="s">
        <v>139</v>
      </c>
      <c r="I364" s="151" t="s">
        <v>4410</v>
      </c>
      <c r="J364" s="152" t="s">
        <v>4410</v>
      </c>
      <c r="K364" s="153" t="s">
        <v>4409</v>
      </c>
    </row>
    <row r="365" spans="1:11" ht="14.5" x14ac:dyDescent="0.35">
      <c r="A365" s="154" t="s">
        <v>1343</v>
      </c>
      <c r="B365" s="155" t="s">
        <v>1344</v>
      </c>
      <c r="C365" s="155" t="s">
        <v>1102</v>
      </c>
      <c r="D365" s="155" t="s">
        <v>1312</v>
      </c>
      <c r="E365" s="155" t="s">
        <v>1331</v>
      </c>
      <c r="F365" s="155" t="s">
        <v>1345</v>
      </c>
      <c r="G365" s="155" t="s">
        <v>1315</v>
      </c>
      <c r="H365" s="155" t="s">
        <v>139</v>
      </c>
      <c r="I365" s="155" t="s">
        <v>4410</v>
      </c>
      <c r="J365" s="156" t="s">
        <v>4410</v>
      </c>
      <c r="K365" s="157" t="s">
        <v>4409</v>
      </c>
    </row>
    <row r="366" spans="1:11" ht="14.5" x14ac:dyDescent="0.35">
      <c r="A366" s="150" t="s">
        <v>1346</v>
      </c>
      <c r="B366" s="151" t="s">
        <v>1347</v>
      </c>
      <c r="C366" s="151" t="s">
        <v>1102</v>
      </c>
      <c r="D366" s="151" t="s">
        <v>1312</v>
      </c>
      <c r="E366" s="151" t="s">
        <v>1331</v>
      </c>
      <c r="F366" s="151" t="s">
        <v>1345</v>
      </c>
      <c r="G366" s="151" t="s">
        <v>1318</v>
      </c>
      <c r="H366" s="151" t="s">
        <v>139</v>
      </c>
      <c r="I366" s="151" t="s">
        <v>4410</v>
      </c>
      <c r="J366" s="152" t="s">
        <v>4410</v>
      </c>
      <c r="K366" s="153" t="s">
        <v>4409</v>
      </c>
    </row>
    <row r="367" spans="1:11" ht="14.5" x14ac:dyDescent="0.35">
      <c r="A367" s="154" t="s">
        <v>1348</v>
      </c>
      <c r="B367" s="155" t="s">
        <v>1349</v>
      </c>
      <c r="C367" s="155" t="s">
        <v>1102</v>
      </c>
      <c r="D367" s="155" t="s">
        <v>1312</v>
      </c>
      <c r="E367" s="155" t="s">
        <v>1331</v>
      </c>
      <c r="F367" s="155" t="s">
        <v>1345</v>
      </c>
      <c r="G367" s="155" t="s">
        <v>1321</v>
      </c>
      <c r="H367" s="155" t="s">
        <v>139</v>
      </c>
      <c r="I367" s="155" t="s">
        <v>4410</v>
      </c>
      <c r="J367" s="156" t="s">
        <v>4410</v>
      </c>
      <c r="K367" s="157" t="s">
        <v>4409</v>
      </c>
    </row>
    <row r="368" spans="1:11" ht="14.5" x14ac:dyDescent="0.35">
      <c r="A368" s="150" t="s">
        <v>1350</v>
      </c>
      <c r="B368" s="151" t="s">
        <v>1351</v>
      </c>
      <c r="C368" s="151" t="s">
        <v>1102</v>
      </c>
      <c r="D368" s="151" t="s">
        <v>1312</v>
      </c>
      <c r="E368" s="151" t="s">
        <v>1352</v>
      </c>
      <c r="F368" s="151" t="s">
        <v>1353</v>
      </c>
      <c r="G368" s="151" t="s">
        <v>1354</v>
      </c>
      <c r="H368" s="151" t="s">
        <v>176</v>
      </c>
      <c r="I368" s="151" t="s">
        <v>4410</v>
      </c>
      <c r="J368" s="152" t="s">
        <v>4410</v>
      </c>
      <c r="K368" s="153" t="s">
        <v>4409</v>
      </c>
    </row>
    <row r="369" spans="1:11" ht="14.5" x14ac:dyDescent="0.35">
      <c r="A369" s="154" t="s">
        <v>1355</v>
      </c>
      <c r="B369" s="155" t="s">
        <v>1356</v>
      </c>
      <c r="C369" s="155" t="s">
        <v>1102</v>
      </c>
      <c r="D369" s="155" t="s">
        <v>1312</v>
      </c>
      <c r="E369" s="155" t="s">
        <v>1357</v>
      </c>
      <c r="F369" s="155" t="s">
        <v>1358</v>
      </c>
      <c r="G369" s="155" t="s">
        <v>1359</v>
      </c>
      <c r="H369" s="155" t="s">
        <v>132</v>
      </c>
      <c r="I369" s="155" t="s">
        <v>4410</v>
      </c>
      <c r="J369" s="156" t="s">
        <v>4410</v>
      </c>
      <c r="K369" s="157" t="s">
        <v>4409</v>
      </c>
    </row>
    <row r="370" spans="1:11" ht="14.5" x14ac:dyDescent="0.35">
      <c r="A370" s="150" t="s">
        <v>1360</v>
      </c>
      <c r="B370" s="151" t="s">
        <v>1361</v>
      </c>
      <c r="C370" s="151" t="s">
        <v>1102</v>
      </c>
      <c r="D370" s="151" t="s">
        <v>1312</v>
      </c>
      <c r="E370" s="151" t="s">
        <v>1357</v>
      </c>
      <c r="F370" s="151" t="s">
        <v>1358</v>
      </c>
      <c r="G370" s="151" t="s">
        <v>1362</v>
      </c>
      <c r="H370" s="151" t="s">
        <v>132</v>
      </c>
      <c r="I370" s="151" t="s">
        <v>4410</v>
      </c>
      <c r="J370" s="152" t="s">
        <v>4410</v>
      </c>
      <c r="K370" s="153" t="s">
        <v>4409</v>
      </c>
    </row>
    <row r="371" spans="1:11" ht="14.5" x14ac:dyDescent="0.35">
      <c r="A371" s="154" t="s">
        <v>1363</v>
      </c>
      <c r="B371" s="155" t="s">
        <v>1364</v>
      </c>
      <c r="C371" s="155" t="s">
        <v>1102</v>
      </c>
      <c r="D371" s="155" t="s">
        <v>1312</v>
      </c>
      <c r="E371" s="155" t="s">
        <v>1357</v>
      </c>
      <c r="F371" s="155" t="s">
        <v>1358</v>
      </c>
      <c r="G371" s="155" t="s">
        <v>1365</v>
      </c>
      <c r="H371" s="155" t="s">
        <v>132</v>
      </c>
      <c r="I371" s="155" t="s">
        <v>4410</v>
      </c>
      <c r="J371" s="156" t="s">
        <v>4410</v>
      </c>
      <c r="K371" s="157" t="s">
        <v>4409</v>
      </c>
    </row>
    <row r="372" spans="1:11" ht="14.5" x14ac:dyDescent="0.35">
      <c r="A372" s="150" t="s">
        <v>1366</v>
      </c>
      <c r="B372" s="151" t="s">
        <v>1367</v>
      </c>
      <c r="C372" s="151" t="s">
        <v>1102</v>
      </c>
      <c r="D372" s="151" t="s">
        <v>1312</v>
      </c>
      <c r="E372" s="151" t="s">
        <v>1357</v>
      </c>
      <c r="F372" s="151" t="s">
        <v>1358</v>
      </c>
      <c r="G372" s="151" t="s">
        <v>1368</v>
      </c>
      <c r="H372" s="151" t="s">
        <v>132</v>
      </c>
      <c r="I372" s="151" t="s">
        <v>4410</v>
      </c>
      <c r="J372" s="152" t="s">
        <v>4410</v>
      </c>
      <c r="K372" s="153" t="s">
        <v>4409</v>
      </c>
    </row>
    <row r="373" spans="1:11" ht="14.5" x14ac:dyDescent="0.35">
      <c r="A373" s="154" t="s">
        <v>1369</v>
      </c>
      <c r="B373" s="155" t="s">
        <v>1370</v>
      </c>
      <c r="C373" s="155" t="s">
        <v>1102</v>
      </c>
      <c r="D373" s="155" t="s">
        <v>1312</v>
      </c>
      <c r="E373" s="155" t="s">
        <v>1357</v>
      </c>
      <c r="F373" s="155" t="s">
        <v>1358</v>
      </c>
      <c r="G373" s="155" t="s">
        <v>1371</v>
      </c>
      <c r="H373" s="155" t="s">
        <v>132</v>
      </c>
      <c r="I373" s="155" t="s">
        <v>4410</v>
      </c>
      <c r="J373" s="156" t="s">
        <v>4410</v>
      </c>
      <c r="K373" s="157" t="s">
        <v>4409</v>
      </c>
    </row>
    <row r="374" spans="1:11" ht="14.5" x14ac:dyDescent="0.35">
      <c r="A374" s="150" t="s">
        <v>1372</v>
      </c>
      <c r="B374" s="151" t="s">
        <v>1373</v>
      </c>
      <c r="C374" s="151" t="s">
        <v>1102</v>
      </c>
      <c r="D374" s="151" t="s">
        <v>1312</v>
      </c>
      <c r="E374" s="151" t="s">
        <v>1357</v>
      </c>
      <c r="F374" s="151" t="s">
        <v>1358</v>
      </c>
      <c r="G374" s="151" t="s">
        <v>1374</v>
      </c>
      <c r="H374" s="151" t="s">
        <v>132</v>
      </c>
      <c r="I374" s="151" t="s">
        <v>4410</v>
      </c>
      <c r="J374" s="152" t="s">
        <v>4410</v>
      </c>
      <c r="K374" s="153" t="s">
        <v>4409</v>
      </c>
    </row>
    <row r="375" spans="1:11" ht="14.5" x14ac:dyDescent="0.35">
      <c r="A375" s="154" t="s">
        <v>1375</v>
      </c>
      <c r="B375" s="155" t="s">
        <v>1376</v>
      </c>
      <c r="C375" s="155" t="s">
        <v>1102</v>
      </c>
      <c r="D375" s="155" t="s">
        <v>1377</v>
      </c>
      <c r="E375" s="155" t="s">
        <v>1378</v>
      </c>
      <c r="F375" s="155" t="s">
        <v>1379</v>
      </c>
      <c r="G375" s="155" t="s">
        <v>129</v>
      </c>
      <c r="H375" s="155" t="s">
        <v>139</v>
      </c>
      <c r="I375" s="155" t="s">
        <v>4410</v>
      </c>
      <c r="J375" s="156" t="s">
        <v>4410</v>
      </c>
      <c r="K375" s="157" t="s">
        <v>4409</v>
      </c>
    </row>
    <row r="376" spans="1:11" ht="14.5" x14ac:dyDescent="0.35">
      <c r="A376" s="150" t="s">
        <v>1380</v>
      </c>
      <c r="B376" s="151" t="s">
        <v>1381</v>
      </c>
      <c r="C376" s="151" t="s">
        <v>1102</v>
      </c>
      <c r="D376" s="151" t="s">
        <v>1377</v>
      </c>
      <c r="E376" s="151" t="s">
        <v>1378</v>
      </c>
      <c r="F376" s="151" t="s">
        <v>1379</v>
      </c>
      <c r="G376" s="151" t="s">
        <v>1382</v>
      </c>
      <c r="H376" s="151" t="s">
        <v>139</v>
      </c>
      <c r="I376" s="151" t="s">
        <v>4410</v>
      </c>
      <c r="J376" s="152" t="s">
        <v>4410</v>
      </c>
      <c r="K376" s="153" t="s">
        <v>4409</v>
      </c>
    </row>
    <row r="377" spans="1:11" ht="14.5" x14ac:dyDescent="0.35">
      <c r="A377" s="154" t="s">
        <v>1383</v>
      </c>
      <c r="B377" s="155" t="s">
        <v>1384</v>
      </c>
      <c r="C377" s="155" t="s">
        <v>1102</v>
      </c>
      <c r="D377" s="155" t="s">
        <v>1377</v>
      </c>
      <c r="E377" s="155" t="s">
        <v>1378</v>
      </c>
      <c r="F377" s="155" t="s">
        <v>1385</v>
      </c>
      <c r="G377" s="155" t="s">
        <v>129</v>
      </c>
      <c r="H377" s="155" t="s">
        <v>139</v>
      </c>
      <c r="I377" s="155" t="s">
        <v>4410</v>
      </c>
      <c r="J377" s="156" t="s">
        <v>4410</v>
      </c>
      <c r="K377" s="157" t="s">
        <v>4409</v>
      </c>
    </row>
    <row r="378" spans="1:11" ht="14.5" x14ac:dyDescent="0.35">
      <c r="A378" s="150" t="s">
        <v>1386</v>
      </c>
      <c r="B378" s="151" t="s">
        <v>1387</v>
      </c>
      <c r="C378" s="151" t="s">
        <v>1102</v>
      </c>
      <c r="D378" s="151" t="s">
        <v>1377</v>
      </c>
      <c r="E378" s="151" t="s">
        <v>1378</v>
      </c>
      <c r="F378" s="151" t="s">
        <v>1385</v>
      </c>
      <c r="G378" s="151" t="s">
        <v>1382</v>
      </c>
      <c r="H378" s="151" t="s">
        <v>139</v>
      </c>
      <c r="I378" s="151" t="s">
        <v>4410</v>
      </c>
      <c r="J378" s="152" t="s">
        <v>4410</v>
      </c>
      <c r="K378" s="153" t="s">
        <v>4409</v>
      </c>
    </row>
    <row r="379" spans="1:11" ht="14.5" x14ac:dyDescent="0.35">
      <c r="A379" s="154" t="s">
        <v>1388</v>
      </c>
      <c r="B379" s="155" t="s">
        <v>1389</v>
      </c>
      <c r="C379" s="155" t="s">
        <v>1102</v>
      </c>
      <c r="D379" s="155" t="s">
        <v>1377</v>
      </c>
      <c r="E379" s="155" t="s">
        <v>1390</v>
      </c>
      <c r="F379" s="155" t="s">
        <v>1391</v>
      </c>
      <c r="G379" s="155" t="s">
        <v>1392</v>
      </c>
      <c r="H379" s="155" t="s">
        <v>132</v>
      </c>
      <c r="I379" s="155" t="s">
        <v>4410</v>
      </c>
      <c r="J379" s="156" t="s">
        <v>4410</v>
      </c>
      <c r="K379" s="157" t="s">
        <v>4409</v>
      </c>
    </row>
    <row r="380" spans="1:11" ht="14.5" x14ac:dyDescent="0.35">
      <c r="A380" s="150" t="s">
        <v>1393</v>
      </c>
      <c r="B380" s="151" t="s">
        <v>1394</v>
      </c>
      <c r="C380" s="151" t="s">
        <v>1102</v>
      </c>
      <c r="D380" s="151" t="s">
        <v>1377</v>
      </c>
      <c r="E380" s="151" t="s">
        <v>1395</v>
      </c>
      <c r="F380" s="151" t="s">
        <v>1396</v>
      </c>
      <c r="G380" s="151" t="s">
        <v>1397</v>
      </c>
      <c r="H380" s="151" t="s">
        <v>132</v>
      </c>
      <c r="I380" s="151" t="s">
        <v>4410</v>
      </c>
      <c r="J380" s="152" t="s">
        <v>4410</v>
      </c>
      <c r="K380" s="153" t="s">
        <v>4409</v>
      </c>
    </row>
    <row r="381" spans="1:11" ht="14.5" x14ac:dyDescent="0.35">
      <c r="A381" s="154" t="s">
        <v>1398</v>
      </c>
      <c r="B381" s="155" t="s">
        <v>1399</v>
      </c>
      <c r="C381" s="155" t="s">
        <v>1102</v>
      </c>
      <c r="D381" s="155" t="s">
        <v>1377</v>
      </c>
      <c r="E381" s="155" t="s">
        <v>1395</v>
      </c>
      <c r="F381" s="155" t="s">
        <v>1400</v>
      </c>
      <c r="G381" s="155" t="s">
        <v>1397</v>
      </c>
      <c r="H381" s="155" t="s">
        <v>132</v>
      </c>
      <c r="I381" s="155" t="s">
        <v>4410</v>
      </c>
      <c r="J381" s="156" t="s">
        <v>4410</v>
      </c>
      <c r="K381" s="157" t="s">
        <v>4409</v>
      </c>
    </row>
    <row r="382" spans="1:11" ht="14.5" x14ac:dyDescent="0.35">
      <c r="A382" s="150" t="s">
        <v>1401</v>
      </c>
      <c r="B382" s="151" t="s">
        <v>1402</v>
      </c>
      <c r="C382" s="151" t="s">
        <v>1102</v>
      </c>
      <c r="D382" s="151" t="s">
        <v>1377</v>
      </c>
      <c r="E382" s="151" t="s">
        <v>1395</v>
      </c>
      <c r="F382" s="151" t="s">
        <v>1403</v>
      </c>
      <c r="G382" s="151" t="s">
        <v>1397</v>
      </c>
      <c r="H382" s="151" t="s">
        <v>132</v>
      </c>
      <c r="I382" s="151" t="s">
        <v>4410</v>
      </c>
      <c r="J382" s="152" t="s">
        <v>4410</v>
      </c>
      <c r="K382" s="153" t="s">
        <v>4409</v>
      </c>
    </row>
    <row r="383" spans="1:11" ht="14.5" x14ac:dyDescent="0.35">
      <c r="A383" s="154" t="s">
        <v>1404</v>
      </c>
      <c r="B383" s="155" t="s">
        <v>1405</v>
      </c>
      <c r="C383" s="155" t="s">
        <v>1102</v>
      </c>
      <c r="D383" s="155" t="s">
        <v>1377</v>
      </c>
      <c r="E383" s="155" t="s">
        <v>1406</v>
      </c>
      <c r="F383" s="155" t="s">
        <v>1407</v>
      </c>
      <c r="G383" s="155" t="s">
        <v>1408</v>
      </c>
      <c r="H383" s="155" t="s">
        <v>139</v>
      </c>
      <c r="I383" s="155">
        <v>3</v>
      </c>
      <c r="J383" s="156">
        <v>3.5</v>
      </c>
      <c r="K383" s="157">
        <v>0.21</v>
      </c>
    </row>
    <row r="384" spans="1:11" ht="14.5" x14ac:dyDescent="0.35">
      <c r="A384" s="150" t="s">
        <v>1409</v>
      </c>
      <c r="B384" s="151" t="s">
        <v>1410</v>
      </c>
      <c r="C384" s="151" t="s">
        <v>1102</v>
      </c>
      <c r="D384" s="151" t="s">
        <v>1377</v>
      </c>
      <c r="E384" s="151" t="s">
        <v>1406</v>
      </c>
      <c r="F384" s="151" t="s">
        <v>1407</v>
      </c>
      <c r="G384" s="151" t="s">
        <v>1411</v>
      </c>
      <c r="H384" s="151" t="s">
        <v>139</v>
      </c>
      <c r="I384" s="151">
        <v>3</v>
      </c>
      <c r="J384" s="152">
        <v>3.5</v>
      </c>
      <c r="K384" s="153">
        <v>0.21</v>
      </c>
    </row>
    <row r="385" spans="1:11" ht="14.5" x14ac:dyDescent="0.35">
      <c r="A385" s="154" t="s">
        <v>1412</v>
      </c>
      <c r="B385" s="155" t="s">
        <v>1413</v>
      </c>
      <c r="C385" s="155" t="s">
        <v>1102</v>
      </c>
      <c r="D385" s="155" t="s">
        <v>1414</v>
      </c>
      <c r="E385" s="155" t="s">
        <v>1415</v>
      </c>
      <c r="F385" s="155" t="s">
        <v>1416</v>
      </c>
      <c r="G385" s="155" t="s">
        <v>1417</v>
      </c>
      <c r="H385" s="155" t="s">
        <v>132</v>
      </c>
      <c r="I385" s="155">
        <v>2</v>
      </c>
      <c r="J385" s="156">
        <v>2.5</v>
      </c>
      <c r="K385" s="157">
        <v>1.25</v>
      </c>
    </row>
    <row r="386" spans="1:11" ht="14.5" x14ac:dyDescent="0.35">
      <c r="A386" s="150" t="s">
        <v>1418</v>
      </c>
      <c r="B386" s="151" t="s">
        <v>1419</v>
      </c>
      <c r="C386" s="151" t="s">
        <v>1102</v>
      </c>
      <c r="D386" s="151" t="s">
        <v>1414</v>
      </c>
      <c r="E386" s="151" t="s">
        <v>1415</v>
      </c>
      <c r="F386" s="151" t="s">
        <v>1416</v>
      </c>
      <c r="G386" s="151" t="s">
        <v>1420</v>
      </c>
      <c r="H386" s="151" t="s">
        <v>132</v>
      </c>
      <c r="I386" s="151">
        <v>2</v>
      </c>
      <c r="J386" s="152">
        <v>2.5</v>
      </c>
      <c r="K386" s="153">
        <v>1.5</v>
      </c>
    </row>
    <row r="387" spans="1:11" ht="14.5" x14ac:dyDescent="0.35">
      <c r="A387" s="154" t="s">
        <v>1421</v>
      </c>
      <c r="B387" s="155" t="s">
        <v>1422</v>
      </c>
      <c r="C387" s="155" t="s">
        <v>1102</v>
      </c>
      <c r="D387" s="155" t="s">
        <v>1414</v>
      </c>
      <c r="E387" s="155" t="s">
        <v>1415</v>
      </c>
      <c r="F387" s="155" t="s">
        <v>1416</v>
      </c>
      <c r="G387" s="155" t="s">
        <v>1423</v>
      </c>
      <c r="H387" s="155" t="s">
        <v>139</v>
      </c>
      <c r="I387" s="155">
        <v>2</v>
      </c>
      <c r="J387" s="156">
        <v>2.5</v>
      </c>
      <c r="K387" s="157">
        <v>1.875</v>
      </c>
    </row>
    <row r="388" spans="1:11" ht="14.5" x14ac:dyDescent="0.35">
      <c r="A388" s="150" t="s">
        <v>1424</v>
      </c>
      <c r="B388" s="151" t="s">
        <v>1425</v>
      </c>
      <c r="C388" s="151" t="s">
        <v>1102</v>
      </c>
      <c r="D388" s="151" t="s">
        <v>1414</v>
      </c>
      <c r="E388" s="151" t="s">
        <v>1415</v>
      </c>
      <c r="F388" s="151" t="s">
        <v>1416</v>
      </c>
      <c r="G388" s="151" t="s">
        <v>1426</v>
      </c>
      <c r="H388" s="151" t="s">
        <v>132</v>
      </c>
      <c r="I388" s="151">
        <v>2</v>
      </c>
      <c r="J388" s="152">
        <v>2.5</v>
      </c>
      <c r="K388" s="153">
        <v>1.5</v>
      </c>
    </row>
    <row r="389" spans="1:11" ht="14.5" x14ac:dyDescent="0.35">
      <c r="A389" s="154" t="s">
        <v>1427</v>
      </c>
      <c r="B389" s="155" t="s">
        <v>1428</v>
      </c>
      <c r="C389" s="155" t="s">
        <v>1102</v>
      </c>
      <c r="D389" s="155" t="s">
        <v>1414</v>
      </c>
      <c r="E389" s="155" t="s">
        <v>1415</v>
      </c>
      <c r="F389" s="155" t="s">
        <v>1416</v>
      </c>
      <c r="G389" s="155" t="s">
        <v>1429</v>
      </c>
      <c r="H389" s="155" t="s">
        <v>132</v>
      </c>
      <c r="I389" s="155">
        <v>2</v>
      </c>
      <c r="J389" s="156">
        <v>2.5</v>
      </c>
      <c r="K389" s="157">
        <v>1.875</v>
      </c>
    </row>
    <row r="390" spans="1:11" ht="14.5" x14ac:dyDescent="0.35">
      <c r="A390" s="150" t="s">
        <v>1430</v>
      </c>
      <c r="B390" s="151" t="s">
        <v>1431</v>
      </c>
      <c r="C390" s="151" t="s">
        <v>1102</v>
      </c>
      <c r="D390" s="151" t="s">
        <v>1414</v>
      </c>
      <c r="E390" s="151" t="s">
        <v>1415</v>
      </c>
      <c r="F390" s="151" t="s">
        <v>1416</v>
      </c>
      <c r="G390" s="151" t="s">
        <v>1432</v>
      </c>
      <c r="H390" s="151" t="s">
        <v>139</v>
      </c>
      <c r="I390" s="151">
        <v>2</v>
      </c>
      <c r="J390" s="152">
        <v>2.5</v>
      </c>
      <c r="K390" s="153">
        <v>3.75</v>
      </c>
    </row>
    <row r="391" spans="1:11" ht="14.5" x14ac:dyDescent="0.35">
      <c r="A391" s="154" t="s">
        <v>1433</v>
      </c>
      <c r="B391" s="155" t="s">
        <v>1434</v>
      </c>
      <c r="C391" s="155" t="s">
        <v>1102</v>
      </c>
      <c r="D391" s="155" t="s">
        <v>1414</v>
      </c>
      <c r="E391" s="155" t="s">
        <v>1435</v>
      </c>
      <c r="F391" s="155" t="s">
        <v>1436</v>
      </c>
      <c r="G391" s="155" t="s">
        <v>1417</v>
      </c>
      <c r="H391" s="155" t="s">
        <v>132</v>
      </c>
      <c r="I391" s="155">
        <v>2</v>
      </c>
      <c r="J391" s="156">
        <v>2.5</v>
      </c>
      <c r="K391" s="157">
        <v>0.41666666666666663</v>
      </c>
    </row>
    <row r="392" spans="1:11" ht="14.5" x14ac:dyDescent="0.35">
      <c r="A392" s="150" t="s">
        <v>1437</v>
      </c>
      <c r="B392" s="151" t="s">
        <v>1438</v>
      </c>
      <c r="C392" s="151" t="s">
        <v>1102</v>
      </c>
      <c r="D392" s="151" t="s">
        <v>1414</v>
      </c>
      <c r="E392" s="151" t="s">
        <v>1435</v>
      </c>
      <c r="F392" s="151" t="s">
        <v>1436</v>
      </c>
      <c r="G392" s="151" t="s">
        <v>1420</v>
      </c>
      <c r="H392" s="151" t="s">
        <v>132</v>
      </c>
      <c r="I392" s="151">
        <v>2</v>
      </c>
      <c r="J392" s="152">
        <v>2.5</v>
      </c>
      <c r="K392" s="153">
        <v>0.5</v>
      </c>
    </row>
    <row r="393" spans="1:11" ht="14.5" x14ac:dyDescent="0.35">
      <c r="A393" s="154" t="s">
        <v>1439</v>
      </c>
      <c r="B393" s="155" t="s">
        <v>1440</v>
      </c>
      <c r="C393" s="155" t="s">
        <v>1102</v>
      </c>
      <c r="D393" s="155" t="s">
        <v>1414</v>
      </c>
      <c r="E393" s="155" t="s">
        <v>1435</v>
      </c>
      <c r="F393" s="155" t="s">
        <v>1436</v>
      </c>
      <c r="G393" s="155" t="s">
        <v>1423</v>
      </c>
      <c r="H393" s="155" t="s">
        <v>139</v>
      </c>
      <c r="I393" s="155">
        <v>2</v>
      </c>
      <c r="J393" s="156">
        <v>2.5</v>
      </c>
      <c r="K393" s="157">
        <v>0.9375</v>
      </c>
    </row>
    <row r="394" spans="1:11" ht="14.5" x14ac:dyDescent="0.35">
      <c r="A394" s="150" t="s">
        <v>1441</v>
      </c>
      <c r="B394" s="151" t="s">
        <v>1442</v>
      </c>
      <c r="C394" s="151" t="s">
        <v>1102</v>
      </c>
      <c r="D394" s="151" t="s">
        <v>1414</v>
      </c>
      <c r="E394" s="151" t="s">
        <v>1435</v>
      </c>
      <c r="F394" s="151" t="s">
        <v>1436</v>
      </c>
      <c r="G394" s="151" t="s">
        <v>1443</v>
      </c>
      <c r="H394" s="151" t="s">
        <v>132</v>
      </c>
      <c r="I394" s="151">
        <v>2</v>
      </c>
      <c r="J394" s="152">
        <v>2.5</v>
      </c>
      <c r="K394" s="153">
        <v>0.5</v>
      </c>
    </row>
    <row r="395" spans="1:11" ht="14.5" x14ac:dyDescent="0.35">
      <c r="A395" s="154" t="s">
        <v>1444</v>
      </c>
      <c r="B395" s="155" t="s">
        <v>1445</v>
      </c>
      <c r="C395" s="155" t="s">
        <v>1102</v>
      </c>
      <c r="D395" s="155" t="s">
        <v>1414</v>
      </c>
      <c r="E395" s="155" t="s">
        <v>1435</v>
      </c>
      <c r="F395" s="155" t="s">
        <v>1436</v>
      </c>
      <c r="G395" s="155" t="s">
        <v>1446</v>
      </c>
      <c r="H395" s="155" t="s">
        <v>132</v>
      </c>
      <c r="I395" s="155">
        <v>2</v>
      </c>
      <c r="J395" s="156">
        <v>2.5</v>
      </c>
      <c r="K395" s="157">
        <v>0.6</v>
      </c>
    </row>
    <row r="396" spans="1:11" ht="14.5" x14ac:dyDescent="0.35">
      <c r="A396" s="150" t="s">
        <v>1447</v>
      </c>
      <c r="B396" s="151" t="s">
        <v>1448</v>
      </c>
      <c r="C396" s="151" t="s">
        <v>1102</v>
      </c>
      <c r="D396" s="151" t="s">
        <v>1414</v>
      </c>
      <c r="E396" s="151" t="s">
        <v>1435</v>
      </c>
      <c r="F396" s="151" t="s">
        <v>1436</v>
      </c>
      <c r="G396" s="151" t="s">
        <v>1449</v>
      </c>
      <c r="H396" s="151" t="s">
        <v>139</v>
      </c>
      <c r="I396" s="151">
        <v>2</v>
      </c>
      <c r="J396" s="152">
        <v>2.5</v>
      </c>
      <c r="K396" s="153">
        <v>1.25</v>
      </c>
    </row>
    <row r="397" spans="1:11" ht="14.5" x14ac:dyDescent="0.35">
      <c r="A397" s="154" t="s">
        <v>1450</v>
      </c>
      <c r="B397" s="155" t="s">
        <v>1451</v>
      </c>
      <c r="C397" s="155" t="s">
        <v>1452</v>
      </c>
      <c r="D397" s="155" t="s">
        <v>1453</v>
      </c>
      <c r="E397" s="155" t="s">
        <v>1454</v>
      </c>
      <c r="F397" s="155" t="s">
        <v>1455</v>
      </c>
      <c r="G397" s="155" t="s">
        <v>1456</v>
      </c>
      <c r="H397" s="155" t="s">
        <v>176</v>
      </c>
      <c r="I397" s="155" t="s">
        <v>4410</v>
      </c>
      <c r="J397" s="156" t="s">
        <v>4410</v>
      </c>
      <c r="K397" s="157" t="s">
        <v>4409</v>
      </c>
    </row>
    <row r="398" spans="1:11" ht="14.5" x14ac:dyDescent="0.35">
      <c r="A398" s="150" t="s">
        <v>1457</v>
      </c>
      <c r="B398" s="151" t="s">
        <v>1458</v>
      </c>
      <c r="C398" s="151" t="s">
        <v>1452</v>
      </c>
      <c r="D398" s="151" t="s">
        <v>1453</v>
      </c>
      <c r="E398" s="151" t="s">
        <v>1454</v>
      </c>
      <c r="F398" s="151" t="s">
        <v>1459</v>
      </c>
      <c r="G398" s="151" t="s">
        <v>1456</v>
      </c>
      <c r="H398" s="151" t="s">
        <v>176</v>
      </c>
      <c r="I398" s="151" t="s">
        <v>4410</v>
      </c>
      <c r="J398" s="152" t="s">
        <v>4410</v>
      </c>
      <c r="K398" s="153" t="s">
        <v>4409</v>
      </c>
    </row>
    <row r="399" spans="1:11" ht="14.5" x14ac:dyDescent="0.35">
      <c r="A399" s="154" t="s">
        <v>1460</v>
      </c>
      <c r="B399" s="155" t="s">
        <v>1461</v>
      </c>
      <c r="C399" s="155" t="s">
        <v>1452</v>
      </c>
      <c r="D399" s="155" t="s">
        <v>1453</v>
      </c>
      <c r="E399" s="155" t="s">
        <v>1454</v>
      </c>
      <c r="F399" s="155" t="s">
        <v>1462</v>
      </c>
      <c r="G399" s="155" t="s">
        <v>1456</v>
      </c>
      <c r="H399" s="155" t="s">
        <v>176</v>
      </c>
      <c r="I399" s="155" t="s">
        <v>4410</v>
      </c>
      <c r="J399" s="156" t="s">
        <v>4410</v>
      </c>
      <c r="K399" s="157" t="s">
        <v>4409</v>
      </c>
    </row>
    <row r="400" spans="1:11" ht="14.5" x14ac:dyDescent="0.35">
      <c r="A400" s="150" t="s">
        <v>1463</v>
      </c>
      <c r="B400" s="151" t="s">
        <v>1464</v>
      </c>
      <c r="C400" s="151" t="s">
        <v>1452</v>
      </c>
      <c r="D400" s="151" t="s">
        <v>1453</v>
      </c>
      <c r="E400" s="151" t="s">
        <v>1454</v>
      </c>
      <c r="F400" s="151" t="s">
        <v>1465</v>
      </c>
      <c r="G400" s="151" t="s">
        <v>1456</v>
      </c>
      <c r="H400" s="151" t="s">
        <v>176</v>
      </c>
      <c r="I400" s="151" t="s">
        <v>4410</v>
      </c>
      <c r="J400" s="152" t="s">
        <v>4410</v>
      </c>
      <c r="K400" s="153" t="s">
        <v>4409</v>
      </c>
    </row>
    <row r="401" spans="1:11" ht="14.5" x14ac:dyDescent="0.35">
      <c r="A401" s="154" t="s">
        <v>1466</v>
      </c>
      <c r="B401" s="155" t="s">
        <v>1467</v>
      </c>
      <c r="C401" s="155" t="s">
        <v>1452</v>
      </c>
      <c r="D401" s="155" t="s">
        <v>1453</v>
      </c>
      <c r="E401" s="155" t="s">
        <v>1454</v>
      </c>
      <c r="F401" s="155" t="s">
        <v>1468</v>
      </c>
      <c r="G401" s="155" t="s">
        <v>1456</v>
      </c>
      <c r="H401" s="155" t="s">
        <v>176</v>
      </c>
      <c r="I401" s="155" t="s">
        <v>4410</v>
      </c>
      <c r="J401" s="156" t="s">
        <v>4410</v>
      </c>
      <c r="K401" s="157" t="s">
        <v>4409</v>
      </c>
    </row>
    <row r="402" spans="1:11" ht="14.5" x14ac:dyDescent="0.35">
      <c r="A402" s="150" t="s">
        <v>1469</v>
      </c>
      <c r="B402" s="151" t="s">
        <v>1470</v>
      </c>
      <c r="C402" s="151" t="s">
        <v>1452</v>
      </c>
      <c r="D402" s="151" t="s">
        <v>1453</v>
      </c>
      <c r="E402" s="151" t="s">
        <v>1454</v>
      </c>
      <c r="F402" s="151" t="s">
        <v>1471</v>
      </c>
      <c r="G402" s="151" t="s">
        <v>1472</v>
      </c>
      <c r="H402" s="151" t="s">
        <v>176</v>
      </c>
      <c r="I402" s="151" t="s">
        <v>4410</v>
      </c>
      <c r="J402" s="152" t="s">
        <v>4410</v>
      </c>
      <c r="K402" s="153" t="s">
        <v>4409</v>
      </c>
    </row>
    <row r="403" spans="1:11" ht="14.5" x14ac:dyDescent="0.35">
      <c r="A403" s="154" t="s">
        <v>1473</v>
      </c>
      <c r="B403" s="155" t="s">
        <v>1474</v>
      </c>
      <c r="C403" s="155" t="s">
        <v>1452</v>
      </c>
      <c r="D403" s="155" t="s">
        <v>1475</v>
      </c>
      <c r="E403" s="155" t="s">
        <v>1476</v>
      </c>
      <c r="F403" s="155" t="s">
        <v>442</v>
      </c>
      <c r="G403" s="155" t="s">
        <v>1477</v>
      </c>
      <c r="H403" s="155" t="s">
        <v>176</v>
      </c>
      <c r="I403" s="155">
        <v>2</v>
      </c>
      <c r="J403" s="156">
        <v>2.5</v>
      </c>
      <c r="K403" s="157">
        <v>0.5</v>
      </c>
    </row>
    <row r="404" spans="1:11" ht="14.5" x14ac:dyDescent="0.35">
      <c r="A404" s="150" t="s">
        <v>1478</v>
      </c>
      <c r="B404" s="151" t="s">
        <v>1479</v>
      </c>
      <c r="C404" s="151" t="s">
        <v>1452</v>
      </c>
      <c r="D404" s="151" t="s">
        <v>1475</v>
      </c>
      <c r="E404" s="151" t="s">
        <v>1480</v>
      </c>
      <c r="F404" s="151" t="s">
        <v>442</v>
      </c>
      <c r="G404" s="151" t="s">
        <v>1481</v>
      </c>
      <c r="H404" s="151" t="s">
        <v>176</v>
      </c>
      <c r="I404" s="151" t="s">
        <v>4410</v>
      </c>
      <c r="J404" s="152" t="s">
        <v>4410</v>
      </c>
      <c r="K404" s="153" t="s">
        <v>4409</v>
      </c>
    </row>
    <row r="405" spans="1:11" ht="14.5" x14ac:dyDescent="0.35">
      <c r="A405" s="154" t="s">
        <v>1482</v>
      </c>
      <c r="B405" s="155" t="s">
        <v>1483</v>
      </c>
      <c r="C405" s="155" t="s">
        <v>1452</v>
      </c>
      <c r="D405" s="155" t="s">
        <v>1475</v>
      </c>
      <c r="E405" s="155" t="s">
        <v>1480</v>
      </c>
      <c r="F405" s="155" t="s">
        <v>442</v>
      </c>
      <c r="G405" s="155" t="s">
        <v>1484</v>
      </c>
      <c r="H405" s="155" t="s">
        <v>176</v>
      </c>
      <c r="I405" s="155" t="s">
        <v>4410</v>
      </c>
      <c r="J405" s="156" t="s">
        <v>4410</v>
      </c>
      <c r="K405" s="157" t="s">
        <v>4409</v>
      </c>
    </row>
    <row r="406" spans="1:11" ht="14.5" x14ac:dyDescent="0.35">
      <c r="A406" s="150" t="s">
        <v>1485</v>
      </c>
      <c r="B406" s="151" t="s">
        <v>1486</v>
      </c>
      <c r="C406" s="151" t="s">
        <v>1452</v>
      </c>
      <c r="D406" s="151" t="s">
        <v>1475</v>
      </c>
      <c r="E406" s="151" t="s">
        <v>1480</v>
      </c>
      <c r="F406" s="151" t="s">
        <v>442</v>
      </c>
      <c r="G406" s="151" t="s">
        <v>1487</v>
      </c>
      <c r="H406" s="151" t="s">
        <v>176</v>
      </c>
      <c r="I406" s="151" t="s">
        <v>4410</v>
      </c>
      <c r="J406" s="152" t="s">
        <v>4410</v>
      </c>
      <c r="K406" s="153" t="s">
        <v>4409</v>
      </c>
    </row>
    <row r="407" spans="1:11" ht="14.5" x14ac:dyDescent="0.35">
      <c r="A407" s="154" t="s">
        <v>1488</v>
      </c>
      <c r="B407" s="155" t="s">
        <v>1489</v>
      </c>
      <c r="C407" s="155" t="s">
        <v>1452</v>
      </c>
      <c r="D407" s="155" t="s">
        <v>1475</v>
      </c>
      <c r="E407" s="155" t="s">
        <v>1480</v>
      </c>
      <c r="F407" s="155" t="s">
        <v>442</v>
      </c>
      <c r="G407" s="155" t="s">
        <v>1490</v>
      </c>
      <c r="H407" s="155" t="s">
        <v>176</v>
      </c>
      <c r="I407" s="155" t="s">
        <v>4410</v>
      </c>
      <c r="J407" s="156" t="s">
        <v>4410</v>
      </c>
      <c r="K407" s="157" t="s">
        <v>4409</v>
      </c>
    </row>
    <row r="408" spans="1:11" ht="14.5" x14ac:dyDescent="0.35">
      <c r="A408" s="150" t="s">
        <v>1491</v>
      </c>
      <c r="B408" s="151" t="s">
        <v>1492</v>
      </c>
      <c r="C408" s="151" t="s">
        <v>1452</v>
      </c>
      <c r="D408" s="151" t="s">
        <v>1475</v>
      </c>
      <c r="E408" s="151" t="s">
        <v>1480</v>
      </c>
      <c r="F408" s="151" t="s">
        <v>442</v>
      </c>
      <c r="G408" s="151" t="s">
        <v>1493</v>
      </c>
      <c r="H408" s="151" t="s">
        <v>176</v>
      </c>
      <c r="I408" s="151" t="s">
        <v>4410</v>
      </c>
      <c r="J408" s="152" t="s">
        <v>4410</v>
      </c>
      <c r="K408" s="153" t="s">
        <v>4409</v>
      </c>
    </row>
    <row r="409" spans="1:11" ht="14.5" x14ac:dyDescent="0.35">
      <c r="A409" s="154" t="s">
        <v>1494</v>
      </c>
      <c r="B409" s="155" t="s">
        <v>1495</v>
      </c>
      <c r="C409" s="155" t="s">
        <v>1452</v>
      </c>
      <c r="D409" s="155" t="s">
        <v>1475</v>
      </c>
      <c r="E409" s="155" t="s">
        <v>1496</v>
      </c>
      <c r="F409" s="155" t="s">
        <v>442</v>
      </c>
      <c r="G409" s="155" t="s">
        <v>1497</v>
      </c>
      <c r="H409" s="155" t="s">
        <v>176</v>
      </c>
      <c r="I409" s="155">
        <v>2</v>
      </c>
      <c r="J409" s="156">
        <v>2.5</v>
      </c>
      <c r="K409" s="157">
        <v>1.5</v>
      </c>
    </row>
    <row r="410" spans="1:11" ht="14.5" x14ac:dyDescent="0.35">
      <c r="A410" s="150" t="s">
        <v>1498</v>
      </c>
      <c r="B410" s="151" t="s">
        <v>1499</v>
      </c>
      <c r="C410" s="151" t="s">
        <v>1452</v>
      </c>
      <c r="D410" s="151" t="s">
        <v>1500</v>
      </c>
      <c r="E410" s="151" t="s">
        <v>1501</v>
      </c>
      <c r="F410" s="151" t="s">
        <v>442</v>
      </c>
      <c r="G410" s="151" t="s">
        <v>1502</v>
      </c>
      <c r="H410" s="151" t="s">
        <v>139</v>
      </c>
      <c r="I410" s="151" t="s">
        <v>4410</v>
      </c>
      <c r="J410" s="152" t="s">
        <v>4410</v>
      </c>
      <c r="K410" s="153" t="s">
        <v>4409</v>
      </c>
    </row>
    <row r="411" spans="1:11" ht="14.5" x14ac:dyDescent="0.35">
      <c r="A411" s="154" t="s">
        <v>1503</v>
      </c>
      <c r="B411" s="155" t="s">
        <v>1504</v>
      </c>
      <c r="C411" s="155" t="s">
        <v>1505</v>
      </c>
      <c r="D411" s="155" t="s">
        <v>1506</v>
      </c>
      <c r="E411" s="155" t="s">
        <v>1507</v>
      </c>
      <c r="F411" s="155" t="s">
        <v>1508</v>
      </c>
      <c r="G411" s="155" t="s">
        <v>1509</v>
      </c>
      <c r="H411" s="155" t="s">
        <v>176</v>
      </c>
      <c r="I411" s="155" t="s">
        <v>4410</v>
      </c>
      <c r="J411" s="156" t="s">
        <v>4410</v>
      </c>
      <c r="K411" s="157" t="s">
        <v>4409</v>
      </c>
    </row>
    <row r="412" spans="1:11" ht="14.5" x14ac:dyDescent="0.35">
      <c r="A412" s="150" t="s">
        <v>1510</v>
      </c>
      <c r="B412" s="151" t="s">
        <v>1511</v>
      </c>
      <c r="C412" s="151" t="s">
        <v>1505</v>
      </c>
      <c r="D412" s="151" t="s">
        <v>1506</v>
      </c>
      <c r="E412" s="151" t="s">
        <v>1507</v>
      </c>
      <c r="F412" s="151" t="s">
        <v>1508</v>
      </c>
      <c r="G412" s="151" t="s">
        <v>1512</v>
      </c>
      <c r="H412" s="151" t="s">
        <v>176</v>
      </c>
      <c r="I412" s="151" t="s">
        <v>4410</v>
      </c>
      <c r="J412" s="152" t="s">
        <v>4410</v>
      </c>
      <c r="K412" s="153" t="s">
        <v>4409</v>
      </c>
    </row>
    <row r="413" spans="1:11" ht="14.5" x14ac:dyDescent="0.35">
      <c r="A413" s="154" t="s">
        <v>1513</v>
      </c>
      <c r="B413" s="155" t="s">
        <v>1514</v>
      </c>
      <c r="C413" s="155" t="s">
        <v>1505</v>
      </c>
      <c r="D413" s="155" t="s">
        <v>1506</v>
      </c>
      <c r="E413" s="155" t="s">
        <v>1507</v>
      </c>
      <c r="F413" s="155" t="s">
        <v>1508</v>
      </c>
      <c r="G413" s="155" t="s">
        <v>1515</v>
      </c>
      <c r="H413" s="155" t="s">
        <v>176</v>
      </c>
      <c r="I413" s="155" t="s">
        <v>4410</v>
      </c>
      <c r="J413" s="156" t="s">
        <v>4410</v>
      </c>
      <c r="K413" s="157" t="s">
        <v>4409</v>
      </c>
    </row>
    <row r="414" spans="1:11" ht="14.5" x14ac:dyDescent="0.35">
      <c r="A414" s="150" t="s">
        <v>1516</v>
      </c>
      <c r="B414" s="151" t="s">
        <v>1517</v>
      </c>
      <c r="C414" s="151" t="s">
        <v>1505</v>
      </c>
      <c r="D414" s="151" t="s">
        <v>1506</v>
      </c>
      <c r="E414" s="151" t="s">
        <v>1507</v>
      </c>
      <c r="F414" s="151" t="s">
        <v>1508</v>
      </c>
      <c r="G414" s="151" t="s">
        <v>1518</v>
      </c>
      <c r="H414" s="151" t="s">
        <v>176</v>
      </c>
      <c r="I414" s="151" t="s">
        <v>4410</v>
      </c>
      <c r="J414" s="152" t="s">
        <v>4410</v>
      </c>
      <c r="K414" s="153" t="s">
        <v>4409</v>
      </c>
    </row>
    <row r="415" spans="1:11" ht="14.5" x14ac:dyDescent="0.35">
      <c r="A415" s="154" t="s">
        <v>1519</v>
      </c>
      <c r="B415" s="155" t="s">
        <v>1520</v>
      </c>
      <c r="C415" s="155" t="s">
        <v>1505</v>
      </c>
      <c r="D415" s="155" t="s">
        <v>1506</v>
      </c>
      <c r="E415" s="155" t="s">
        <v>1507</v>
      </c>
      <c r="F415" s="155" t="s">
        <v>1521</v>
      </c>
      <c r="G415" s="155" t="s">
        <v>1509</v>
      </c>
      <c r="H415" s="155" t="s">
        <v>176</v>
      </c>
      <c r="I415" s="155" t="s">
        <v>4410</v>
      </c>
      <c r="J415" s="156" t="s">
        <v>4410</v>
      </c>
      <c r="K415" s="157" t="s">
        <v>4409</v>
      </c>
    </row>
    <row r="416" spans="1:11" ht="14.5" x14ac:dyDescent="0.35">
      <c r="A416" s="150" t="s">
        <v>1522</v>
      </c>
      <c r="B416" s="151" t="s">
        <v>1523</v>
      </c>
      <c r="C416" s="151" t="s">
        <v>1505</v>
      </c>
      <c r="D416" s="151" t="s">
        <v>1506</v>
      </c>
      <c r="E416" s="151" t="s">
        <v>1507</v>
      </c>
      <c r="F416" s="151" t="s">
        <v>1521</v>
      </c>
      <c r="G416" s="151" t="s">
        <v>1512</v>
      </c>
      <c r="H416" s="151" t="s">
        <v>176</v>
      </c>
      <c r="I416" s="151" t="s">
        <v>4410</v>
      </c>
      <c r="J416" s="152" t="s">
        <v>4410</v>
      </c>
      <c r="K416" s="153" t="s">
        <v>4409</v>
      </c>
    </row>
    <row r="417" spans="1:11" ht="14.5" x14ac:dyDescent="0.35">
      <c r="A417" s="154" t="s">
        <v>1524</v>
      </c>
      <c r="B417" s="155" t="s">
        <v>1525</v>
      </c>
      <c r="C417" s="155" t="s">
        <v>1505</v>
      </c>
      <c r="D417" s="155" t="s">
        <v>1506</v>
      </c>
      <c r="E417" s="155" t="s">
        <v>1507</v>
      </c>
      <c r="F417" s="155" t="s">
        <v>1521</v>
      </c>
      <c r="G417" s="155" t="s">
        <v>1515</v>
      </c>
      <c r="H417" s="155" t="s">
        <v>176</v>
      </c>
      <c r="I417" s="155" t="s">
        <v>4410</v>
      </c>
      <c r="J417" s="156" t="s">
        <v>4410</v>
      </c>
      <c r="K417" s="157" t="s">
        <v>4409</v>
      </c>
    </row>
    <row r="418" spans="1:11" ht="14.5" x14ac:dyDescent="0.35">
      <c r="A418" s="150" t="s">
        <v>1526</v>
      </c>
      <c r="B418" s="151" t="s">
        <v>1527</v>
      </c>
      <c r="C418" s="151" t="s">
        <v>1505</v>
      </c>
      <c r="D418" s="151" t="s">
        <v>1506</v>
      </c>
      <c r="E418" s="151" t="s">
        <v>1507</v>
      </c>
      <c r="F418" s="151" t="s">
        <v>1521</v>
      </c>
      <c r="G418" s="151" t="s">
        <v>1512</v>
      </c>
      <c r="H418" s="151" t="s">
        <v>176</v>
      </c>
      <c r="I418" s="151" t="s">
        <v>4410</v>
      </c>
      <c r="J418" s="152" t="s">
        <v>4410</v>
      </c>
      <c r="K418" s="153" t="s">
        <v>4409</v>
      </c>
    </row>
    <row r="419" spans="1:11" ht="14.5" x14ac:dyDescent="0.35">
      <c r="A419" s="154" t="s">
        <v>1528</v>
      </c>
      <c r="B419" s="155" t="s">
        <v>1529</v>
      </c>
      <c r="C419" s="155" t="s">
        <v>1505</v>
      </c>
      <c r="D419" s="155" t="s">
        <v>1506</v>
      </c>
      <c r="E419" s="155" t="s">
        <v>1530</v>
      </c>
      <c r="F419" s="155" t="s">
        <v>1508</v>
      </c>
      <c r="G419" s="155" t="s">
        <v>1531</v>
      </c>
      <c r="H419" s="155" t="s">
        <v>176</v>
      </c>
      <c r="I419" s="155" t="s">
        <v>4410</v>
      </c>
      <c r="J419" s="156" t="s">
        <v>4410</v>
      </c>
      <c r="K419" s="157" t="s">
        <v>4409</v>
      </c>
    </row>
    <row r="420" spans="1:11" ht="14.5" x14ac:dyDescent="0.35">
      <c r="A420" s="150" t="s">
        <v>1532</v>
      </c>
      <c r="B420" s="151" t="s">
        <v>1533</v>
      </c>
      <c r="C420" s="151" t="s">
        <v>1505</v>
      </c>
      <c r="D420" s="151" t="s">
        <v>1506</v>
      </c>
      <c r="E420" s="151" t="s">
        <v>1530</v>
      </c>
      <c r="F420" s="151" t="s">
        <v>1508</v>
      </c>
      <c r="G420" s="151" t="s">
        <v>1512</v>
      </c>
      <c r="H420" s="151" t="s">
        <v>176</v>
      </c>
      <c r="I420" s="151" t="s">
        <v>4410</v>
      </c>
      <c r="J420" s="152" t="s">
        <v>4410</v>
      </c>
      <c r="K420" s="153" t="s">
        <v>4409</v>
      </c>
    </row>
    <row r="421" spans="1:11" ht="14.5" x14ac:dyDescent="0.35">
      <c r="A421" s="154" t="s">
        <v>1534</v>
      </c>
      <c r="B421" s="155" t="s">
        <v>1535</v>
      </c>
      <c r="C421" s="155" t="s">
        <v>1505</v>
      </c>
      <c r="D421" s="155" t="s">
        <v>1506</v>
      </c>
      <c r="E421" s="155" t="s">
        <v>1530</v>
      </c>
      <c r="F421" s="155" t="s">
        <v>1508</v>
      </c>
      <c r="G421" s="155" t="s">
        <v>1536</v>
      </c>
      <c r="H421" s="155" t="s">
        <v>176</v>
      </c>
      <c r="I421" s="155" t="s">
        <v>4410</v>
      </c>
      <c r="J421" s="156" t="s">
        <v>4410</v>
      </c>
      <c r="K421" s="157" t="s">
        <v>4409</v>
      </c>
    </row>
    <row r="422" spans="1:11" ht="14.5" x14ac:dyDescent="0.35">
      <c r="A422" s="150" t="s">
        <v>1537</v>
      </c>
      <c r="B422" s="151" t="s">
        <v>1538</v>
      </c>
      <c r="C422" s="151" t="s">
        <v>1505</v>
      </c>
      <c r="D422" s="151" t="s">
        <v>1506</v>
      </c>
      <c r="E422" s="151" t="s">
        <v>1530</v>
      </c>
      <c r="F422" s="151" t="s">
        <v>1508</v>
      </c>
      <c r="G422" s="151" t="s">
        <v>1512</v>
      </c>
      <c r="H422" s="151" t="s">
        <v>176</v>
      </c>
      <c r="I422" s="151" t="s">
        <v>4410</v>
      </c>
      <c r="J422" s="152" t="s">
        <v>4410</v>
      </c>
      <c r="K422" s="153" t="s">
        <v>4409</v>
      </c>
    </row>
    <row r="423" spans="1:11" ht="14.5" x14ac:dyDescent="0.35">
      <c r="A423" s="154" t="s">
        <v>1539</v>
      </c>
      <c r="B423" s="155" t="s">
        <v>1540</v>
      </c>
      <c r="C423" s="155" t="s">
        <v>1505</v>
      </c>
      <c r="D423" s="155" t="s">
        <v>1506</v>
      </c>
      <c r="E423" s="155" t="s">
        <v>1530</v>
      </c>
      <c r="F423" s="155" t="s">
        <v>1521</v>
      </c>
      <c r="G423" s="155" t="s">
        <v>1531</v>
      </c>
      <c r="H423" s="155" t="s">
        <v>176</v>
      </c>
      <c r="I423" s="155" t="s">
        <v>4410</v>
      </c>
      <c r="J423" s="156" t="s">
        <v>4410</v>
      </c>
      <c r="K423" s="157" t="s">
        <v>4409</v>
      </c>
    </row>
    <row r="424" spans="1:11" ht="14.5" x14ac:dyDescent="0.35">
      <c r="A424" s="150" t="s">
        <v>1541</v>
      </c>
      <c r="B424" s="151" t="s">
        <v>1542</v>
      </c>
      <c r="C424" s="151" t="s">
        <v>1505</v>
      </c>
      <c r="D424" s="151" t="s">
        <v>1506</v>
      </c>
      <c r="E424" s="151" t="s">
        <v>1530</v>
      </c>
      <c r="F424" s="151" t="s">
        <v>1521</v>
      </c>
      <c r="G424" s="151" t="s">
        <v>1512</v>
      </c>
      <c r="H424" s="151" t="s">
        <v>176</v>
      </c>
      <c r="I424" s="151" t="s">
        <v>4410</v>
      </c>
      <c r="J424" s="152" t="s">
        <v>4410</v>
      </c>
      <c r="K424" s="153" t="s">
        <v>4409</v>
      </c>
    </row>
    <row r="425" spans="1:11" ht="14.5" x14ac:dyDescent="0.35">
      <c r="A425" s="154" t="s">
        <v>1543</v>
      </c>
      <c r="B425" s="155" t="s">
        <v>1544</v>
      </c>
      <c r="C425" s="155" t="s">
        <v>1505</v>
      </c>
      <c r="D425" s="155" t="s">
        <v>1506</v>
      </c>
      <c r="E425" s="155" t="s">
        <v>1530</v>
      </c>
      <c r="F425" s="155" t="s">
        <v>1521</v>
      </c>
      <c r="G425" s="155" t="s">
        <v>1536</v>
      </c>
      <c r="H425" s="155" t="s">
        <v>176</v>
      </c>
      <c r="I425" s="155" t="s">
        <v>4410</v>
      </c>
      <c r="J425" s="156" t="s">
        <v>4410</v>
      </c>
      <c r="K425" s="157" t="s">
        <v>4409</v>
      </c>
    </row>
    <row r="426" spans="1:11" ht="14.5" x14ac:dyDescent="0.35">
      <c r="A426" s="150" t="s">
        <v>1545</v>
      </c>
      <c r="B426" s="151" t="s">
        <v>1546</v>
      </c>
      <c r="C426" s="151" t="s">
        <v>1505</v>
      </c>
      <c r="D426" s="151" t="s">
        <v>1506</v>
      </c>
      <c r="E426" s="151" t="s">
        <v>1530</v>
      </c>
      <c r="F426" s="151" t="s">
        <v>1521</v>
      </c>
      <c r="G426" s="151" t="s">
        <v>1512</v>
      </c>
      <c r="H426" s="151" t="s">
        <v>176</v>
      </c>
      <c r="I426" s="151" t="s">
        <v>4410</v>
      </c>
      <c r="J426" s="152" t="s">
        <v>4410</v>
      </c>
      <c r="K426" s="153" t="s">
        <v>4409</v>
      </c>
    </row>
    <row r="427" spans="1:11" ht="14.5" x14ac:dyDescent="0.35">
      <c r="A427" s="154" t="s">
        <v>1547</v>
      </c>
      <c r="B427" s="155" t="s">
        <v>1548</v>
      </c>
      <c r="C427" s="155" t="s">
        <v>1505</v>
      </c>
      <c r="D427" s="155" t="s">
        <v>1549</v>
      </c>
      <c r="E427" s="155" t="s">
        <v>1550</v>
      </c>
      <c r="F427" s="155" t="s">
        <v>1551</v>
      </c>
      <c r="G427" s="155" t="s">
        <v>1552</v>
      </c>
      <c r="H427" s="155" t="s">
        <v>176</v>
      </c>
      <c r="I427" s="155" t="s">
        <v>4410</v>
      </c>
      <c r="J427" s="156" t="s">
        <v>4410</v>
      </c>
      <c r="K427" s="157" t="s">
        <v>4409</v>
      </c>
    </row>
    <row r="428" spans="1:11" ht="14.5" x14ac:dyDescent="0.35">
      <c r="A428" s="150" t="s">
        <v>1553</v>
      </c>
      <c r="B428" s="151" t="s">
        <v>1554</v>
      </c>
      <c r="C428" s="151" t="s">
        <v>1505</v>
      </c>
      <c r="D428" s="151" t="s">
        <v>1549</v>
      </c>
      <c r="E428" s="151" t="s">
        <v>1550</v>
      </c>
      <c r="F428" s="151" t="s">
        <v>1551</v>
      </c>
      <c r="G428" s="151" t="s">
        <v>1512</v>
      </c>
      <c r="H428" s="151" t="s">
        <v>176</v>
      </c>
      <c r="I428" s="151" t="s">
        <v>4410</v>
      </c>
      <c r="J428" s="152" t="s">
        <v>4410</v>
      </c>
      <c r="K428" s="153" t="s">
        <v>4409</v>
      </c>
    </row>
    <row r="429" spans="1:11" ht="14.5" x14ac:dyDescent="0.35">
      <c r="A429" s="154" t="s">
        <v>1555</v>
      </c>
      <c r="B429" s="155" t="s">
        <v>1556</v>
      </c>
      <c r="C429" s="155" t="s">
        <v>1505</v>
      </c>
      <c r="D429" s="155" t="s">
        <v>1549</v>
      </c>
      <c r="E429" s="155" t="s">
        <v>1550</v>
      </c>
      <c r="F429" s="155" t="s">
        <v>1551</v>
      </c>
      <c r="G429" s="155" t="s">
        <v>1557</v>
      </c>
      <c r="H429" s="155" t="s">
        <v>176</v>
      </c>
      <c r="I429" s="155" t="s">
        <v>4410</v>
      </c>
      <c r="J429" s="156" t="s">
        <v>4410</v>
      </c>
      <c r="K429" s="157" t="s">
        <v>4409</v>
      </c>
    </row>
    <row r="430" spans="1:11" ht="14.5" x14ac:dyDescent="0.35">
      <c r="A430" s="150" t="s">
        <v>1558</v>
      </c>
      <c r="B430" s="151" t="s">
        <v>1559</v>
      </c>
      <c r="C430" s="151" t="s">
        <v>1505</v>
      </c>
      <c r="D430" s="151" t="s">
        <v>1549</v>
      </c>
      <c r="E430" s="151" t="s">
        <v>1550</v>
      </c>
      <c r="F430" s="151" t="s">
        <v>1551</v>
      </c>
      <c r="G430" s="151" t="s">
        <v>1512</v>
      </c>
      <c r="H430" s="151" t="s">
        <v>176</v>
      </c>
      <c r="I430" s="151" t="s">
        <v>4410</v>
      </c>
      <c r="J430" s="152" t="s">
        <v>4410</v>
      </c>
      <c r="K430" s="153" t="s">
        <v>4409</v>
      </c>
    </row>
    <row r="431" spans="1:11" ht="14.5" x14ac:dyDescent="0.35">
      <c r="A431" s="154" t="s">
        <v>1560</v>
      </c>
      <c r="B431" s="155" t="s">
        <v>1561</v>
      </c>
      <c r="C431" s="155" t="s">
        <v>1505</v>
      </c>
      <c r="D431" s="155" t="s">
        <v>1549</v>
      </c>
      <c r="E431" s="155" t="s">
        <v>1562</v>
      </c>
      <c r="F431" s="155" t="s">
        <v>1563</v>
      </c>
      <c r="G431" s="155" t="s">
        <v>1564</v>
      </c>
      <c r="H431" s="155" t="s">
        <v>176</v>
      </c>
      <c r="I431" s="155" t="s">
        <v>4410</v>
      </c>
      <c r="J431" s="156" t="s">
        <v>4410</v>
      </c>
      <c r="K431" s="157" t="s">
        <v>4409</v>
      </c>
    </row>
    <row r="432" spans="1:11" ht="14.5" x14ac:dyDescent="0.35">
      <c r="A432" s="150" t="s">
        <v>1565</v>
      </c>
      <c r="B432" s="151" t="s">
        <v>1566</v>
      </c>
      <c r="C432" s="151" t="s">
        <v>1505</v>
      </c>
      <c r="D432" s="151" t="s">
        <v>1549</v>
      </c>
      <c r="E432" s="151" t="s">
        <v>1562</v>
      </c>
      <c r="F432" s="151" t="s">
        <v>1563</v>
      </c>
      <c r="G432" s="151" t="s">
        <v>1512</v>
      </c>
      <c r="H432" s="151" t="s">
        <v>176</v>
      </c>
      <c r="I432" s="151" t="s">
        <v>4410</v>
      </c>
      <c r="J432" s="152" t="s">
        <v>4410</v>
      </c>
      <c r="K432" s="153" t="s">
        <v>4409</v>
      </c>
    </row>
    <row r="433" spans="1:11" ht="14.5" x14ac:dyDescent="0.35">
      <c r="A433" s="154" t="s">
        <v>1567</v>
      </c>
      <c r="B433" s="155" t="s">
        <v>1568</v>
      </c>
      <c r="C433" s="155" t="s">
        <v>1505</v>
      </c>
      <c r="D433" s="155" t="s">
        <v>1569</v>
      </c>
      <c r="E433" s="155" t="s">
        <v>1570</v>
      </c>
      <c r="F433" s="155" t="s">
        <v>1571</v>
      </c>
      <c r="G433" s="155" t="s">
        <v>1572</v>
      </c>
      <c r="H433" s="155" t="s">
        <v>176</v>
      </c>
      <c r="I433" s="155" t="s">
        <v>4410</v>
      </c>
      <c r="J433" s="156" t="s">
        <v>4410</v>
      </c>
      <c r="K433" s="157" t="s">
        <v>4409</v>
      </c>
    </row>
    <row r="434" spans="1:11" ht="14.5" x14ac:dyDescent="0.35">
      <c r="A434" s="150" t="s">
        <v>1573</v>
      </c>
      <c r="B434" s="151" t="s">
        <v>1574</v>
      </c>
      <c r="C434" s="151" t="s">
        <v>1505</v>
      </c>
      <c r="D434" s="151" t="s">
        <v>1569</v>
      </c>
      <c r="E434" s="151" t="s">
        <v>1570</v>
      </c>
      <c r="F434" s="151" t="s">
        <v>1571</v>
      </c>
      <c r="G434" s="151" t="s">
        <v>1575</v>
      </c>
      <c r="H434" s="151" t="s">
        <v>176</v>
      </c>
      <c r="I434" s="151" t="s">
        <v>4410</v>
      </c>
      <c r="J434" s="152" t="s">
        <v>4410</v>
      </c>
      <c r="K434" s="153" t="s">
        <v>4409</v>
      </c>
    </row>
    <row r="435" spans="1:11" ht="14.5" x14ac:dyDescent="0.35">
      <c r="A435" s="154" t="s">
        <v>1576</v>
      </c>
      <c r="B435" s="155" t="s">
        <v>1577</v>
      </c>
      <c r="C435" s="155" t="s">
        <v>1505</v>
      </c>
      <c r="D435" s="155" t="s">
        <v>1569</v>
      </c>
      <c r="E435" s="155" t="s">
        <v>1570</v>
      </c>
      <c r="F435" s="155" t="s">
        <v>1578</v>
      </c>
      <c r="G435" s="155" t="s">
        <v>1572</v>
      </c>
      <c r="H435" s="155" t="s">
        <v>176</v>
      </c>
      <c r="I435" s="155" t="s">
        <v>4410</v>
      </c>
      <c r="J435" s="156" t="s">
        <v>4410</v>
      </c>
      <c r="K435" s="157" t="s">
        <v>4409</v>
      </c>
    </row>
    <row r="436" spans="1:11" ht="14.5" x14ac:dyDescent="0.35">
      <c r="A436" s="150" t="s">
        <v>1579</v>
      </c>
      <c r="B436" s="151" t="s">
        <v>1580</v>
      </c>
      <c r="C436" s="151" t="s">
        <v>1505</v>
      </c>
      <c r="D436" s="151" t="s">
        <v>1569</v>
      </c>
      <c r="E436" s="151" t="s">
        <v>1570</v>
      </c>
      <c r="F436" s="151" t="s">
        <v>1578</v>
      </c>
      <c r="G436" s="151" t="s">
        <v>1581</v>
      </c>
      <c r="H436" s="151" t="s">
        <v>176</v>
      </c>
      <c r="I436" s="151" t="s">
        <v>4410</v>
      </c>
      <c r="J436" s="152" t="s">
        <v>4410</v>
      </c>
      <c r="K436" s="153" t="s">
        <v>4409</v>
      </c>
    </row>
    <row r="437" spans="1:11" ht="14.5" x14ac:dyDescent="0.35">
      <c r="A437" s="154" t="s">
        <v>1582</v>
      </c>
      <c r="B437" s="155" t="s">
        <v>1583</v>
      </c>
      <c r="C437" s="155" t="s">
        <v>1505</v>
      </c>
      <c r="D437" s="155" t="s">
        <v>1569</v>
      </c>
      <c r="E437" s="155" t="s">
        <v>1570</v>
      </c>
      <c r="F437" s="155" t="s">
        <v>1578</v>
      </c>
      <c r="G437" s="155" t="s">
        <v>1512</v>
      </c>
      <c r="H437" s="155" t="s">
        <v>176</v>
      </c>
      <c r="I437" s="155" t="s">
        <v>4410</v>
      </c>
      <c r="J437" s="156" t="s">
        <v>4410</v>
      </c>
      <c r="K437" s="157" t="s">
        <v>4409</v>
      </c>
    </row>
    <row r="438" spans="1:11" ht="14.5" x14ac:dyDescent="0.35">
      <c r="A438" s="150" t="s">
        <v>1584</v>
      </c>
      <c r="B438" s="151" t="s">
        <v>1585</v>
      </c>
      <c r="C438" s="151" t="s">
        <v>1505</v>
      </c>
      <c r="D438" s="151" t="s">
        <v>1569</v>
      </c>
      <c r="E438" s="151" t="s">
        <v>1570</v>
      </c>
      <c r="F438" s="151" t="s">
        <v>1578</v>
      </c>
      <c r="G438" s="151" t="s">
        <v>1575</v>
      </c>
      <c r="H438" s="151" t="s">
        <v>176</v>
      </c>
      <c r="I438" s="151" t="s">
        <v>4410</v>
      </c>
      <c r="J438" s="152" t="s">
        <v>4410</v>
      </c>
      <c r="K438" s="153" t="s">
        <v>4409</v>
      </c>
    </row>
    <row r="439" spans="1:11" ht="14.5" x14ac:dyDescent="0.35">
      <c r="A439" s="154" t="s">
        <v>1586</v>
      </c>
      <c r="B439" s="155" t="s">
        <v>1587</v>
      </c>
      <c r="C439" s="155" t="s">
        <v>1505</v>
      </c>
      <c r="D439" s="155" t="s">
        <v>1569</v>
      </c>
      <c r="E439" s="155" t="s">
        <v>1570</v>
      </c>
      <c r="F439" s="155" t="s">
        <v>1578</v>
      </c>
      <c r="G439" s="155" t="s">
        <v>1588</v>
      </c>
      <c r="H439" s="155" t="s">
        <v>176</v>
      </c>
      <c r="I439" s="155" t="s">
        <v>4410</v>
      </c>
      <c r="J439" s="156" t="s">
        <v>4410</v>
      </c>
      <c r="K439" s="157" t="s">
        <v>4409</v>
      </c>
    </row>
    <row r="440" spans="1:11" ht="14.5" x14ac:dyDescent="0.35">
      <c r="A440" s="150" t="s">
        <v>1589</v>
      </c>
      <c r="B440" s="151" t="s">
        <v>1590</v>
      </c>
      <c r="C440" s="151" t="s">
        <v>1505</v>
      </c>
      <c r="D440" s="151" t="s">
        <v>1569</v>
      </c>
      <c r="E440" s="151" t="s">
        <v>1570</v>
      </c>
      <c r="F440" s="151" t="s">
        <v>1578</v>
      </c>
      <c r="G440" s="151" t="s">
        <v>1512</v>
      </c>
      <c r="H440" s="151" t="s">
        <v>176</v>
      </c>
      <c r="I440" s="151" t="s">
        <v>4410</v>
      </c>
      <c r="J440" s="152" t="s">
        <v>4410</v>
      </c>
      <c r="K440" s="153" t="s">
        <v>4409</v>
      </c>
    </row>
    <row r="441" spans="1:11" ht="14.5" x14ac:dyDescent="0.35">
      <c r="A441" s="154" t="s">
        <v>1591</v>
      </c>
      <c r="B441" s="155" t="s">
        <v>1592</v>
      </c>
      <c r="C441" s="155" t="s">
        <v>1505</v>
      </c>
      <c r="D441" s="155" t="s">
        <v>1569</v>
      </c>
      <c r="E441" s="155" t="s">
        <v>1570</v>
      </c>
      <c r="F441" s="155" t="s">
        <v>1593</v>
      </c>
      <c r="G441" s="155" t="s">
        <v>1572</v>
      </c>
      <c r="H441" s="155" t="s">
        <v>176</v>
      </c>
      <c r="I441" s="155" t="s">
        <v>4410</v>
      </c>
      <c r="J441" s="156" t="s">
        <v>4410</v>
      </c>
      <c r="K441" s="157" t="s">
        <v>4409</v>
      </c>
    </row>
    <row r="442" spans="1:11" ht="14.5" x14ac:dyDescent="0.35">
      <c r="A442" s="150" t="s">
        <v>1594</v>
      </c>
      <c r="B442" s="151" t="s">
        <v>1595</v>
      </c>
      <c r="C442" s="151" t="s">
        <v>1505</v>
      </c>
      <c r="D442" s="151" t="s">
        <v>1569</v>
      </c>
      <c r="E442" s="151" t="s">
        <v>1570</v>
      </c>
      <c r="F442" s="151" t="s">
        <v>1593</v>
      </c>
      <c r="G442" s="151" t="s">
        <v>1512</v>
      </c>
      <c r="H442" s="151" t="s">
        <v>176</v>
      </c>
      <c r="I442" s="151" t="s">
        <v>4410</v>
      </c>
      <c r="J442" s="152" t="s">
        <v>4410</v>
      </c>
      <c r="K442" s="153" t="s">
        <v>4409</v>
      </c>
    </row>
    <row r="443" spans="1:11" ht="14.5" x14ac:dyDescent="0.35">
      <c r="A443" s="154" t="s">
        <v>1596</v>
      </c>
      <c r="B443" s="155" t="s">
        <v>1597</v>
      </c>
      <c r="C443" s="155" t="s">
        <v>1505</v>
      </c>
      <c r="D443" s="155" t="s">
        <v>1569</v>
      </c>
      <c r="E443" s="155" t="s">
        <v>1570</v>
      </c>
      <c r="F443" s="155" t="s">
        <v>1593</v>
      </c>
      <c r="G443" s="155" t="s">
        <v>1575</v>
      </c>
      <c r="H443" s="155" t="s">
        <v>176</v>
      </c>
      <c r="I443" s="155" t="s">
        <v>4410</v>
      </c>
      <c r="J443" s="156" t="s">
        <v>4410</v>
      </c>
      <c r="K443" s="157" t="s">
        <v>4409</v>
      </c>
    </row>
    <row r="444" spans="1:11" ht="14.5" x14ac:dyDescent="0.35">
      <c r="A444" s="150" t="s">
        <v>1598</v>
      </c>
      <c r="B444" s="151" t="s">
        <v>1599</v>
      </c>
      <c r="C444" s="151" t="s">
        <v>1505</v>
      </c>
      <c r="D444" s="151" t="s">
        <v>1569</v>
      </c>
      <c r="E444" s="151" t="s">
        <v>1570</v>
      </c>
      <c r="F444" s="151" t="s">
        <v>1593</v>
      </c>
      <c r="G444" s="151" t="s">
        <v>1512</v>
      </c>
      <c r="H444" s="151" t="s">
        <v>176</v>
      </c>
      <c r="I444" s="151" t="s">
        <v>4410</v>
      </c>
      <c r="J444" s="152" t="s">
        <v>4410</v>
      </c>
      <c r="K444" s="153" t="s">
        <v>4409</v>
      </c>
    </row>
    <row r="445" spans="1:11" ht="14.5" x14ac:dyDescent="0.35">
      <c r="A445" s="154" t="s">
        <v>1600</v>
      </c>
      <c r="B445" s="155" t="s">
        <v>1601</v>
      </c>
      <c r="C445" s="155" t="s">
        <v>1505</v>
      </c>
      <c r="D445" s="155" t="s">
        <v>1569</v>
      </c>
      <c r="E445" s="155" t="s">
        <v>1570</v>
      </c>
      <c r="F445" s="155" t="s">
        <v>1602</v>
      </c>
      <c r="G445" s="155" t="s">
        <v>1572</v>
      </c>
      <c r="H445" s="155" t="s">
        <v>176</v>
      </c>
      <c r="I445" s="155" t="s">
        <v>4410</v>
      </c>
      <c r="J445" s="156" t="s">
        <v>4410</v>
      </c>
      <c r="K445" s="157" t="s">
        <v>4409</v>
      </c>
    </row>
    <row r="446" spans="1:11" ht="14.5" x14ac:dyDescent="0.35">
      <c r="A446" s="150" t="s">
        <v>1603</v>
      </c>
      <c r="B446" s="151" t="s">
        <v>1604</v>
      </c>
      <c r="C446" s="151" t="s">
        <v>1505</v>
      </c>
      <c r="D446" s="151" t="s">
        <v>1569</v>
      </c>
      <c r="E446" s="151" t="s">
        <v>1570</v>
      </c>
      <c r="F446" s="151" t="s">
        <v>1602</v>
      </c>
      <c r="G446" s="151" t="s">
        <v>1512</v>
      </c>
      <c r="H446" s="151" t="s">
        <v>176</v>
      </c>
      <c r="I446" s="151" t="s">
        <v>4410</v>
      </c>
      <c r="J446" s="152" t="s">
        <v>4410</v>
      </c>
      <c r="K446" s="153" t="s">
        <v>4409</v>
      </c>
    </row>
    <row r="447" spans="1:11" ht="14.5" x14ac:dyDescent="0.35">
      <c r="A447" s="154" t="s">
        <v>1605</v>
      </c>
      <c r="B447" s="155" t="s">
        <v>1606</v>
      </c>
      <c r="C447" s="155" t="s">
        <v>1505</v>
      </c>
      <c r="D447" s="155" t="s">
        <v>1569</v>
      </c>
      <c r="E447" s="155" t="s">
        <v>1570</v>
      </c>
      <c r="F447" s="155" t="s">
        <v>1602</v>
      </c>
      <c r="G447" s="155" t="s">
        <v>1575</v>
      </c>
      <c r="H447" s="155" t="s">
        <v>176</v>
      </c>
      <c r="I447" s="155" t="s">
        <v>4410</v>
      </c>
      <c r="J447" s="156" t="s">
        <v>4410</v>
      </c>
      <c r="K447" s="157" t="s">
        <v>4409</v>
      </c>
    </row>
    <row r="448" spans="1:11" ht="14.5" x14ac:dyDescent="0.35">
      <c r="A448" s="150" t="s">
        <v>1607</v>
      </c>
      <c r="B448" s="151" t="s">
        <v>1608</v>
      </c>
      <c r="C448" s="151" t="s">
        <v>1505</v>
      </c>
      <c r="D448" s="151" t="s">
        <v>1569</v>
      </c>
      <c r="E448" s="151" t="s">
        <v>1570</v>
      </c>
      <c r="F448" s="151" t="s">
        <v>1602</v>
      </c>
      <c r="G448" s="151" t="s">
        <v>1512</v>
      </c>
      <c r="H448" s="151" t="s">
        <v>176</v>
      </c>
      <c r="I448" s="151" t="s">
        <v>4410</v>
      </c>
      <c r="J448" s="152" t="s">
        <v>4410</v>
      </c>
      <c r="K448" s="153" t="s">
        <v>4409</v>
      </c>
    </row>
    <row r="449" spans="1:11" ht="14.5" x14ac:dyDescent="0.35">
      <c r="A449" s="154" t="s">
        <v>1609</v>
      </c>
      <c r="B449" s="155" t="s">
        <v>1610</v>
      </c>
      <c r="C449" s="155" t="s">
        <v>1505</v>
      </c>
      <c r="D449" s="155" t="s">
        <v>1569</v>
      </c>
      <c r="E449" s="155" t="s">
        <v>1570</v>
      </c>
      <c r="F449" s="155" t="s">
        <v>1611</v>
      </c>
      <c r="G449" s="155" t="s">
        <v>1572</v>
      </c>
      <c r="H449" s="155" t="s">
        <v>176</v>
      </c>
      <c r="I449" s="155" t="s">
        <v>4410</v>
      </c>
      <c r="J449" s="156" t="s">
        <v>4410</v>
      </c>
      <c r="K449" s="157" t="s">
        <v>4409</v>
      </c>
    </row>
    <row r="450" spans="1:11" ht="14.5" x14ac:dyDescent="0.35">
      <c r="A450" s="150" t="s">
        <v>1612</v>
      </c>
      <c r="B450" s="151" t="s">
        <v>1613</v>
      </c>
      <c r="C450" s="151" t="s">
        <v>1505</v>
      </c>
      <c r="D450" s="151" t="s">
        <v>1569</v>
      </c>
      <c r="E450" s="151" t="s">
        <v>1570</v>
      </c>
      <c r="F450" s="151" t="s">
        <v>1611</v>
      </c>
      <c r="G450" s="151" t="s">
        <v>1512</v>
      </c>
      <c r="H450" s="151" t="s">
        <v>176</v>
      </c>
      <c r="I450" s="151" t="s">
        <v>4410</v>
      </c>
      <c r="J450" s="152" t="s">
        <v>4410</v>
      </c>
      <c r="K450" s="153" t="s">
        <v>4409</v>
      </c>
    </row>
    <row r="451" spans="1:11" ht="14.5" x14ac:dyDescent="0.35">
      <c r="A451" s="154" t="s">
        <v>1614</v>
      </c>
      <c r="B451" s="155" t="s">
        <v>1615</v>
      </c>
      <c r="C451" s="155" t="s">
        <v>1505</v>
      </c>
      <c r="D451" s="155" t="s">
        <v>1569</v>
      </c>
      <c r="E451" s="155" t="s">
        <v>1570</v>
      </c>
      <c r="F451" s="155" t="s">
        <v>1611</v>
      </c>
      <c r="G451" s="155" t="s">
        <v>1575</v>
      </c>
      <c r="H451" s="155" t="s">
        <v>176</v>
      </c>
      <c r="I451" s="155" t="s">
        <v>4410</v>
      </c>
      <c r="J451" s="156" t="s">
        <v>4410</v>
      </c>
      <c r="K451" s="157" t="s">
        <v>4409</v>
      </c>
    </row>
    <row r="452" spans="1:11" ht="14.5" x14ac:dyDescent="0.35">
      <c r="A452" s="150" t="s">
        <v>1616</v>
      </c>
      <c r="B452" s="151" t="s">
        <v>1617</v>
      </c>
      <c r="C452" s="151" t="s">
        <v>1505</v>
      </c>
      <c r="D452" s="151" t="s">
        <v>1569</v>
      </c>
      <c r="E452" s="151" t="s">
        <v>1570</v>
      </c>
      <c r="F452" s="151" t="s">
        <v>1611</v>
      </c>
      <c r="G452" s="151" t="s">
        <v>1512</v>
      </c>
      <c r="H452" s="151" t="s">
        <v>176</v>
      </c>
      <c r="I452" s="151" t="s">
        <v>4410</v>
      </c>
      <c r="J452" s="152" t="s">
        <v>4410</v>
      </c>
      <c r="K452" s="153" t="s">
        <v>4409</v>
      </c>
    </row>
    <row r="453" spans="1:11" ht="14.5" x14ac:dyDescent="0.35">
      <c r="A453" s="154" t="s">
        <v>1618</v>
      </c>
      <c r="B453" s="155" t="s">
        <v>1619</v>
      </c>
      <c r="C453" s="155" t="s">
        <v>1505</v>
      </c>
      <c r="D453" s="155" t="s">
        <v>1569</v>
      </c>
      <c r="E453" s="155" t="s">
        <v>1620</v>
      </c>
      <c r="F453" s="155" t="s">
        <v>1571</v>
      </c>
      <c r="G453" s="155" t="s">
        <v>1621</v>
      </c>
      <c r="H453" s="155" t="s">
        <v>176</v>
      </c>
      <c r="I453" s="155">
        <v>2</v>
      </c>
      <c r="J453" s="156">
        <v>2.5</v>
      </c>
      <c r="K453" s="157">
        <v>0.1</v>
      </c>
    </row>
    <row r="454" spans="1:11" ht="14.5" x14ac:dyDescent="0.35">
      <c r="A454" s="150" t="s">
        <v>1622</v>
      </c>
      <c r="B454" s="151" t="s">
        <v>1623</v>
      </c>
      <c r="C454" s="151" t="s">
        <v>1505</v>
      </c>
      <c r="D454" s="151" t="s">
        <v>1569</v>
      </c>
      <c r="E454" s="151" t="s">
        <v>1620</v>
      </c>
      <c r="F454" s="151" t="s">
        <v>1571</v>
      </c>
      <c r="G454" s="151" t="s">
        <v>1624</v>
      </c>
      <c r="H454" s="151" t="s">
        <v>176</v>
      </c>
      <c r="I454" s="151">
        <v>2</v>
      </c>
      <c r="J454" s="152">
        <v>2.5</v>
      </c>
      <c r="K454" s="153">
        <v>0.1</v>
      </c>
    </row>
    <row r="455" spans="1:11" ht="14.5" x14ac:dyDescent="0.35">
      <c r="A455" s="154" t="s">
        <v>1625</v>
      </c>
      <c r="B455" s="155" t="s">
        <v>1626</v>
      </c>
      <c r="C455" s="155" t="s">
        <v>1505</v>
      </c>
      <c r="D455" s="155" t="s">
        <v>1569</v>
      </c>
      <c r="E455" s="155" t="s">
        <v>1620</v>
      </c>
      <c r="F455" s="155" t="s">
        <v>1627</v>
      </c>
      <c r="G455" s="155" t="s">
        <v>1621</v>
      </c>
      <c r="H455" s="155" t="s">
        <v>176</v>
      </c>
      <c r="I455" s="155">
        <v>2</v>
      </c>
      <c r="J455" s="156">
        <v>2.5</v>
      </c>
      <c r="K455" s="157">
        <v>0.16666666666666666</v>
      </c>
    </row>
    <row r="456" spans="1:11" ht="14.5" x14ac:dyDescent="0.35">
      <c r="A456" s="150" t="s">
        <v>1628</v>
      </c>
      <c r="B456" s="151" t="s">
        <v>1629</v>
      </c>
      <c r="C456" s="151" t="s">
        <v>1505</v>
      </c>
      <c r="D456" s="151" t="s">
        <v>1569</v>
      </c>
      <c r="E456" s="151" t="s">
        <v>1620</v>
      </c>
      <c r="F456" s="151" t="s">
        <v>1627</v>
      </c>
      <c r="G456" s="151" t="s">
        <v>1630</v>
      </c>
      <c r="H456" s="151" t="s">
        <v>176</v>
      </c>
      <c r="I456" s="151">
        <v>2</v>
      </c>
      <c r="J456" s="152">
        <v>2.5</v>
      </c>
      <c r="K456" s="153">
        <v>0.16666666666666666</v>
      </c>
    </row>
    <row r="457" spans="1:11" ht="14.5" x14ac:dyDescent="0.35">
      <c r="A457" s="154" t="s">
        <v>1631</v>
      </c>
      <c r="B457" s="155" t="s">
        <v>1632</v>
      </c>
      <c r="C457" s="155" t="s">
        <v>1505</v>
      </c>
      <c r="D457" s="155" t="s">
        <v>1569</v>
      </c>
      <c r="E457" s="155" t="s">
        <v>1620</v>
      </c>
      <c r="F457" s="155" t="s">
        <v>1627</v>
      </c>
      <c r="G457" s="155" t="s">
        <v>1512</v>
      </c>
      <c r="H457" s="155" t="s">
        <v>176</v>
      </c>
      <c r="I457" s="155">
        <v>0</v>
      </c>
      <c r="J457" s="156">
        <v>0.5</v>
      </c>
      <c r="K457" s="157">
        <v>0.3</v>
      </c>
    </row>
    <row r="458" spans="1:11" ht="14.5" x14ac:dyDescent="0.35">
      <c r="A458" s="150" t="s">
        <v>1633</v>
      </c>
      <c r="B458" s="151" t="s">
        <v>1634</v>
      </c>
      <c r="C458" s="151" t="s">
        <v>1505</v>
      </c>
      <c r="D458" s="151" t="s">
        <v>1569</v>
      </c>
      <c r="E458" s="151" t="s">
        <v>1620</v>
      </c>
      <c r="F458" s="151" t="s">
        <v>1627</v>
      </c>
      <c r="G458" s="151" t="s">
        <v>1624</v>
      </c>
      <c r="H458" s="151" t="s">
        <v>176</v>
      </c>
      <c r="I458" s="151">
        <v>2</v>
      </c>
      <c r="J458" s="152">
        <v>2.5</v>
      </c>
      <c r="K458" s="153">
        <v>0.16666666666666666</v>
      </c>
    </row>
    <row r="459" spans="1:11" ht="14.5" x14ac:dyDescent="0.35">
      <c r="A459" s="154" t="s">
        <v>1635</v>
      </c>
      <c r="B459" s="155" t="s">
        <v>1636</v>
      </c>
      <c r="C459" s="155" t="s">
        <v>1505</v>
      </c>
      <c r="D459" s="155" t="s">
        <v>1569</v>
      </c>
      <c r="E459" s="155" t="s">
        <v>1620</v>
      </c>
      <c r="F459" s="155" t="s">
        <v>1627</v>
      </c>
      <c r="G459" s="155" t="s">
        <v>1637</v>
      </c>
      <c r="H459" s="155" t="s">
        <v>176</v>
      </c>
      <c r="I459" s="155">
        <v>2</v>
      </c>
      <c r="J459" s="156">
        <v>2.5</v>
      </c>
      <c r="K459" s="157">
        <v>0.16666666666666666</v>
      </c>
    </row>
    <row r="460" spans="1:11" ht="14.5" x14ac:dyDescent="0.35">
      <c r="A460" s="150" t="s">
        <v>1638</v>
      </c>
      <c r="B460" s="151" t="s">
        <v>1639</v>
      </c>
      <c r="C460" s="151" t="s">
        <v>1505</v>
      </c>
      <c r="D460" s="151" t="s">
        <v>1569</v>
      </c>
      <c r="E460" s="151" t="s">
        <v>1620</v>
      </c>
      <c r="F460" s="151" t="s">
        <v>1627</v>
      </c>
      <c r="G460" s="151" t="s">
        <v>1512</v>
      </c>
      <c r="H460" s="151" t="s">
        <v>176</v>
      </c>
      <c r="I460" s="151">
        <v>0</v>
      </c>
      <c r="J460" s="152">
        <v>0.5</v>
      </c>
      <c r="K460" s="153">
        <v>0.33707865168539325</v>
      </c>
    </row>
    <row r="461" spans="1:11" ht="14.5" x14ac:dyDescent="0.35">
      <c r="A461" s="154" t="s">
        <v>1640</v>
      </c>
      <c r="B461" s="155" t="s">
        <v>1641</v>
      </c>
      <c r="C461" s="155" t="s">
        <v>1505</v>
      </c>
      <c r="D461" s="155" t="s">
        <v>1569</v>
      </c>
      <c r="E461" s="155" t="s">
        <v>1620</v>
      </c>
      <c r="F461" s="155" t="s">
        <v>1642</v>
      </c>
      <c r="G461" s="155" t="s">
        <v>1621</v>
      </c>
      <c r="H461" s="155" t="s">
        <v>176</v>
      </c>
      <c r="I461" s="155" t="s">
        <v>4410</v>
      </c>
      <c r="J461" s="156" t="s">
        <v>4410</v>
      </c>
      <c r="K461" s="157" t="s">
        <v>4409</v>
      </c>
    </row>
    <row r="462" spans="1:11" ht="14.5" x14ac:dyDescent="0.35">
      <c r="A462" s="150" t="s">
        <v>1643</v>
      </c>
      <c r="B462" s="151" t="s">
        <v>1644</v>
      </c>
      <c r="C462" s="151" t="s">
        <v>1505</v>
      </c>
      <c r="D462" s="151" t="s">
        <v>1569</v>
      </c>
      <c r="E462" s="151" t="s">
        <v>1620</v>
      </c>
      <c r="F462" s="151" t="s">
        <v>1642</v>
      </c>
      <c r="G462" s="151" t="s">
        <v>1512</v>
      </c>
      <c r="H462" s="151" t="s">
        <v>176</v>
      </c>
      <c r="I462" s="151" t="s">
        <v>4410</v>
      </c>
      <c r="J462" s="152" t="s">
        <v>4410</v>
      </c>
      <c r="K462" s="153" t="s">
        <v>4409</v>
      </c>
    </row>
    <row r="463" spans="1:11" ht="14.5" x14ac:dyDescent="0.35">
      <c r="A463" s="154" t="s">
        <v>1645</v>
      </c>
      <c r="B463" s="155" t="s">
        <v>1646</v>
      </c>
      <c r="C463" s="155" t="s">
        <v>1505</v>
      </c>
      <c r="D463" s="155" t="s">
        <v>1569</v>
      </c>
      <c r="E463" s="155" t="s">
        <v>1620</v>
      </c>
      <c r="F463" s="155" t="s">
        <v>1642</v>
      </c>
      <c r="G463" s="155" t="s">
        <v>1624</v>
      </c>
      <c r="H463" s="155" t="s">
        <v>176</v>
      </c>
      <c r="I463" s="155" t="s">
        <v>4410</v>
      </c>
      <c r="J463" s="156" t="s">
        <v>4410</v>
      </c>
      <c r="K463" s="157" t="s">
        <v>4409</v>
      </c>
    </row>
    <row r="464" spans="1:11" ht="14.5" x14ac:dyDescent="0.35">
      <c r="A464" s="150" t="s">
        <v>1647</v>
      </c>
      <c r="B464" s="151" t="s">
        <v>1648</v>
      </c>
      <c r="C464" s="151" t="s">
        <v>1505</v>
      </c>
      <c r="D464" s="151" t="s">
        <v>1569</v>
      </c>
      <c r="E464" s="151" t="s">
        <v>1620</v>
      </c>
      <c r="F464" s="151" t="s">
        <v>1642</v>
      </c>
      <c r="G464" s="151" t="s">
        <v>1512</v>
      </c>
      <c r="H464" s="151" t="s">
        <v>176</v>
      </c>
      <c r="I464" s="151" t="s">
        <v>4410</v>
      </c>
      <c r="J464" s="152" t="s">
        <v>4410</v>
      </c>
      <c r="K464" s="153" t="s">
        <v>4409</v>
      </c>
    </row>
    <row r="465" spans="1:11" ht="14.5" x14ac:dyDescent="0.35">
      <c r="A465" s="154" t="s">
        <v>1649</v>
      </c>
      <c r="B465" s="155" t="s">
        <v>1650</v>
      </c>
      <c r="C465" s="155" t="s">
        <v>1505</v>
      </c>
      <c r="D465" s="155" t="s">
        <v>1569</v>
      </c>
      <c r="E465" s="155" t="s">
        <v>1620</v>
      </c>
      <c r="F465" s="155" t="s">
        <v>1651</v>
      </c>
      <c r="G465" s="155" t="s">
        <v>1621</v>
      </c>
      <c r="H465" s="155" t="s">
        <v>176</v>
      </c>
      <c r="I465" s="155" t="s">
        <v>4410</v>
      </c>
      <c r="J465" s="156" t="s">
        <v>4410</v>
      </c>
      <c r="K465" s="157" t="s">
        <v>4409</v>
      </c>
    </row>
    <row r="466" spans="1:11" ht="14.5" x14ac:dyDescent="0.35">
      <c r="A466" s="150" t="s">
        <v>1652</v>
      </c>
      <c r="B466" s="151" t="s">
        <v>1653</v>
      </c>
      <c r="C466" s="151" t="s">
        <v>1505</v>
      </c>
      <c r="D466" s="151" t="s">
        <v>1569</v>
      </c>
      <c r="E466" s="151" t="s">
        <v>1620</v>
      </c>
      <c r="F466" s="151" t="s">
        <v>1651</v>
      </c>
      <c r="G466" s="151" t="s">
        <v>1512</v>
      </c>
      <c r="H466" s="151" t="s">
        <v>176</v>
      </c>
      <c r="I466" s="151" t="s">
        <v>4410</v>
      </c>
      <c r="J466" s="152" t="s">
        <v>4410</v>
      </c>
      <c r="K466" s="153" t="s">
        <v>4409</v>
      </c>
    </row>
    <row r="467" spans="1:11" ht="14.5" x14ac:dyDescent="0.35">
      <c r="A467" s="154" t="s">
        <v>1654</v>
      </c>
      <c r="B467" s="155" t="s">
        <v>1655</v>
      </c>
      <c r="C467" s="155" t="s">
        <v>1505</v>
      </c>
      <c r="D467" s="155" t="s">
        <v>1569</v>
      </c>
      <c r="E467" s="155" t="s">
        <v>1620</v>
      </c>
      <c r="F467" s="155" t="s">
        <v>1651</v>
      </c>
      <c r="G467" s="155" t="s">
        <v>1624</v>
      </c>
      <c r="H467" s="155" t="s">
        <v>176</v>
      </c>
      <c r="I467" s="155" t="s">
        <v>4410</v>
      </c>
      <c r="J467" s="156" t="s">
        <v>4410</v>
      </c>
      <c r="K467" s="157" t="s">
        <v>4409</v>
      </c>
    </row>
    <row r="468" spans="1:11" ht="14.5" x14ac:dyDescent="0.35">
      <c r="A468" s="150" t="s">
        <v>1656</v>
      </c>
      <c r="B468" s="151" t="s">
        <v>1657</v>
      </c>
      <c r="C468" s="151" t="s">
        <v>1505</v>
      </c>
      <c r="D468" s="151" t="s">
        <v>1569</v>
      </c>
      <c r="E468" s="151" t="s">
        <v>1620</v>
      </c>
      <c r="F468" s="151" t="s">
        <v>1651</v>
      </c>
      <c r="G468" s="151" t="s">
        <v>1512</v>
      </c>
      <c r="H468" s="151" t="s">
        <v>176</v>
      </c>
      <c r="I468" s="151" t="s">
        <v>4410</v>
      </c>
      <c r="J468" s="152" t="s">
        <v>4410</v>
      </c>
      <c r="K468" s="153" t="s">
        <v>4409</v>
      </c>
    </row>
    <row r="469" spans="1:11" ht="14.5" x14ac:dyDescent="0.35">
      <c r="A469" s="154" t="s">
        <v>1658</v>
      </c>
      <c r="B469" s="155" t="s">
        <v>1659</v>
      </c>
      <c r="C469" s="155" t="s">
        <v>1660</v>
      </c>
      <c r="D469" s="155" t="s">
        <v>1661</v>
      </c>
      <c r="E469" s="155" t="s">
        <v>1662</v>
      </c>
      <c r="F469" s="155" t="s">
        <v>1663</v>
      </c>
      <c r="G469" s="155" t="s">
        <v>1664</v>
      </c>
      <c r="H469" s="155" t="s">
        <v>132</v>
      </c>
      <c r="I469" s="155">
        <v>2</v>
      </c>
      <c r="J469" s="156">
        <v>2.5</v>
      </c>
      <c r="K469" s="157">
        <v>15</v>
      </c>
    </row>
    <row r="470" spans="1:11" ht="14.5" x14ac:dyDescent="0.35">
      <c r="A470" s="150" t="s">
        <v>1665</v>
      </c>
      <c r="B470" s="151" t="s">
        <v>1666</v>
      </c>
      <c r="C470" s="151" t="s">
        <v>1660</v>
      </c>
      <c r="D470" s="151" t="s">
        <v>1661</v>
      </c>
      <c r="E470" s="151" t="s">
        <v>1662</v>
      </c>
      <c r="F470" s="151" t="s">
        <v>1663</v>
      </c>
      <c r="G470" s="151" t="s">
        <v>1512</v>
      </c>
      <c r="H470" s="151" t="s">
        <v>150</v>
      </c>
      <c r="I470" s="151">
        <v>0</v>
      </c>
      <c r="J470" s="152">
        <v>0.5</v>
      </c>
      <c r="K470" s="153">
        <v>0.75</v>
      </c>
    </row>
    <row r="471" spans="1:11" ht="14.5" x14ac:dyDescent="0.35">
      <c r="A471" s="154" t="s">
        <v>1667</v>
      </c>
      <c r="B471" s="155" t="s">
        <v>1668</v>
      </c>
      <c r="C471" s="155" t="s">
        <v>1660</v>
      </c>
      <c r="D471" s="155" t="s">
        <v>1661</v>
      </c>
      <c r="E471" s="155" t="s">
        <v>1662</v>
      </c>
      <c r="F471" s="155" t="s">
        <v>1669</v>
      </c>
      <c r="G471" s="155" t="s">
        <v>1670</v>
      </c>
      <c r="H471" s="155" t="s">
        <v>132</v>
      </c>
      <c r="I471" s="155" t="s">
        <v>4410</v>
      </c>
      <c r="J471" s="156" t="s">
        <v>4410</v>
      </c>
      <c r="K471" s="157" t="s">
        <v>4409</v>
      </c>
    </row>
    <row r="472" spans="1:11" ht="14.5" x14ac:dyDescent="0.35">
      <c r="A472" s="150" t="s">
        <v>1671</v>
      </c>
      <c r="B472" s="151" t="s">
        <v>1672</v>
      </c>
      <c r="C472" s="151" t="s">
        <v>1660</v>
      </c>
      <c r="D472" s="151" t="s">
        <v>1661</v>
      </c>
      <c r="E472" s="151" t="s">
        <v>1662</v>
      </c>
      <c r="F472" s="151" t="s">
        <v>1673</v>
      </c>
      <c r="G472" s="151" t="s">
        <v>1670</v>
      </c>
      <c r="H472" s="151" t="s">
        <v>132</v>
      </c>
      <c r="I472" s="151" t="s">
        <v>4410</v>
      </c>
      <c r="J472" s="152" t="s">
        <v>4410</v>
      </c>
      <c r="K472" s="153" t="s">
        <v>4409</v>
      </c>
    </row>
    <row r="473" spans="1:11" ht="14.5" x14ac:dyDescent="0.35">
      <c r="A473" s="154" t="s">
        <v>1674</v>
      </c>
      <c r="B473" s="155" t="s">
        <v>1675</v>
      </c>
      <c r="C473" s="155" t="s">
        <v>1660</v>
      </c>
      <c r="D473" s="155" t="s">
        <v>1661</v>
      </c>
      <c r="E473" s="155" t="s">
        <v>1676</v>
      </c>
      <c r="F473" s="155" t="s">
        <v>1677</v>
      </c>
      <c r="G473" s="155" t="s">
        <v>1678</v>
      </c>
      <c r="H473" s="155" t="s">
        <v>132</v>
      </c>
      <c r="I473" s="155" t="s">
        <v>4410</v>
      </c>
      <c r="J473" s="156" t="s">
        <v>4410</v>
      </c>
      <c r="K473" s="157" t="s">
        <v>4409</v>
      </c>
    </row>
    <row r="474" spans="1:11" ht="14.5" x14ac:dyDescent="0.35">
      <c r="A474" s="150" t="s">
        <v>1679</v>
      </c>
      <c r="B474" s="151" t="s">
        <v>1680</v>
      </c>
      <c r="C474" s="151" t="s">
        <v>1660</v>
      </c>
      <c r="D474" s="151" t="s">
        <v>1661</v>
      </c>
      <c r="E474" s="151" t="s">
        <v>1676</v>
      </c>
      <c r="F474" s="151" t="s">
        <v>1677</v>
      </c>
      <c r="G474" s="151" t="s">
        <v>1681</v>
      </c>
      <c r="H474" s="151" t="s">
        <v>132</v>
      </c>
      <c r="I474" s="151" t="s">
        <v>4410</v>
      </c>
      <c r="J474" s="152" t="s">
        <v>4410</v>
      </c>
      <c r="K474" s="153" t="s">
        <v>4409</v>
      </c>
    </row>
    <row r="475" spans="1:11" ht="14.5" x14ac:dyDescent="0.35">
      <c r="A475" s="154" t="s">
        <v>1682</v>
      </c>
      <c r="B475" s="155" t="s">
        <v>1683</v>
      </c>
      <c r="C475" s="155" t="s">
        <v>1660</v>
      </c>
      <c r="D475" s="155" t="s">
        <v>1661</v>
      </c>
      <c r="E475" s="155" t="s">
        <v>1676</v>
      </c>
      <c r="F475" s="155" t="s">
        <v>1677</v>
      </c>
      <c r="G475" s="155" t="s">
        <v>1684</v>
      </c>
      <c r="H475" s="155" t="s">
        <v>132</v>
      </c>
      <c r="I475" s="155" t="s">
        <v>4410</v>
      </c>
      <c r="J475" s="156" t="s">
        <v>4410</v>
      </c>
      <c r="K475" s="157" t="s">
        <v>4409</v>
      </c>
    </row>
    <row r="476" spans="1:11" ht="14.5" x14ac:dyDescent="0.35">
      <c r="A476" s="150" t="s">
        <v>1685</v>
      </c>
      <c r="B476" s="151" t="s">
        <v>1686</v>
      </c>
      <c r="C476" s="151" t="s">
        <v>1660</v>
      </c>
      <c r="D476" s="151" t="s">
        <v>1661</v>
      </c>
      <c r="E476" s="151" t="s">
        <v>1676</v>
      </c>
      <c r="F476" s="151" t="s">
        <v>1677</v>
      </c>
      <c r="G476" s="151" t="s">
        <v>1687</v>
      </c>
      <c r="H476" s="151" t="s">
        <v>132</v>
      </c>
      <c r="I476" s="151" t="s">
        <v>4410</v>
      </c>
      <c r="J476" s="152" t="s">
        <v>4410</v>
      </c>
      <c r="K476" s="153" t="s">
        <v>4409</v>
      </c>
    </row>
    <row r="477" spans="1:11" ht="14.5" x14ac:dyDescent="0.35">
      <c r="A477" s="154" t="s">
        <v>1688</v>
      </c>
      <c r="B477" s="155" t="s">
        <v>1689</v>
      </c>
      <c r="C477" s="155" t="s">
        <v>1660</v>
      </c>
      <c r="D477" s="155" t="s">
        <v>1661</v>
      </c>
      <c r="E477" s="155" t="s">
        <v>1676</v>
      </c>
      <c r="F477" s="155" t="s">
        <v>1677</v>
      </c>
      <c r="G477" s="155" t="s">
        <v>1690</v>
      </c>
      <c r="H477" s="155" t="s">
        <v>132</v>
      </c>
      <c r="I477" s="155" t="s">
        <v>4410</v>
      </c>
      <c r="J477" s="156" t="s">
        <v>4410</v>
      </c>
      <c r="K477" s="157" t="s">
        <v>4409</v>
      </c>
    </row>
    <row r="478" spans="1:11" ht="14.5" x14ac:dyDescent="0.35">
      <c r="A478" s="150" t="s">
        <v>1691</v>
      </c>
      <c r="B478" s="151" t="s">
        <v>1692</v>
      </c>
      <c r="C478" s="151" t="s">
        <v>1660</v>
      </c>
      <c r="D478" s="151" t="s">
        <v>1661</v>
      </c>
      <c r="E478" s="151" t="s">
        <v>1676</v>
      </c>
      <c r="F478" s="151" t="s">
        <v>1677</v>
      </c>
      <c r="G478" s="151" t="s">
        <v>1693</v>
      </c>
      <c r="H478" s="151" t="s">
        <v>132</v>
      </c>
      <c r="I478" s="151" t="s">
        <v>4410</v>
      </c>
      <c r="J478" s="152" t="s">
        <v>4410</v>
      </c>
      <c r="K478" s="153" t="s">
        <v>4409</v>
      </c>
    </row>
    <row r="479" spans="1:11" ht="14.5" x14ac:dyDescent="0.35">
      <c r="A479" s="154" t="s">
        <v>1694</v>
      </c>
      <c r="B479" s="155" t="s">
        <v>1695</v>
      </c>
      <c r="C479" s="155" t="s">
        <v>1660</v>
      </c>
      <c r="D479" s="155" t="s">
        <v>1661</v>
      </c>
      <c r="E479" s="155" t="s">
        <v>1676</v>
      </c>
      <c r="F479" s="155" t="s">
        <v>1677</v>
      </c>
      <c r="G479" s="155" t="s">
        <v>1696</v>
      </c>
      <c r="H479" s="155" t="s">
        <v>132</v>
      </c>
      <c r="I479" s="155" t="s">
        <v>4410</v>
      </c>
      <c r="J479" s="156" t="s">
        <v>4410</v>
      </c>
      <c r="K479" s="157" t="s">
        <v>4409</v>
      </c>
    </row>
    <row r="480" spans="1:11" ht="14.5" x14ac:dyDescent="0.35">
      <c r="A480" s="150" t="s">
        <v>1697</v>
      </c>
      <c r="B480" s="151" t="s">
        <v>1698</v>
      </c>
      <c r="C480" s="151" t="s">
        <v>1660</v>
      </c>
      <c r="D480" s="151" t="s">
        <v>1661</v>
      </c>
      <c r="E480" s="151" t="s">
        <v>1676</v>
      </c>
      <c r="F480" s="151" t="s">
        <v>1677</v>
      </c>
      <c r="G480" s="151" t="s">
        <v>1512</v>
      </c>
      <c r="H480" s="151" t="s">
        <v>150</v>
      </c>
      <c r="I480" s="151" t="s">
        <v>4410</v>
      </c>
      <c r="J480" s="152" t="s">
        <v>4410</v>
      </c>
      <c r="K480" s="153" t="s">
        <v>4409</v>
      </c>
    </row>
    <row r="481" spans="1:11" ht="14.5" x14ac:dyDescent="0.35">
      <c r="A481" s="154" t="s">
        <v>1699</v>
      </c>
      <c r="B481" s="155" t="s">
        <v>1700</v>
      </c>
      <c r="C481" s="155" t="s">
        <v>1660</v>
      </c>
      <c r="D481" s="155" t="s">
        <v>1661</v>
      </c>
      <c r="E481" s="155" t="s">
        <v>1701</v>
      </c>
      <c r="F481" s="155" t="s">
        <v>1677</v>
      </c>
      <c r="G481" s="155" t="s">
        <v>1678</v>
      </c>
      <c r="H481" s="155" t="s">
        <v>132</v>
      </c>
      <c r="I481" s="155" t="s">
        <v>4410</v>
      </c>
      <c r="J481" s="156" t="s">
        <v>4410</v>
      </c>
      <c r="K481" s="157" t="s">
        <v>4409</v>
      </c>
    </row>
    <row r="482" spans="1:11" ht="14.5" x14ac:dyDescent="0.35">
      <c r="A482" s="150" t="s">
        <v>1702</v>
      </c>
      <c r="B482" s="151" t="s">
        <v>1703</v>
      </c>
      <c r="C482" s="151" t="s">
        <v>1660</v>
      </c>
      <c r="D482" s="151" t="s">
        <v>1661</v>
      </c>
      <c r="E482" s="151" t="s">
        <v>1701</v>
      </c>
      <c r="F482" s="151" t="s">
        <v>1677</v>
      </c>
      <c r="G482" s="151" t="s">
        <v>1681</v>
      </c>
      <c r="H482" s="151" t="s">
        <v>132</v>
      </c>
      <c r="I482" s="151" t="s">
        <v>4410</v>
      </c>
      <c r="J482" s="152" t="s">
        <v>4410</v>
      </c>
      <c r="K482" s="153" t="s">
        <v>4409</v>
      </c>
    </row>
    <row r="483" spans="1:11" ht="14.5" x14ac:dyDescent="0.35">
      <c r="A483" s="154" t="s">
        <v>1704</v>
      </c>
      <c r="B483" s="155" t="s">
        <v>1705</v>
      </c>
      <c r="C483" s="155" t="s">
        <v>1660</v>
      </c>
      <c r="D483" s="155" t="s">
        <v>1661</v>
      </c>
      <c r="E483" s="155" t="s">
        <v>1701</v>
      </c>
      <c r="F483" s="155" t="s">
        <v>1677</v>
      </c>
      <c r="G483" s="155" t="s">
        <v>1684</v>
      </c>
      <c r="H483" s="155" t="s">
        <v>132</v>
      </c>
      <c r="I483" s="155" t="s">
        <v>4410</v>
      </c>
      <c r="J483" s="156" t="s">
        <v>4410</v>
      </c>
      <c r="K483" s="157" t="s">
        <v>4409</v>
      </c>
    </row>
    <row r="484" spans="1:11" ht="14.5" x14ac:dyDescent="0.35">
      <c r="A484" s="150" t="s">
        <v>1706</v>
      </c>
      <c r="B484" s="151" t="s">
        <v>1707</v>
      </c>
      <c r="C484" s="151" t="s">
        <v>1660</v>
      </c>
      <c r="D484" s="151" t="s">
        <v>1661</v>
      </c>
      <c r="E484" s="151" t="s">
        <v>1701</v>
      </c>
      <c r="F484" s="151" t="s">
        <v>1677</v>
      </c>
      <c r="G484" s="151" t="s">
        <v>1687</v>
      </c>
      <c r="H484" s="151" t="s">
        <v>132</v>
      </c>
      <c r="I484" s="151" t="s">
        <v>4410</v>
      </c>
      <c r="J484" s="152" t="s">
        <v>4410</v>
      </c>
      <c r="K484" s="153" t="s">
        <v>4409</v>
      </c>
    </row>
    <row r="485" spans="1:11" ht="14.5" x14ac:dyDescent="0.35">
      <c r="A485" s="154" t="s">
        <v>1708</v>
      </c>
      <c r="B485" s="155" t="s">
        <v>1709</v>
      </c>
      <c r="C485" s="155" t="s">
        <v>1660</v>
      </c>
      <c r="D485" s="155" t="s">
        <v>1661</v>
      </c>
      <c r="E485" s="155" t="s">
        <v>1701</v>
      </c>
      <c r="F485" s="155" t="s">
        <v>1677</v>
      </c>
      <c r="G485" s="155" t="s">
        <v>1690</v>
      </c>
      <c r="H485" s="155" t="s">
        <v>132</v>
      </c>
      <c r="I485" s="155" t="s">
        <v>4410</v>
      </c>
      <c r="J485" s="156" t="s">
        <v>4410</v>
      </c>
      <c r="K485" s="157" t="s">
        <v>4409</v>
      </c>
    </row>
    <row r="486" spans="1:11" ht="14.5" x14ac:dyDescent="0.35">
      <c r="A486" s="150" t="s">
        <v>1710</v>
      </c>
      <c r="B486" s="151" t="s">
        <v>1711</v>
      </c>
      <c r="C486" s="151" t="s">
        <v>1660</v>
      </c>
      <c r="D486" s="151" t="s">
        <v>1661</v>
      </c>
      <c r="E486" s="151" t="s">
        <v>1701</v>
      </c>
      <c r="F486" s="151" t="s">
        <v>1677</v>
      </c>
      <c r="G486" s="151" t="s">
        <v>1693</v>
      </c>
      <c r="H486" s="151" t="s">
        <v>132</v>
      </c>
      <c r="I486" s="151" t="s">
        <v>4410</v>
      </c>
      <c r="J486" s="152" t="s">
        <v>4410</v>
      </c>
      <c r="K486" s="153" t="s">
        <v>4409</v>
      </c>
    </row>
    <row r="487" spans="1:11" ht="14.5" x14ac:dyDescent="0.35">
      <c r="A487" s="154" t="s">
        <v>1712</v>
      </c>
      <c r="B487" s="155" t="s">
        <v>1713</v>
      </c>
      <c r="C487" s="155" t="s">
        <v>1660</v>
      </c>
      <c r="D487" s="155" t="s">
        <v>1661</v>
      </c>
      <c r="E487" s="155" t="s">
        <v>1701</v>
      </c>
      <c r="F487" s="155" t="s">
        <v>1677</v>
      </c>
      <c r="G487" s="155" t="s">
        <v>1696</v>
      </c>
      <c r="H487" s="155" t="s">
        <v>132</v>
      </c>
      <c r="I487" s="155" t="s">
        <v>4410</v>
      </c>
      <c r="J487" s="156" t="s">
        <v>4410</v>
      </c>
      <c r="K487" s="157" t="s">
        <v>4409</v>
      </c>
    </row>
    <row r="488" spans="1:11" ht="14.5" x14ac:dyDescent="0.35">
      <c r="A488" s="150" t="s">
        <v>1714</v>
      </c>
      <c r="B488" s="151" t="s">
        <v>1715</v>
      </c>
      <c r="C488" s="151" t="s">
        <v>1660</v>
      </c>
      <c r="D488" s="151" t="s">
        <v>1661</v>
      </c>
      <c r="E488" s="151" t="s">
        <v>1701</v>
      </c>
      <c r="F488" s="151" t="s">
        <v>1677</v>
      </c>
      <c r="G488" s="151" t="s">
        <v>1512</v>
      </c>
      <c r="H488" s="151" t="s">
        <v>150</v>
      </c>
      <c r="I488" s="151" t="s">
        <v>4410</v>
      </c>
      <c r="J488" s="152" t="s">
        <v>4410</v>
      </c>
      <c r="K488" s="153" t="s">
        <v>4409</v>
      </c>
    </row>
    <row r="489" spans="1:11" ht="14.5" x14ac:dyDescent="0.35">
      <c r="A489" s="154" t="s">
        <v>1716</v>
      </c>
      <c r="B489" s="155" t="s">
        <v>1717</v>
      </c>
      <c r="C489" s="155" t="s">
        <v>1660</v>
      </c>
      <c r="D489" s="155" t="s">
        <v>1661</v>
      </c>
      <c r="E489" s="155" t="s">
        <v>1718</v>
      </c>
      <c r="F489" s="155" t="s">
        <v>1677</v>
      </c>
      <c r="G489" s="155" t="s">
        <v>1678</v>
      </c>
      <c r="H489" s="155" t="s">
        <v>132</v>
      </c>
      <c r="I489" s="155" t="s">
        <v>4410</v>
      </c>
      <c r="J489" s="156" t="s">
        <v>4410</v>
      </c>
      <c r="K489" s="157" t="s">
        <v>4409</v>
      </c>
    </row>
    <row r="490" spans="1:11" ht="14.5" x14ac:dyDescent="0.35">
      <c r="A490" s="150" t="s">
        <v>1719</v>
      </c>
      <c r="B490" s="151" t="s">
        <v>1720</v>
      </c>
      <c r="C490" s="151" t="s">
        <v>1660</v>
      </c>
      <c r="D490" s="151" t="s">
        <v>1661</v>
      </c>
      <c r="E490" s="151" t="s">
        <v>1718</v>
      </c>
      <c r="F490" s="151" t="s">
        <v>1677</v>
      </c>
      <c r="G490" s="151" t="s">
        <v>1681</v>
      </c>
      <c r="H490" s="151" t="s">
        <v>132</v>
      </c>
      <c r="I490" s="151" t="s">
        <v>4410</v>
      </c>
      <c r="J490" s="152" t="s">
        <v>4410</v>
      </c>
      <c r="K490" s="153" t="s">
        <v>4409</v>
      </c>
    </row>
    <row r="491" spans="1:11" ht="14.5" x14ac:dyDescent="0.35">
      <c r="A491" s="154" t="s">
        <v>1721</v>
      </c>
      <c r="B491" s="155" t="s">
        <v>1722</v>
      </c>
      <c r="C491" s="155" t="s">
        <v>1660</v>
      </c>
      <c r="D491" s="155" t="s">
        <v>1661</v>
      </c>
      <c r="E491" s="155" t="s">
        <v>1723</v>
      </c>
      <c r="F491" s="155" t="s">
        <v>1677</v>
      </c>
      <c r="G491" s="155" t="s">
        <v>1678</v>
      </c>
      <c r="H491" s="155" t="s">
        <v>132</v>
      </c>
      <c r="I491" s="155" t="s">
        <v>4410</v>
      </c>
      <c r="J491" s="156" t="s">
        <v>4410</v>
      </c>
      <c r="K491" s="157" t="s">
        <v>4409</v>
      </c>
    </row>
    <row r="492" spans="1:11" ht="14.5" x14ac:dyDescent="0.35">
      <c r="A492" s="150" t="s">
        <v>1724</v>
      </c>
      <c r="B492" s="151" t="s">
        <v>1725</v>
      </c>
      <c r="C492" s="151" t="s">
        <v>1660</v>
      </c>
      <c r="D492" s="151" t="s">
        <v>1661</v>
      </c>
      <c r="E492" s="151" t="s">
        <v>1723</v>
      </c>
      <c r="F492" s="151" t="s">
        <v>1677</v>
      </c>
      <c r="G492" s="151" t="s">
        <v>1681</v>
      </c>
      <c r="H492" s="151" t="s">
        <v>132</v>
      </c>
      <c r="I492" s="151" t="s">
        <v>4410</v>
      </c>
      <c r="J492" s="152" t="s">
        <v>4410</v>
      </c>
      <c r="K492" s="153" t="s">
        <v>4409</v>
      </c>
    </row>
    <row r="493" spans="1:11" ht="14.5" x14ac:dyDescent="0.35">
      <c r="A493" s="154" t="s">
        <v>1726</v>
      </c>
      <c r="B493" s="155" t="s">
        <v>1727</v>
      </c>
      <c r="C493" s="155" t="s">
        <v>1660</v>
      </c>
      <c r="D493" s="155" t="s">
        <v>1728</v>
      </c>
      <c r="E493" s="155" t="s">
        <v>1729</v>
      </c>
      <c r="F493" s="155" t="s">
        <v>1663</v>
      </c>
      <c r="G493" s="155" t="s">
        <v>1730</v>
      </c>
      <c r="H493" s="155" t="s">
        <v>132</v>
      </c>
      <c r="I493" s="155">
        <v>2</v>
      </c>
      <c r="J493" s="156">
        <v>2.5</v>
      </c>
      <c r="K493" s="157">
        <v>15</v>
      </c>
    </row>
    <row r="494" spans="1:11" ht="14.5" x14ac:dyDescent="0.35">
      <c r="A494" s="150" t="s">
        <v>1731</v>
      </c>
      <c r="B494" s="151" t="s">
        <v>1732</v>
      </c>
      <c r="C494" s="151" t="s">
        <v>1660</v>
      </c>
      <c r="D494" s="151" t="s">
        <v>1728</v>
      </c>
      <c r="E494" s="151" t="s">
        <v>1729</v>
      </c>
      <c r="F494" s="151" t="s">
        <v>1663</v>
      </c>
      <c r="G494" s="151" t="s">
        <v>1512</v>
      </c>
      <c r="H494" s="151" t="s">
        <v>150</v>
      </c>
      <c r="I494" s="151">
        <v>0</v>
      </c>
      <c r="J494" s="152">
        <v>0.5</v>
      </c>
      <c r="K494" s="153">
        <v>0.75</v>
      </c>
    </row>
    <row r="495" spans="1:11" ht="14.5" x14ac:dyDescent="0.35">
      <c r="A495" s="154" t="s">
        <v>1733</v>
      </c>
      <c r="B495" s="155" t="s">
        <v>1734</v>
      </c>
      <c r="C495" s="155" t="s">
        <v>1660</v>
      </c>
      <c r="D495" s="155" t="s">
        <v>1728</v>
      </c>
      <c r="E495" s="155" t="s">
        <v>1735</v>
      </c>
      <c r="F495" s="155" t="s">
        <v>1663</v>
      </c>
      <c r="G495" s="155" t="s">
        <v>1736</v>
      </c>
      <c r="H495" s="155" t="s">
        <v>132</v>
      </c>
      <c r="I495" s="155" t="s">
        <v>4410</v>
      </c>
      <c r="J495" s="156" t="s">
        <v>4410</v>
      </c>
      <c r="K495" s="157" t="s">
        <v>4409</v>
      </c>
    </row>
    <row r="496" spans="1:11" ht="14.5" x14ac:dyDescent="0.35">
      <c r="A496" s="150" t="s">
        <v>1737</v>
      </c>
      <c r="B496" s="151" t="s">
        <v>1738</v>
      </c>
      <c r="C496" s="151" t="s">
        <v>1660</v>
      </c>
      <c r="D496" s="151" t="s">
        <v>1728</v>
      </c>
      <c r="E496" s="151" t="s">
        <v>1735</v>
      </c>
      <c r="F496" s="151" t="s">
        <v>1663</v>
      </c>
      <c r="G496" s="151" t="s">
        <v>1512</v>
      </c>
      <c r="H496" s="151" t="s">
        <v>150</v>
      </c>
      <c r="I496" s="151" t="s">
        <v>4410</v>
      </c>
      <c r="J496" s="152" t="s">
        <v>4410</v>
      </c>
      <c r="K496" s="153" t="s">
        <v>4409</v>
      </c>
    </row>
    <row r="497" spans="1:11" ht="14.5" x14ac:dyDescent="0.35">
      <c r="A497" s="154" t="s">
        <v>1739</v>
      </c>
      <c r="B497" s="155" t="s">
        <v>1740</v>
      </c>
      <c r="C497" s="155" t="s">
        <v>1660</v>
      </c>
      <c r="D497" s="155" t="s">
        <v>1728</v>
      </c>
      <c r="E497" s="155" t="s">
        <v>1741</v>
      </c>
      <c r="F497" s="155" t="s">
        <v>1663</v>
      </c>
      <c r="G497" s="155" t="s">
        <v>1742</v>
      </c>
      <c r="H497" s="155" t="s">
        <v>132</v>
      </c>
      <c r="I497" s="155">
        <v>2</v>
      </c>
      <c r="J497" s="156">
        <v>2.5</v>
      </c>
      <c r="K497" s="157">
        <v>2.5</v>
      </c>
    </row>
    <row r="498" spans="1:11" ht="14.5" x14ac:dyDescent="0.35">
      <c r="A498" s="150" t="s">
        <v>1743</v>
      </c>
      <c r="B498" s="151" t="s">
        <v>1744</v>
      </c>
      <c r="C498" s="151" t="s">
        <v>1660</v>
      </c>
      <c r="D498" s="151" t="s">
        <v>1728</v>
      </c>
      <c r="E498" s="151" t="s">
        <v>1741</v>
      </c>
      <c r="F498" s="151" t="s">
        <v>1663</v>
      </c>
      <c r="G498" s="151" t="s">
        <v>1745</v>
      </c>
      <c r="H498" s="151" t="s">
        <v>132</v>
      </c>
      <c r="I498" s="151">
        <v>2</v>
      </c>
      <c r="J498" s="152">
        <v>2.5</v>
      </c>
      <c r="K498" s="153">
        <v>2.5</v>
      </c>
    </row>
    <row r="499" spans="1:11" ht="14.5" x14ac:dyDescent="0.35">
      <c r="A499" s="154" t="s">
        <v>1746</v>
      </c>
      <c r="B499" s="155" t="s">
        <v>1747</v>
      </c>
      <c r="C499" s="155" t="s">
        <v>1660</v>
      </c>
      <c r="D499" s="155" t="s">
        <v>1728</v>
      </c>
      <c r="E499" s="155" t="s">
        <v>1741</v>
      </c>
      <c r="F499" s="155" t="s">
        <v>1663</v>
      </c>
      <c r="G499" s="155" t="s">
        <v>1748</v>
      </c>
      <c r="H499" s="155" t="s">
        <v>132</v>
      </c>
      <c r="I499" s="155">
        <v>2</v>
      </c>
      <c r="J499" s="156">
        <v>2.5</v>
      </c>
      <c r="K499" s="157">
        <v>3.75</v>
      </c>
    </row>
    <row r="500" spans="1:11" ht="14.5" x14ac:dyDescent="0.35">
      <c r="A500" s="150" t="s">
        <v>1749</v>
      </c>
      <c r="B500" s="151" t="s">
        <v>1750</v>
      </c>
      <c r="C500" s="151" t="s">
        <v>1660</v>
      </c>
      <c r="D500" s="151" t="s">
        <v>1728</v>
      </c>
      <c r="E500" s="151" t="s">
        <v>1741</v>
      </c>
      <c r="F500" s="151" t="s">
        <v>1751</v>
      </c>
      <c r="G500" s="151" t="s">
        <v>1742</v>
      </c>
      <c r="H500" s="151" t="s">
        <v>132</v>
      </c>
      <c r="I500" s="151">
        <v>2</v>
      </c>
      <c r="J500" s="152">
        <v>2.5</v>
      </c>
      <c r="K500" s="153">
        <v>2.5</v>
      </c>
    </row>
    <row r="501" spans="1:11" ht="14.5" x14ac:dyDescent="0.35">
      <c r="A501" s="154" t="s">
        <v>1752</v>
      </c>
      <c r="B501" s="155" t="s">
        <v>1753</v>
      </c>
      <c r="C501" s="155" t="s">
        <v>1660</v>
      </c>
      <c r="D501" s="155" t="s">
        <v>1728</v>
      </c>
      <c r="E501" s="155" t="s">
        <v>1741</v>
      </c>
      <c r="F501" s="155" t="s">
        <v>1751</v>
      </c>
      <c r="G501" s="155" t="s">
        <v>1745</v>
      </c>
      <c r="H501" s="155" t="s">
        <v>132</v>
      </c>
      <c r="I501" s="155">
        <v>2</v>
      </c>
      <c r="J501" s="156">
        <v>2.5</v>
      </c>
      <c r="K501" s="157">
        <v>2.5</v>
      </c>
    </row>
    <row r="502" spans="1:11" ht="14.5" x14ac:dyDescent="0.35">
      <c r="A502" s="150" t="s">
        <v>1754</v>
      </c>
      <c r="B502" s="151" t="s">
        <v>1755</v>
      </c>
      <c r="C502" s="151" t="s">
        <v>1660</v>
      </c>
      <c r="D502" s="151" t="s">
        <v>1728</v>
      </c>
      <c r="E502" s="151" t="s">
        <v>1741</v>
      </c>
      <c r="F502" s="151" t="s">
        <v>1751</v>
      </c>
      <c r="G502" s="151" t="s">
        <v>1748</v>
      </c>
      <c r="H502" s="151" t="s">
        <v>132</v>
      </c>
      <c r="I502" s="151">
        <v>2</v>
      </c>
      <c r="J502" s="152">
        <v>2.5</v>
      </c>
      <c r="K502" s="153">
        <v>3.75</v>
      </c>
    </row>
    <row r="503" spans="1:11" ht="14.5" x14ac:dyDescent="0.35">
      <c r="A503" s="154" t="s">
        <v>1756</v>
      </c>
      <c r="B503" s="155" t="s">
        <v>1757</v>
      </c>
      <c r="C503" s="155" t="s">
        <v>1660</v>
      </c>
      <c r="D503" s="155" t="s">
        <v>1758</v>
      </c>
      <c r="E503" s="155" t="s">
        <v>1759</v>
      </c>
      <c r="F503" s="155" t="s">
        <v>1760</v>
      </c>
      <c r="G503" s="155" t="s">
        <v>1761</v>
      </c>
      <c r="H503" s="155" t="s">
        <v>150</v>
      </c>
      <c r="I503" s="155" t="s">
        <v>4410</v>
      </c>
      <c r="J503" s="156" t="s">
        <v>4410</v>
      </c>
      <c r="K503" s="157" t="s">
        <v>4409</v>
      </c>
    </row>
    <row r="504" spans="1:11" ht="14.5" x14ac:dyDescent="0.35">
      <c r="A504" s="150" t="s">
        <v>1762</v>
      </c>
      <c r="B504" s="151" t="s">
        <v>1763</v>
      </c>
      <c r="C504" s="151" t="s">
        <v>1660</v>
      </c>
      <c r="D504" s="151" t="s">
        <v>1758</v>
      </c>
      <c r="E504" s="151" t="s">
        <v>1759</v>
      </c>
      <c r="F504" s="151" t="s">
        <v>1764</v>
      </c>
      <c r="G504" s="151" t="s">
        <v>1765</v>
      </c>
      <c r="H504" s="151" t="s">
        <v>150</v>
      </c>
      <c r="I504" s="151" t="s">
        <v>4410</v>
      </c>
      <c r="J504" s="152" t="s">
        <v>4410</v>
      </c>
      <c r="K504" s="153" t="s">
        <v>4409</v>
      </c>
    </row>
    <row r="505" spans="1:11" ht="14.5" x14ac:dyDescent="0.35">
      <c r="A505" s="154" t="s">
        <v>1766</v>
      </c>
      <c r="B505" s="155" t="s">
        <v>1767</v>
      </c>
      <c r="C505" s="155" t="s">
        <v>1660</v>
      </c>
      <c r="D505" s="155" t="s">
        <v>1758</v>
      </c>
      <c r="E505" s="155" t="s">
        <v>1768</v>
      </c>
      <c r="F505" s="155" t="s">
        <v>1769</v>
      </c>
      <c r="G505" s="155" t="s">
        <v>454</v>
      </c>
      <c r="H505" s="155" t="s">
        <v>176</v>
      </c>
      <c r="I505" s="155" t="s">
        <v>4410</v>
      </c>
      <c r="J505" s="156" t="s">
        <v>4410</v>
      </c>
      <c r="K505" s="157" t="s">
        <v>4409</v>
      </c>
    </row>
    <row r="506" spans="1:11" ht="14.5" x14ac:dyDescent="0.35">
      <c r="A506" s="150" t="s">
        <v>1770</v>
      </c>
      <c r="B506" s="151" t="s">
        <v>1771</v>
      </c>
      <c r="C506" s="151" t="s">
        <v>1660</v>
      </c>
      <c r="D506" s="151" t="s">
        <v>1758</v>
      </c>
      <c r="E506" s="151" t="s">
        <v>1768</v>
      </c>
      <c r="F506" s="151" t="s">
        <v>1772</v>
      </c>
      <c r="G506" s="151" t="s">
        <v>454</v>
      </c>
      <c r="H506" s="151" t="s">
        <v>176</v>
      </c>
      <c r="I506" s="151" t="s">
        <v>4410</v>
      </c>
      <c r="J506" s="152" t="s">
        <v>4410</v>
      </c>
      <c r="K506" s="153" t="s">
        <v>4409</v>
      </c>
    </row>
    <row r="507" spans="1:11" ht="14.5" x14ac:dyDescent="0.35">
      <c r="A507" s="154" t="s">
        <v>1773</v>
      </c>
      <c r="B507" s="155" t="s">
        <v>1774</v>
      </c>
      <c r="C507" s="155" t="s">
        <v>1660</v>
      </c>
      <c r="D507" s="155" t="s">
        <v>1758</v>
      </c>
      <c r="E507" s="155" t="s">
        <v>1768</v>
      </c>
      <c r="F507" s="155" t="s">
        <v>1775</v>
      </c>
      <c r="G507" s="155" t="s">
        <v>454</v>
      </c>
      <c r="H507" s="155" t="s">
        <v>176</v>
      </c>
      <c r="I507" s="155" t="s">
        <v>4410</v>
      </c>
      <c r="J507" s="156" t="s">
        <v>4410</v>
      </c>
      <c r="K507" s="157" t="s">
        <v>4409</v>
      </c>
    </row>
    <row r="508" spans="1:11" ht="14.5" x14ac:dyDescent="0.35">
      <c r="A508" s="150" t="s">
        <v>1776</v>
      </c>
      <c r="B508" s="151" t="s">
        <v>1777</v>
      </c>
      <c r="C508" s="151" t="s">
        <v>1660</v>
      </c>
      <c r="D508" s="151" t="s">
        <v>1758</v>
      </c>
      <c r="E508" s="151" t="s">
        <v>1768</v>
      </c>
      <c r="F508" s="151" t="s">
        <v>1778</v>
      </c>
      <c r="G508" s="151" t="s">
        <v>454</v>
      </c>
      <c r="H508" s="151" t="s">
        <v>176</v>
      </c>
      <c r="I508" s="151" t="s">
        <v>4410</v>
      </c>
      <c r="J508" s="152" t="s">
        <v>4410</v>
      </c>
      <c r="K508" s="153" t="s">
        <v>4409</v>
      </c>
    </row>
    <row r="509" spans="1:11" ht="14.5" x14ac:dyDescent="0.35">
      <c r="A509" s="154" t="s">
        <v>1779</v>
      </c>
      <c r="B509" s="155" t="s">
        <v>1780</v>
      </c>
      <c r="C509" s="155" t="s">
        <v>1660</v>
      </c>
      <c r="D509" s="155" t="s">
        <v>1758</v>
      </c>
      <c r="E509" s="155" t="s">
        <v>1781</v>
      </c>
      <c r="F509" s="155" t="s">
        <v>1769</v>
      </c>
      <c r="G509" s="155" t="s">
        <v>212</v>
      </c>
      <c r="H509" s="155" t="s">
        <v>176</v>
      </c>
      <c r="I509" s="155" t="s">
        <v>4410</v>
      </c>
      <c r="J509" s="156" t="s">
        <v>4410</v>
      </c>
      <c r="K509" s="157" t="s">
        <v>4409</v>
      </c>
    </row>
    <row r="510" spans="1:11" ht="14.5" x14ac:dyDescent="0.35">
      <c r="A510" s="150" t="s">
        <v>1782</v>
      </c>
      <c r="B510" s="151" t="s">
        <v>1783</v>
      </c>
      <c r="C510" s="151" t="s">
        <v>1660</v>
      </c>
      <c r="D510" s="151" t="s">
        <v>1758</v>
      </c>
      <c r="E510" s="151" t="s">
        <v>1781</v>
      </c>
      <c r="F510" s="151" t="s">
        <v>1772</v>
      </c>
      <c r="G510" s="151" t="s">
        <v>212</v>
      </c>
      <c r="H510" s="151" t="s">
        <v>176</v>
      </c>
      <c r="I510" s="151" t="s">
        <v>4410</v>
      </c>
      <c r="J510" s="152" t="s">
        <v>4410</v>
      </c>
      <c r="K510" s="153" t="s">
        <v>4409</v>
      </c>
    </row>
    <row r="511" spans="1:11" ht="14.5" x14ac:dyDescent="0.35">
      <c r="A511" s="154" t="s">
        <v>1784</v>
      </c>
      <c r="B511" s="155" t="s">
        <v>1785</v>
      </c>
      <c r="C511" s="155" t="s">
        <v>1660</v>
      </c>
      <c r="D511" s="155" t="s">
        <v>1758</v>
      </c>
      <c r="E511" s="155" t="s">
        <v>1781</v>
      </c>
      <c r="F511" s="155" t="s">
        <v>1775</v>
      </c>
      <c r="G511" s="155" t="s">
        <v>212</v>
      </c>
      <c r="H511" s="155" t="s">
        <v>176</v>
      </c>
      <c r="I511" s="155" t="s">
        <v>4410</v>
      </c>
      <c r="J511" s="156" t="s">
        <v>4410</v>
      </c>
      <c r="K511" s="157" t="s">
        <v>4409</v>
      </c>
    </row>
    <row r="512" spans="1:11" ht="14.5" x14ac:dyDescent="0.35">
      <c r="A512" s="150" t="s">
        <v>1786</v>
      </c>
      <c r="B512" s="151" t="s">
        <v>1787</v>
      </c>
      <c r="C512" s="151" t="s">
        <v>1660</v>
      </c>
      <c r="D512" s="151" t="s">
        <v>1758</v>
      </c>
      <c r="E512" s="151" t="s">
        <v>1781</v>
      </c>
      <c r="F512" s="151" t="s">
        <v>1778</v>
      </c>
      <c r="G512" s="151" t="s">
        <v>212</v>
      </c>
      <c r="H512" s="151" t="s">
        <v>176</v>
      </c>
      <c r="I512" s="151" t="s">
        <v>4410</v>
      </c>
      <c r="J512" s="152" t="s">
        <v>4410</v>
      </c>
      <c r="K512" s="153" t="s">
        <v>4409</v>
      </c>
    </row>
    <row r="513" spans="1:11" ht="14.5" x14ac:dyDescent="0.35">
      <c r="A513" s="154" t="s">
        <v>1788</v>
      </c>
      <c r="B513" s="155" t="s">
        <v>1789</v>
      </c>
      <c r="C513" s="155" t="s">
        <v>1660</v>
      </c>
      <c r="D513" s="155" t="s">
        <v>1758</v>
      </c>
      <c r="E513" s="155" t="s">
        <v>1790</v>
      </c>
      <c r="F513" s="155" t="s">
        <v>1769</v>
      </c>
      <c r="G513" s="155" t="s">
        <v>1791</v>
      </c>
      <c r="H513" s="155" t="s">
        <v>176</v>
      </c>
      <c r="I513" s="155" t="s">
        <v>4410</v>
      </c>
      <c r="J513" s="156" t="s">
        <v>4410</v>
      </c>
      <c r="K513" s="157" t="s">
        <v>4409</v>
      </c>
    </row>
    <row r="514" spans="1:11" ht="14.5" x14ac:dyDescent="0.35">
      <c r="A514" s="150" t="s">
        <v>1792</v>
      </c>
      <c r="B514" s="151" t="s">
        <v>1793</v>
      </c>
      <c r="C514" s="151" t="s">
        <v>1660</v>
      </c>
      <c r="D514" s="151" t="s">
        <v>1758</v>
      </c>
      <c r="E514" s="151" t="s">
        <v>1790</v>
      </c>
      <c r="F514" s="151" t="s">
        <v>1772</v>
      </c>
      <c r="G514" s="151" t="s">
        <v>1791</v>
      </c>
      <c r="H514" s="151" t="s">
        <v>176</v>
      </c>
      <c r="I514" s="151" t="s">
        <v>4410</v>
      </c>
      <c r="J514" s="152" t="s">
        <v>4410</v>
      </c>
      <c r="K514" s="153" t="s">
        <v>4409</v>
      </c>
    </row>
    <row r="515" spans="1:11" ht="14.5" x14ac:dyDescent="0.35">
      <c r="A515" s="154" t="s">
        <v>1794</v>
      </c>
      <c r="B515" s="155" t="s">
        <v>1795</v>
      </c>
      <c r="C515" s="155" t="s">
        <v>1660</v>
      </c>
      <c r="D515" s="155" t="s">
        <v>1758</v>
      </c>
      <c r="E515" s="155" t="s">
        <v>1790</v>
      </c>
      <c r="F515" s="155" t="s">
        <v>1775</v>
      </c>
      <c r="G515" s="155" t="s">
        <v>1791</v>
      </c>
      <c r="H515" s="155" t="s">
        <v>176</v>
      </c>
      <c r="I515" s="155">
        <v>2</v>
      </c>
      <c r="J515" s="156">
        <v>2.5</v>
      </c>
      <c r="K515" s="157">
        <v>0.15</v>
      </c>
    </row>
    <row r="516" spans="1:11" ht="14.5" x14ac:dyDescent="0.35">
      <c r="A516" s="150" t="s">
        <v>1796</v>
      </c>
      <c r="B516" s="151" t="s">
        <v>1797</v>
      </c>
      <c r="C516" s="151" t="s">
        <v>1660</v>
      </c>
      <c r="D516" s="151" t="s">
        <v>1758</v>
      </c>
      <c r="E516" s="151" t="s">
        <v>1790</v>
      </c>
      <c r="F516" s="151" t="s">
        <v>1778</v>
      </c>
      <c r="G516" s="151" t="s">
        <v>1791</v>
      </c>
      <c r="H516" s="151" t="s">
        <v>176</v>
      </c>
      <c r="I516" s="151" t="s">
        <v>4410</v>
      </c>
      <c r="J516" s="152" t="s">
        <v>4410</v>
      </c>
      <c r="K516" s="153" t="s">
        <v>4409</v>
      </c>
    </row>
    <row r="517" spans="1:11" ht="14.5" x14ac:dyDescent="0.35">
      <c r="A517" s="154" t="s">
        <v>1798</v>
      </c>
      <c r="B517" s="155" t="s">
        <v>1799</v>
      </c>
      <c r="C517" s="155" t="s">
        <v>1660</v>
      </c>
      <c r="D517" s="155" t="s">
        <v>1758</v>
      </c>
      <c r="E517" s="155" t="s">
        <v>1800</v>
      </c>
      <c r="F517" s="155" t="s">
        <v>1769</v>
      </c>
      <c r="G517" s="155" t="s">
        <v>212</v>
      </c>
      <c r="H517" s="155" t="s">
        <v>176</v>
      </c>
      <c r="I517" s="155">
        <v>2</v>
      </c>
      <c r="J517" s="156">
        <v>2.5</v>
      </c>
      <c r="K517" s="157">
        <v>7.4999999999999997E-2</v>
      </c>
    </row>
    <row r="518" spans="1:11" ht="14.5" x14ac:dyDescent="0.35">
      <c r="A518" s="150" t="s">
        <v>1801</v>
      </c>
      <c r="B518" s="151" t="s">
        <v>1802</v>
      </c>
      <c r="C518" s="151" t="s">
        <v>1660</v>
      </c>
      <c r="D518" s="151" t="s">
        <v>1758</v>
      </c>
      <c r="E518" s="151" t="s">
        <v>1800</v>
      </c>
      <c r="F518" s="151" t="s">
        <v>1772</v>
      </c>
      <c r="G518" s="151" t="s">
        <v>212</v>
      </c>
      <c r="H518" s="151" t="s">
        <v>176</v>
      </c>
      <c r="I518" s="151">
        <v>3</v>
      </c>
      <c r="J518" s="152">
        <v>3.5</v>
      </c>
      <c r="K518" s="153">
        <v>0.105</v>
      </c>
    </row>
    <row r="519" spans="1:11" ht="14.5" x14ac:dyDescent="0.35">
      <c r="A519" s="154" t="s">
        <v>1803</v>
      </c>
      <c r="B519" s="155" t="s">
        <v>1804</v>
      </c>
      <c r="C519" s="155" t="s">
        <v>1660</v>
      </c>
      <c r="D519" s="155" t="s">
        <v>1758</v>
      </c>
      <c r="E519" s="155" t="s">
        <v>1800</v>
      </c>
      <c r="F519" s="155" t="s">
        <v>1775</v>
      </c>
      <c r="G519" s="155" t="s">
        <v>212</v>
      </c>
      <c r="H519" s="155" t="s">
        <v>176</v>
      </c>
      <c r="I519" s="155">
        <v>3</v>
      </c>
      <c r="J519" s="156">
        <v>3.5</v>
      </c>
      <c r="K519" s="157">
        <v>0.14000000000000001</v>
      </c>
    </row>
    <row r="520" spans="1:11" ht="14.5" x14ac:dyDescent="0.35">
      <c r="A520" s="150" t="s">
        <v>1805</v>
      </c>
      <c r="B520" s="151" t="s">
        <v>1806</v>
      </c>
      <c r="C520" s="151" t="s">
        <v>1660</v>
      </c>
      <c r="D520" s="151" t="s">
        <v>1758</v>
      </c>
      <c r="E520" s="151" t="s">
        <v>1800</v>
      </c>
      <c r="F520" s="151" t="s">
        <v>1778</v>
      </c>
      <c r="G520" s="151" t="s">
        <v>212</v>
      </c>
      <c r="H520" s="151" t="s">
        <v>176</v>
      </c>
      <c r="I520" s="151">
        <v>3</v>
      </c>
      <c r="J520" s="152">
        <v>3.5</v>
      </c>
      <c r="K520" s="153">
        <v>0.14000000000000001</v>
      </c>
    </row>
    <row r="521" spans="1:11" ht="14.5" x14ac:dyDescent="0.35">
      <c r="A521" s="154" t="s">
        <v>1807</v>
      </c>
      <c r="B521" s="155" t="s">
        <v>1808</v>
      </c>
      <c r="C521" s="155" t="s">
        <v>1660</v>
      </c>
      <c r="D521" s="155" t="s">
        <v>1758</v>
      </c>
      <c r="E521" s="155" t="s">
        <v>1800</v>
      </c>
      <c r="F521" s="155" t="s">
        <v>1809</v>
      </c>
      <c r="G521" s="155" t="s">
        <v>212</v>
      </c>
      <c r="H521" s="155" t="s">
        <v>176</v>
      </c>
      <c r="I521" s="155">
        <v>3</v>
      </c>
      <c r="J521" s="156">
        <v>3.5</v>
      </c>
      <c r="K521" s="157">
        <v>0.21</v>
      </c>
    </row>
    <row r="522" spans="1:11" ht="14.5" x14ac:dyDescent="0.35">
      <c r="A522" s="150" t="s">
        <v>1810</v>
      </c>
      <c r="B522" s="151" t="s">
        <v>1811</v>
      </c>
      <c r="C522" s="151" t="s">
        <v>1660</v>
      </c>
      <c r="D522" s="151" t="s">
        <v>1758</v>
      </c>
      <c r="E522" s="151" t="s">
        <v>1800</v>
      </c>
      <c r="F522" s="151" t="s">
        <v>1769</v>
      </c>
      <c r="G522" s="151" t="s">
        <v>1791</v>
      </c>
      <c r="H522" s="151" t="s">
        <v>176</v>
      </c>
      <c r="I522" s="151">
        <v>2</v>
      </c>
      <c r="J522" s="152">
        <v>2.5</v>
      </c>
      <c r="K522" s="153">
        <v>8.5714285714285715E-2</v>
      </c>
    </row>
    <row r="523" spans="1:11" ht="14.5" x14ac:dyDescent="0.35">
      <c r="A523" s="154" t="s">
        <v>1812</v>
      </c>
      <c r="B523" s="155" t="s">
        <v>1813</v>
      </c>
      <c r="C523" s="155" t="s">
        <v>1660</v>
      </c>
      <c r="D523" s="155" t="s">
        <v>1758</v>
      </c>
      <c r="E523" s="155" t="s">
        <v>1800</v>
      </c>
      <c r="F523" s="155" t="s">
        <v>1772</v>
      </c>
      <c r="G523" s="155" t="s">
        <v>1791</v>
      </c>
      <c r="H523" s="155" t="s">
        <v>176</v>
      </c>
      <c r="I523" s="155">
        <v>3</v>
      </c>
      <c r="J523" s="156">
        <v>3.5</v>
      </c>
      <c r="K523" s="157">
        <v>0.12000000000000001</v>
      </c>
    </row>
    <row r="524" spans="1:11" ht="14.5" x14ac:dyDescent="0.35">
      <c r="A524" s="150" t="s">
        <v>1814</v>
      </c>
      <c r="B524" s="151" t="s">
        <v>1815</v>
      </c>
      <c r="C524" s="151" t="s">
        <v>1660</v>
      </c>
      <c r="D524" s="151" t="s">
        <v>1758</v>
      </c>
      <c r="E524" s="151" t="s">
        <v>1800</v>
      </c>
      <c r="F524" s="151" t="s">
        <v>1775</v>
      </c>
      <c r="G524" s="151" t="s">
        <v>1791</v>
      </c>
      <c r="H524" s="151" t="s">
        <v>176</v>
      </c>
      <c r="I524" s="151">
        <v>3</v>
      </c>
      <c r="J524" s="152">
        <v>3.5</v>
      </c>
      <c r="K524" s="153">
        <v>0.16800000000000001</v>
      </c>
    </row>
    <row r="525" spans="1:11" ht="14.5" x14ac:dyDescent="0.35">
      <c r="A525" s="154" t="s">
        <v>1816</v>
      </c>
      <c r="B525" s="155" t="s">
        <v>1817</v>
      </c>
      <c r="C525" s="155" t="s">
        <v>1660</v>
      </c>
      <c r="D525" s="155" t="s">
        <v>1758</v>
      </c>
      <c r="E525" s="155" t="s">
        <v>1800</v>
      </c>
      <c r="F525" s="155" t="s">
        <v>1778</v>
      </c>
      <c r="G525" s="155" t="s">
        <v>1791</v>
      </c>
      <c r="H525" s="155" t="s">
        <v>176</v>
      </c>
      <c r="I525" s="155">
        <v>3</v>
      </c>
      <c r="J525" s="156">
        <v>3.5</v>
      </c>
      <c r="K525" s="157">
        <v>0.16800000000000001</v>
      </c>
    </row>
    <row r="526" spans="1:11" ht="14.5" x14ac:dyDescent="0.35">
      <c r="A526" s="150" t="s">
        <v>1818</v>
      </c>
      <c r="B526" s="151" t="s">
        <v>1819</v>
      </c>
      <c r="C526" s="151" t="s">
        <v>1660</v>
      </c>
      <c r="D526" s="151" t="s">
        <v>1758</v>
      </c>
      <c r="E526" s="151" t="s">
        <v>1800</v>
      </c>
      <c r="F526" s="151" t="s">
        <v>1809</v>
      </c>
      <c r="G526" s="151" t="s">
        <v>1791</v>
      </c>
      <c r="H526" s="151" t="s">
        <v>176</v>
      </c>
      <c r="I526" s="151">
        <v>3</v>
      </c>
      <c r="J526" s="152">
        <v>3.5</v>
      </c>
      <c r="K526" s="153">
        <v>0.28000000000000003</v>
      </c>
    </row>
    <row r="527" spans="1:11" ht="14.5" x14ac:dyDescent="0.35">
      <c r="A527" s="154" t="s">
        <v>1820</v>
      </c>
      <c r="B527" s="155" t="s">
        <v>1821</v>
      </c>
      <c r="C527" s="155" t="s">
        <v>1660</v>
      </c>
      <c r="D527" s="155" t="s">
        <v>1822</v>
      </c>
      <c r="E527" s="155" t="s">
        <v>1823</v>
      </c>
      <c r="F527" s="155" t="s">
        <v>1824</v>
      </c>
      <c r="G527" s="155" t="s">
        <v>1825</v>
      </c>
      <c r="H527" s="155" t="s">
        <v>132</v>
      </c>
      <c r="I527" s="155" t="s">
        <v>4410</v>
      </c>
      <c r="J527" s="156" t="s">
        <v>4410</v>
      </c>
      <c r="K527" s="157" t="s">
        <v>4409</v>
      </c>
    </row>
    <row r="528" spans="1:11" ht="14.5" x14ac:dyDescent="0.35">
      <c r="A528" s="150" t="s">
        <v>1826</v>
      </c>
      <c r="B528" s="151" t="s">
        <v>1827</v>
      </c>
      <c r="C528" s="151" t="s">
        <v>1660</v>
      </c>
      <c r="D528" s="151" t="s">
        <v>1822</v>
      </c>
      <c r="E528" s="151" t="s">
        <v>1828</v>
      </c>
      <c r="F528" s="151" t="s">
        <v>1824</v>
      </c>
      <c r="G528" s="151" t="s">
        <v>1825</v>
      </c>
      <c r="H528" s="151" t="s">
        <v>132</v>
      </c>
      <c r="I528" s="151" t="s">
        <v>4410</v>
      </c>
      <c r="J528" s="152" t="s">
        <v>4410</v>
      </c>
      <c r="K528" s="153" t="s">
        <v>4409</v>
      </c>
    </row>
    <row r="529" spans="1:11" ht="14.5" x14ac:dyDescent="0.35">
      <c r="A529" s="154" t="s">
        <v>1829</v>
      </c>
      <c r="B529" s="155" t="s">
        <v>1830</v>
      </c>
      <c r="C529" s="155" t="s">
        <v>1660</v>
      </c>
      <c r="D529" s="155" t="s">
        <v>1831</v>
      </c>
      <c r="E529" s="155" t="s">
        <v>1832</v>
      </c>
      <c r="F529" s="155" t="s">
        <v>1833</v>
      </c>
      <c r="G529" s="155" t="s">
        <v>1834</v>
      </c>
      <c r="H529" s="155" t="s">
        <v>132</v>
      </c>
      <c r="I529" s="155">
        <v>0</v>
      </c>
      <c r="J529" s="156">
        <v>0.5</v>
      </c>
      <c r="K529" s="157">
        <v>0.375</v>
      </c>
    </row>
    <row r="530" spans="1:11" ht="14.5" x14ac:dyDescent="0.35">
      <c r="A530" s="150" t="s">
        <v>1835</v>
      </c>
      <c r="B530" s="151" t="s">
        <v>1836</v>
      </c>
      <c r="C530" s="151" t="s">
        <v>1660</v>
      </c>
      <c r="D530" s="151" t="s">
        <v>1831</v>
      </c>
      <c r="E530" s="151" t="s">
        <v>1832</v>
      </c>
      <c r="F530" s="151" t="s">
        <v>1833</v>
      </c>
      <c r="G530" s="151" t="s">
        <v>1837</v>
      </c>
      <c r="H530" s="151" t="s">
        <v>132</v>
      </c>
      <c r="I530" s="151">
        <v>0</v>
      </c>
      <c r="J530" s="152">
        <v>0.5</v>
      </c>
      <c r="K530" s="153">
        <v>0.375</v>
      </c>
    </row>
    <row r="531" spans="1:11" ht="14.5" x14ac:dyDescent="0.35">
      <c r="A531" s="154" t="s">
        <v>1838</v>
      </c>
      <c r="B531" s="155" t="s">
        <v>1839</v>
      </c>
      <c r="C531" s="155" t="s">
        <v>1660</v>
      </c>
      <c r="D531" s="155" t="s">
        <v>1831</v>
      </c>
      <c r="E531" s="155" t="s">
        <v>1832</v>
      </c>
      <c r="F531" s="155" t="s">
        <v>1840</v>
      </c>
      <c r="G531" s="155" t="s">
        <v>1841</v>
      </c>
      <c r="H531" s="155" t="s">
        <v>132</v>
      </c>
      <c r="I531" s="155">
        <v>0</v>
      </c>
      <c r="J531" s="156">
        <v>0.5</v>
      </c>
      <c r="K531" s="157">
        <v>0.375</v>
      </c>
    </row>
    <row r="532" spans="1:11" ht="14.5" x14ac:dyDescent="0.35">
      <c r="A532" s="150" t="s">
        <v>1842</v>
      </c>
      <c r="B532" s="151" t="s">
        <v>1843</v>
      </c>
      <c r="C532" s="151" t="s">
        <v>1660</v>
      </c>
      <c r="D532" s="151" t="s">
        <v>1831</v>
      </c>
      <c r="E532" s="151" t="s">
        <v>1832</v>
      </c>
      <c r="F532" s="151" t="s">
        <v>1840</v>
      </c>
      <c r="G532" s="151" t="s">
        <v>1844</v>
      </c>
      <c r="H532" s="151" t="s">
        <v>132</v>
      </c>
      <c r="I532" s="151">
        <v>0</v>
      </c>
      <c r="J532" s="152">
        <v>0.5</v>
      </c>
      <c r="K532" s="153">
        <v>0.375</v>
      </c>
    </row>
    <row r="533" spans="1:11" ht="14.5" x14ac:dyDescent="0.35">
      <c r="A533" s="154" t="s">
        <v>1845</v>
      </c>
      <c r="B533" s="155" t="s">
        <v>1846</v>
      </c>
      <c r="C533" s="155" t="s">
        <v>1660</v>
      </c>
      <c r="D533" s="155" t="s">
        <v>1831</v>
      </c>
      <c r="E533" s="155" t="s">
        <v>1847</v>
      </c>
      <c r="F533" s="155" t="s">
        <v>1833</v>
      </c>
      <c r="G533" s="155" t="s">
        <v>1848</v>
      </c>
      <c r="H533" s="155" t="s">
        <v>132</v>
      </c>
      <c r="I533" s="155">
        <v>0</v>
      </c>
      <c r="J533" s="156">
        <v>0.5</v>
      </c>
      <c r="K533" s="157">
        <v>0.3</v>
      </c>
    </row>
    <row r="534" spans="1:11" ht="14.5" x14ac:dyDescent="0.35">
      <c r="A534" s="150" t="s">
        <v>1849</v>
      </c>
      <c r="B534" s="151" t="s">
        <v>1850</v>
      </c>
      <c r="C534" s="151" t="s">
        <v>1660</v>
      </c>
      <c r="D534" s="151" t="s">
        <v>1831</v>
      </c>
      <c r="E534" s="151" t="s">
        <v>1847</v>
      </c>
      <c r="F534" s="151" t="s">
        <v>1840</v>
      </c>
      <c r="G534" s="151" t="s">
        <v>1848</v>
      </c>
      <c r="H534" s="151" t="s">
        <v>132</v>
      </c>
      <c r="I534" s="151">
        <v>0</v>
      </c>
      <c r="J534" s="152">
        <v>0.5</v>
      </c>
      <c r="K534" s="153">
        <v>0.3</v>
      </c>
    </row>
    <row r="535" spans="1:11" ht="14.5" x14ac:dyDescent="0.35">
      <c r="A535" s="154" t="s">
        <v>1851</v>
      </c>
      <c r="B535" s="155" t="s">
        <v>1852</v>
      </c>
      <c r="C535" s="155" t="s">
        <v>1660</v>
      </c>
      <c r="D535" s="155" t="s">
        <v>1831</v>
      </c>
      <c r="E535" s="155" t="s">
        <v>1847</v>
      </c>
      <c r="F535" s="155" t="s">
        <v>1853</v>
      </c>
      <c r="G535" s="155" t="s">
        <v>1854</v>
      </c>
      <c r="H535" s="155" t="s">
        <v>132</v>
      </c>
      <c r="I535" s="155">
        <v>3</v>
      </c>
      <c r="J535" s="156">
        <v>3.5</v>
      </c>
      <c r="K535" s="157">
        <v>3.5</v>
      </c>
    </row>
    <row r="536" spans="1:11" ht="14.5" x14ac:dyDescent="0.35">
      <c r="A536" s="150" t="s">
        <v>1855</v>
      </c>
      <c r="B536" s="151" t="s">
        <v>1856</v>
      </c>
      <c r="C536" s="151" t="s">
        <v>1660</v>
      </c>
      <c r="D536" s="151" t="s">
        <v>1831</v>
      </c>
      <c r="E536" s="151" t="s">
        <v>1857</v>
      </c>
      <c r="F536" s="151" t="s">
        <v>1858</v>
      </c>
      <c r="G536" s="151" t="s">
        <v>1859</v>
      </c>
      <c r="H536" s="151" t="s">
        <v>176</v>
      </c>
      <c r="I536" s="151">
        <v>1</v>
      </c>
      <c r="J536" s="152">
        <v>1.5</v>
      </c>
      <c r="K536" s="153">
        <v>5.6249999999999994E-2</v>
      </c>
    </row>
    <row r="537" spans="1:11" ht="14.5" x14ac:dyDescent="0.35">
      <c r="A537" s="154" t="s">
        <v>1860</v>
      </c>
      <c r="B537" s="155" t="s">
        <v>1861</v>
      </c>
      <c r="C537" s="155" t="s">
        <v>1660</v>
      </c>
      <c r="D537" s="155" t="s">
        <v>1831</v>
      </c>
      <c r="E537" s="155" t="s">
        <v>1857</v>
      </c>
      <c r="F537" s="155" t="s">
        <v>1858</v>
      </c>
      <c r="G537" s="155" t="s">
        <v>1862</v>
      </c>
      <c r="H537" s="155" t="s">
        <v>176</v>
      </c>
      <c r="I537" s="155">
        <v>1</v>
      </c>
      <c r="J537" s="156">
        <v>1.5</v>
      </c>
      <c r="K537" s="157">
        <v>6.4285714285714279E-2</v>
      </c>
    </row>
    <row r="538" spans="1:11" ht="14.5" x14ac:dyDescent="0.35">
      <c r="A538" s="150" t="s">
        <v>1863</v>
      </c>
      <c r="B538" s="151" t="s">
        <v>1864</v>
      </c>
      <c r="C538" s="151" t="s">
        <v>1660</v>
      </c>
      <c r="D538" s="151" t="s">
        <v>1831</v>
      </c>
      <c r="E538" s="151" t="s">
        <v>1857</v>
      </c>
      <c r="F538" s="151" t="s">
        <v>1865</v>
      </c>
      <c r="G538" s="151" t="s">
        <v>1859</v>
      </c>
      <c r="H538" s="151" t="s">
        <v>176</v>
      </c>
      <c r="I538" s="151">
        <v>1</v>
      </c>
      <c r="J538" s="152">
        <v>1.5</v>
      </c>
      <c r="K538" s="153">
        <v>5.6249999999999994E-2</v>
      </c>
    </row>
    <row r="539" spans="1:11" ht="14.5" x14ac:dyDescent="0.35">
      <c r="A539" s="154" t="s">
        <v>1866</v>
      </c>
      <c r="B539" s="155" t="s">
        <v>1867</v>
      </c>
      <c r="C539" s="155" t="s">
        <v>1660</v>
      </c>
      <c r="D539" s="155" t="s">
        <v>1831</v>
      </c>
      <c r="E539" s="155" t="s">
        <v>1857</v>
      </c>
      <c r="F539" s="155" t="s">
        <v>1865</v>
      </c>
      <c r="G539" s="155" t="s">
        <v>1862</v>
      </c>
      <c r="H539" s="155" t="s">
        <v>176</v>
      </c>
      <c r="I539" s="155">
        <v>1</v>
      </c>
      <c r="J539" s="156">
        <v>1.5</v>
      </c>
      <c r="K539" s="157">
        <v>6.4285714285714279E-2</v>
      </c>
    </row>
    <row r="540" spans="1:11" ht="14.5" x14ac:dyDescent="0.35">
      <c r="A540" s="150" t="s">
        <v>1868</v>
      </c>
      <c r="B540" s="151" t="s">
        <v>1869</v>
      </c>
      <c r="C540" s="151" t="s">
        <v>1660</v>
      </c>
      <c r="D540" s="151" t="s">
        <v>1831</v>
      </c>
      <c r="E540" s="151" t="s">
        <v>1870</v>
      </c>
      <c r="F540" s="151" t="s">
        <v>1871</v>
      </c>
      <c r="G540" s="151" t="s">
        <v>1859</v>
      </c>
      <c r="H540" s="151" t="s">
        <v>176</v>
      </c>
      <c r="I540" s="151" t="s">
        <v>4410</v>
      </c>
      <c r="J540" s="152" t="s">
        <v>4410</v>
      </c>
      <c r="K540" s="153" t="s">
        <v>4409</v>
      </c>
    </row>
    <row r="541" spans="1:11" ht="14.5" x14ac:dyDescent="0.35">
      <c r="A541" s="154" t="s">
        <v>1872</v>
      </c>
      <c r="B541" s="155" t="s">
        <v>1873</v>
      </c>
      <c r="C541" s="155" t="s">
        <v>1660</v>
      </c>
      <c r="D541" s="155" t="s">
        <v>1831</v>
      </c>
      <c r="E541" s="155" t="s">
        <v>1870</v>
      </c>
      <c r="F541" s="155" t="s">
        <v>1871</v>
      </c>
      <c r="G541" s="155" t="s">
        <v>1862</v>
      </c>
      <c r="H541" s="155" t="s">
        <v>176</v>
      </c>
      <c r="I541" s="155" t="s">
        <v>4410</v>
      </c>
      <c r="J541" s="156" t="s">
        <v>4410</v>
      </c>
      <c r="K541" s="157" t="s">
        <v>4409</v>
      </c>
    </row>
    <row r="542" spans="1:11" ht="14.5" x14ac:dyDescent="0.35">
      <c r="A542" s="150" t="s">
        <v>1874</v>
      </c>
      <c r="B542" s="151" t="s">
        <v>1875</v>
      </c>
      <c r="C542" s="151" t="s">
        <v>1660</v>
      </c>
      <c r="D542" s="151" t="s">
        <v>1876</v>
      </c>
      <c r="E542" s="151" t="s">
        <v>1877</v>
      </c>
      <c r="F542" s="151" t="s">
        <v>1877</v>
      </c>
      <c r="G542" s="151" t="s">
        <v>1878</v>
      </c>
      <c r="H542" s="151" t="s">
        <v>450</v>
      </c>
      <c r="I542" s="151">
        <v>0</v>
      </c>
      <c r="J542" s="152">
        <v>0.5</v>
      </c>
      <c r="K542" s="153">
        <v>3</v>
      </c>
    </row>
    <row r="543" spans="1:11" ht="14.5" x14ac:dyDescent="0.35">
      <c r="A543" s="154" t="s">
        <v>1879</v>
      </c>
      <c r="B543" s="155" t="s">
        <v>1880</v>
      </c>
      <c r="C543" s="155" t="s">
        <v>1881</v>
      </c>
      <c r="D543" s="155" t="s">
        <v>1882</v>
      </c>
      <c r="E543" s="155" t="s">
        <v>1883</v>
      </c>
      <c r="F543" s="155" t="s">
        <v>1884</v>
      </c>
      <c r="G543" s="155" t="s">
        <v>1885</v>
      </c>
      <c r="H543" s="155" t="s">
        <v>415</v>
      </c>
      <c r="I543" s="155">
        <v>3</v>
      </c>
      <c r="J543" s="156">
        <v>3.5</v>
      </c>
      <c r="K543" s="157">
        <v>4.2</v>
      </c>
    </row>
    <row r="544" spans="1:11" ht="14.5" x14ac:dyDescent="0.35">
      <c r="A544" s="150" t="s">
        <v>1886</v>
      </c>
      <c r="B544" s="151" t="s">
        <v>1887</v>
      </c>
      <c r="C544" s="151" t="s">
        <v>1881</v>
      </c>
      <c r="D544" s="151" t="s">
        <v>1882</v>
      </c>
      <c r="E544" s="151" t="s">
        <v>1883</v>
      </c>
      <c r="F544" s="151" t="s">
        <v>1888</v>
      </c>
      <c r="G544" s="151" t="s">
        <v>1885</v>
      </c>
      <c r="H544" s="151" t="s">
        <v>415</v>
      </c>
      <c r="I544" s="151" t="s">
        <v>4410</v>
      </c>
      <c r="J544" s="152" t="s">
        <v>4410</v>
      </c>
      <c r="K544" s="153" t="s">
        <v>4409</v>
      </c>
    </row>
    <row r="545" spans="1:11" ht="14.5" x14ac:dyDescent="0.35">
      <c r="A545" s="154" t="s">
        <v>1889</v>
      </c>
      <c r="B545" s="155" t="s">
        <v>1890</v>
      </c>
      <c r="C545" s="155" t="s">
        <v>1881</v>
      </c>
      <c r="D545" s="155" t="s">
        <v>1882</v>
      </c>
      <c r="E545" s="155" t="s">
        <v>1883</v>
      </c>
      <c r="F545" s="155" t="s">
        <v>1891</v>
      </c>
      <c r="G545" s="155" t="s">
        <v>1885</v>
      </c>
      <c r="H545" s="155" t="s">
        <v>415</v>
      </c>
      <c r="I545" s="155" t="s">
        <v>4410</v>
      </c>
      <c r="J545" s="156" t="s">
        <v>4410</v>
      </c>
      <c r="K545" s="157" t="s">
        <v>4409</v>
      </c>
    </row>
    <row r="546" spans="1:11" ht="14.5" x14ac:dyDescent="0.35">
      <c r="A546" s="150" t="s">
        <v>1892</v>
      </c>
      <c r="B546" s="151" t="s">
        <v>1893</v>
      </c>
      <c r="C546" s="151" t="s">
        <v>1881</v>
      </c>
      <c r="D546" s="151" t="s">
        <v>1882</v>
      </c>
      <c r="E546" s="151" t="s">
        <v>1883</v>
      </c>
      <c r="F546" s="151" t="s">
        <v>1894</v>
      </c>
      <c r="G546" s="151" t="s">
        <v>1885</v>
      </c>
      <c r="H546" s="151" t="s">
        <v>415</v>
      </c>
      <c r="I546" s="151" t="s">
        <v>4410</v>
      </c>
      <c r="J546" s="152" t="s">
        <v>4410</v>
      </c>
      <c r="K546" s="153" t="s">
        <v>4409</v>
      </c>
    </row>
    <row r="547" spans="1:11" ht="14.5" x14ac:dyDescent="0.35">
      <c r="A547" s="154" t="s">
        <v>1895</v>
      </c>
      <c r="B547" s="155" t="s">
        <v>1896</v>
      </c>
      <c r="C547" s="155" t="s">
        <v>1881</v>
      </c>
      <c r="D547" s="155" t="s">
        <v>1882</v>
      </c>
      <c r="E547" s="155" t="s">
        <v>1897</v>
      </c>
      <c r="F547" s="155" t="s">
        <v>1884</v>
      </c>
      <c r="G547" s="155" t="s">
        <v>1885</v>
      </c>
      <c r="H547" s="155" t="s">
        <v>415</v>
      </c>
      <c r="I547" s="155">
        <v>3</v>
      </c>
      <c r="J547" s="156">
        <v>3.5</v>
      </c>
      <c r="K547" s="157">
        <v>4.2</v>
      </c>
    </row>
    <row r="548" spans="1:11" ht="14.5" x14ac:dyDescent="0.35">
      <c r="A548" s="150" t="s">
        <v>1898</v>
      </c>
      <c r="B548" s="151" t="s">
        <v>1899</v>
      </c>
      <c r="C548" s="151" t="s">
        <v>1881</v>
      </c>
      <c r="D548" s="151" t="s">
        <v>1882</v>
      </c>
      <c r="E548" s="151" t="s">
        <v>1897</v>
      </c>
      <c r="F548" s="151" t="s">
        <v>1888</v>
      </c>
      <c r="G548" s="151" t="s">
        <v>1885</v>
      </c>
      <c r="H548" s="151" t="s">
        <v>415</v>
      </c>
      <c r="I548" s="151" t="s">
        <v>4410</v>
      </c>
      <c r="J548" s="152" t="s">
        <v>4410</v>
      </c>
      <c r="K548" s="153" t="s">
        <v>4409</v>
      </c>
    </row>
    <row r="549" spans="1:11" ht="14.5" x14ac:dyDescent="0.35">
      <c r="A549" s="154" t="s">
        <v>1900</v>
      </c>
      <c r="B549" s="155" t="s">
        <v>1901</v>
      </c>
      <c r="C549" s="155" t="s">
        <v>1881</v>
      </c>
      <c r="D549" s="155" t="s">
        <v>1882</v>
      </c>
      <c r="E549" s="155" t="s">
        <v>1897</v>
      </c>
      <c r="F549" s="155" t="s">
        <v>1891</v>
      </c>
      <c r="G549" s="155" t="s">
        <v>1885</v>
      </c>
      <c r="H549" s="155" t="s">
        <v>415</v>
      </c>
      <c r="I549" s="155" t="s">
        <v>4410</v>
      </c>
      <c r="J549" s="156" t="s">
        <v>4410</v>
      </c>
      <c r="K549" s="157" t="s">
        <v>4409</v>
      </c>
    </row>
    <row r="550" spans="1:11" ht="14.5" x14ac:dyDescent="0.35">
      <c r="A550" s="150" t="s">
        <v>1902</v>
      </c>
      <c r="B550" s="151" t="s">
        <v>1903</v>
      </c>
      <c r="C550" s="151" t="s">
        <v>1881</v>
      </c>
      <c r="D550" s="151" t="s">
        <v>1882</v>
      </c>
      <c r="E550" s="151" t="s">
        <v>1897</v>
      </c>
      <c r="F550" s="151" t="s">
        <v>1894</v>
      </c>
      <c r="G550" s="151" t="s">
        <v>1885</v>
      </c>
      <c r="H550" s="151" t="s">
        <v>415</v>
      </c>
      <c r="I550" s="151" t="s">
        <v>4410</v>
      </c>
      <c r="J550" s="152" t="s">
        <v>4410</v>
      </c>
      <c r="K550" s="153" t="s">
        <v>4409</v>
      </c>
    </row>
    <row r="551" spans="1:11" ht="14.5" x14ac:dyDescent="0.35">
      <c r="A551" s="154" t="s">
        <v>1904</v>
      </c>
      <c r="B551" s="155" t="s">
        <v>1905</v>
      </c>
      <c r="C551" s="155" t="s">
        <v>1881</v>
      </c>
      <c r="D551" s="155" t="s">
        <v>1882</v>
      </c>
      <c r="E551" s="155" t="s">
        <v>1906</v>
      </c>
      <c r="F551" s="155" t="s">
        <v>1884</v>
      </c>
      <c r="G551" s="155" t="s">
        <v>1885</v>
      </c>
      <c r="H551" s="155" t="s">
        <v>415</v>
      </c>
      <c r="I551" s="155">
        <v>3</v>
      </c>
      <c r="J551" s="156">
        <v>3.5</v>
      </c>
      <c r="K551" s="157">
        <v>7</v>
      </c>
    </row>
    <row r="552" spans="1:11" ht="14.5" x14ac:dyDescent="0.35">
      <c r="A552" s="150" t="s">
        <v>1907</v>
      </c>
      <c r="B552" s="151" t="s">
        <v>1908</v>
      </c>
      <c r="C552" s="151" t="s">
        <v>1881</v>
      </c>
      <c r="D552" s="151" t="s">
        <v>1882</v>
      </c>
      <c r="E552" s="151" t="s">
        <v>1906</v>
      </c>
      <c r="F552" s="151" t="s">
        <v>1888</v>
      </c>
      <c r="G552" s="151" t="s">
        <v>1885</v>
      </c>
      <c r="H552" s="151" t="s">
        <v>415</v>
      </c>
      <c r="I552" s="151" t="s">
        <v>4410</v>
      </c>
      <c r="J552" s="152" t="s">
        <v>4410</v>
      </c>
      <c r="K552" s="153" t="s">
        <v>4409</v>
      </c>
    </row>
    <row r="553" spans="1:11" ht="14.5" x14ac:dyDescent="0.35">
      <c r="A553" s="154" t="s">
        <v>1909</v>
      </c>
      <c r="B553" s="155" t="s">
        <v>1910</v>
      </c>
      <c r="C553" s="155" t="s">
        <v>1881</v>
      </c>
      <c r="D553" s="155" t="s">
        <v>1882</v>
      </c>
      <c r="E553" s="155" t="s">
        <v>1906</v>
      </c>
      <c r="F553" s="155" t="s">
        <v>1891</v>
      </c>
      <c r="G553" s="155" t="s">
        <v>1885</v>
      </c>
      <c r="H553" s="155" t="s">
        <v>415</v>
      </c>
      <c r="I553" s="155" t="s">
        <v>4410</v>
      </c>
      <c r="J553" s="156" t="s">
        <v>4410</v>
      </c>
      <c r="K553" s="157" t="s">
        <v>4409</v>
      </c>
    </row>
    <row r="554" spans="1:11" ht="14.5" x14ac:dyDescent="0.35">
      <c r="A554" s="150" t="s">
        <v>1911</v>
      </c>
      <c r="B554" s="151" t="s">
        <v>1912</v>
      </c>
      <c r="C554" s="151" t="s">
        <v>1881</v>
      </c>
      <c r="D554" s="151" t="s">
        <v>1882</v>
      </c>
      <c r="E554" s="151" t="s">
        <v>1906</v>
      </c>
      <c r="F554" s="151" t="s">
        <v>1894</v>
      </c>
      <c r="G554" s="151" t="s">
        <v>1885</v>
      </c>
      <c r="H554" s="151" t="s">
        <v>415</v>
      </c>
      <c r="I554" s="151" t="s">
        <v>4410</v>
      </c>
      <c r="J554" s="152" t="s">
        <v>4410</v>
      </c>
      <c r="K554" s="153" t="s">
        <v>4409</v>
      </c>
    </row>
    <row r="555" spans="1:11" ht="14.5" x14ac:dyDescent="0.35">
      <c r="A555" s="154" t="s">
        <v>1913</v>
      </c>
      <c r="B555" s="155" t="s">
        <v>1914</v>
      </c>
      <c r="C555" s="155" t="s">
        <v>1881</v>
      </c>
      <c r="D555" s="155" t="s">
        <v>1915</v>
      </c>
      <c r="E555" s="155" t="s">
        <v>1916</v>
      </c>
      <c r="F555" s="155" t="s">
        <v>1884</v>
      </c>
      <c r="G555" s="155" t="s">
        <v>1885</v>
      </c>
      <c r="H555" s="155" t="s">
        <v>415</v>
      </c>
      <c r="I555" s="155" t="s">
        <v>4410</v>
      </c>
      <c r="J555" s="156" t="s">
        <v>4410</v>
      </c>
      <c r="K555" s="157" t="s">
        <v>4409</v>
      </c>
    </row>
    <row r="556" spans="1:11" ht="14.5" x14ac:dyDescent="0.35">
      <c r="A556" s="150" t="s">
        <v>1917</v>
      </c>
      <c r="B556" s="151" t="s">
        <v>1918</v>
      </c>
      <c r="C556" s="151" t="s">
        <v>1881</v>
      </c>
      <c r="D556" s="151" t="s">
        <v>1915</v>
      </c>
      <c r="E556" s="151" t="s">
        <v>1916</v>
      </c>
      <c r="F556" s="151" t="s">
        <v>1888</v>
      </c>
      <c r="G556" s="151" t="s">
        <v>1885</v>
      </c>
      <c r="H556" s="151" t="s">
        <v>415</v>
      </c>
      <c r="I556" s="151" t="s">
        <v>4410</v>
      </c>
      <c r="J556" s="152" t="s">
        <v>4410</v>
      </c>
      <c r="K556" s="153" t="s">
        <v>4409</v>
      </c>
    </row>
    <row r="557" spans="1:11" ht="14.5" x14ac:dyDescent="0.35">
      <c r="A557" s="154" t="s">
        <v>1919</v>
      </c>
      <c r="B557" s="155" t="s">
        <v>1920</v>
      </c>
      <c r="C557" s="155" t="s">
        <v>1881</v>
      </c>
      <c r="D557" s="155" t="s">
        <v>1915</v>
      </c>
      <c r="E557" s="155" t="s">
        <v>1916</v>
      </c>
      <c r="F557" s="155" t="s">
        <v>1891</v>
      </c>
      <c r="G557" s="155" t="s">
        <v>1885</v>
      </c>
      <c r="H557" s="155" t="s">
        <v>415</v>
      </c>
      <c r="I557" s="155" t="s">
        <v>4410</v>
      </c>
      <c r="J557" s="156" t="s">
        <v>4410</v>
      </c>
      <c r="K557" s="157" t="s">
        <v>4409</v>
      </c>
    </row>
    <row r="558" spans="1:11" ht="14.5" x14ac:dyDescent="0.35">
      <c r="A558" s="150" t="s">
        <v>1921</v>
      </c>
      <c r="B558" s="151" t="s">
        <v>1922</v>
      </c>
      <c r="C558" s="151" t="s">
        <v>1881</v>
      </c>
      <c r="D558" s="151" t="s">
        <v>1915</v>
      </c>
      <c r="E558" s="151" t="s">
        <v>1916</v>
      </c>
      <c r="F558" s="151" t="s">
        <v>1894</v>
      </c>
      <c r="G558" s="151" t="s">
        <v>1885</v>
      </c>
      <c r="H558" s="151" t="s">
        <v>415</v>
      </c>
      <c r="I558" s="151" t="s">
        <v>4410</v>
      </c>
      <c r="J558" s="152" t="s">
        <v>4410</v>
      </c>
      <c r="K558" s="153" t="s">
        <v>4409</v>
      </c>
    </row>
    <row r="559" spans="1:11" ht="14.5" x14ac:dyDescent="0.35">
      <c r="A559" s="154" t="s">
        <v>1923</v>
      </c>
      <c r="B559" s="155" t="s">
        <v>1924</v>
      </c>
      <c r="C559" s="155" t="s">
        <v>1881</v>
      </c>
      <c r="D559" s="155" t="s">
        <v>1915</v>
      </c>
      <c r="E559" s="155" t="s">
        <v>1925</v>
      </c>
      <c r="F559" s="155" t="s">
        <v>454</v>
      </c>
      <c r="G559" s="155" t="s">
        <v>1885</v>
      </c>
      <c r="H559" s="155" t="s">
        <v>415</v>
      </c>
      <c r="I559" s="155">
        <v>3</v>
      </c>
      <c r="J559" s="156">
        <v>3.5</v>
      </c>
      <c r="K559" s="157">
        <v>7</v>
      </c>
    </row>
    <row r="560" spans="1:11" ht="14.5" x14ac:dyDescent="0.35">
      <c r="A560" s="150" t="s">
        <v>1926</v>
      </c>
      <c r="B560" s="151" t="s">
        <v>1927</v>
      </c>
      <c r="C560" s="151" t="s">
        <v>1881</v>
      </c>
      <c r="D560" s="151" t="s">
        <v>1928</v>
      </c>
      <c r="E560" s="151" t="s">
        <v>1929</v>
      </c>
      <c r="F560" s="151" t="s">
        <v>1930</v>
      </c>
      <c r="G560" s="151" t="s">
        <v>1930</v>
      </c>
      <c r="H560" s="151" t="s">
        <v>415</v>
      </c>
      <c r="I560" s="151">
        <v>3</v>
      </c>
      <c r="J560" s="152">
        <v>3.5</v>
      </c>
      <c r="K560" s="153">
        <v>11.666666666666666</v>
      </c>
    </row>
    <row r="561" spans="1:11" ht="14.5" x14ac:dyDescent="0.35">
      <c r="A561" s="154" t="s">
        <v>1931</v>
      </c>
      <c r="B561" s="155" t="s">
        <v>1932</v>
      </c>
      <c r="C561" s="155" t="s">
        <v>1881</v>
      </c>
      <c r="D561" s="155" t="s">
        <v>1928</v>
      </c>
      <c r="E561" s="155" t="s">
        <v>1929</v>
      </c>
      <c r="F561" s="155" t="s">
        <v>1933</v>
      </c>
      <c r="G561" s="155" t="s">
        <v>1934</v>
      </c>
      <c r="H561" s="155" t="s">
        <v>415</v>
      </c>
      <c r="I561" s="155">
        <v>3</v>
      </c>
      <c r="J561" s="156">
        <v>3.5</v>
      </c>
      <c r="K561" s="157">
        <v>5.833333333333333</v>
      </c>
    </row>
    <row r="562" spans="1:11" ht="14.5" x14ac:dyDescent="0.35">
      <c r="A562" s="150" t="s">
        <v>1935</v>
      </c>
      <c r="B562" s="151" t="s">
        <v>1936</v>
      </c>
      <c r="C562" s="151" t="s">
        <v>1881</v>
      </c>
      <c r="D562" s="151" t="s">
        <v>1928</v>
      </c>
      <c r="E562" s="151" t="s">
        <v>1929</v>
      </c>
      <c r="F562" s="151" t="s">
        <v>1937</v>
      </c>
      <c r="G562" s="151" t="s">
        <v>1938</v>
      </c>
      <c r="H562" s="151" t="s">
        <v>132</v>
      </c>
      <c r="I562" s="151" t="s">
        <v>4410</v>
      </c>
      <c r="J562" s="152" t="s">
        <v>4410</v>
      </c>
      <c r="K562" s="153" t="s">
        <v>4409</v>
      </c>
    </row>
    <row r="563" spans="1:11" ht="14.5" x14ac:dyDescent="0.35">
      <c r="A563" s="154" t="s">
        <v>1939</v>
      </c>
      <c r="B563" s="155" t="s">
        <v>1940</v>
      </c>
      <c r="C563" s="155" t="s">
        <v>1881</v>
      </c>
      <c r="D563" s="155" t="s">
        <v>1928</v>
      </c>
      <c r="E563" s="155" t="s">
        <v>1929</v>
      </c>
      <c r="F563" s="155" t="s">
        <v>1937</v>
      </c>
      <c r="G563" s="155" t="s">
        <v>1941</v>
      </c>
      <c r="H563" s="155" t="s">
        <v>132</v>
      </c>
      <c r="I563" s="155" t="s">
        <v>4410</v>
      </c>
      <c r="J563" s="156" t="s">
        <v>4410</v>
      </c>
      <c r="K563" s="157" t="s">
        <v>4409</v>
      </c>
    </row>
    <row r="564" spans="1:11" ht="14.5" x14ac:dyDescent="0.35">
      <c r="A564" s="150" t="s">
        <v>1942</v>
      </c>
      <c r="B564" s="151" t="s">
        <v>1943</v>
      </c>
      <c r="C564" s="151" t="s">
        <v>1881</v>
      </c>
      <c r="D564" s="151" t="s">
        <v>1928</v>
      </c>
      <c r="E564" s="151" t="s">
        <v>1929</v>
      </c>
      <c r="F564" s="151" t="s">
        <v>1937</v>
      </c>
      <c r="G564" s="151" t="s">
        <v>1944</v>
      </c>
      <c r="H564" s="151" t="s">
        <v>132</v>
      </c>
      <c r="I564" s="151" t="s">
        <v>4410</v>
      </c>
      <c r="J564" s="152" t="s">
        <v>4410</v>
      </c>
      <c r="K564" s="153" t="s">
        <v>4409</v>
      </c>
    </row>
    <row r="565" spans="1:11" ht="14.5" x14ac:dyDescent="0.35">
      <c r="A565" s="154" t="s">
        <v>1945</v>
      </c>
      <c r="B565" s="155" t="s">
        <v>1946</v>
      </c>
      <c r="C565" s="155" t="s">
        <v>1881</v>
      </c>
      <c r="D565" s="155" t="s">
        <v>1928</v>
      </c>
      <c r="E565" s="155" t="s">
        <v>1929</v>
      </c>
      <c r="F565" s="155" t="s">
        <v>1947</v>
      </c>
      <c r="G565" s="155" t="s">
        <v>1938</v>
      </c>
      <c r="H565" s="155" t="s">
        <v>132</v>
      </c>
      <c r="I565" s="155">
        <v>2</v>
      </c>
      <c r="J565" s="156">
        <v>2.5</v>
      </c>
      <c r="K565" s="157">
        <v>2.777777777777778E-2</v>
      </c>
    </row>
    <row r="566" spans="1:11" ht="14.5" x14ac:dyDescent="0.35">
      <c r="A566" s="150" t="s">
        <v>1948</v>
      </c>
      <c r="B566" s="151" t="s">
        <v>1949</v>
      </c>
      <c r="C566" s="151" t="s">
        <v>1881</v>
      </c>
      <c r="D566" s="151" t="s">
        <v>1928</v>
      </c>
      <c r="E566" s="151" t="s">
        <v>1929</v>
      </c>
      <c r="F566" s="151" t="s">
        <v>1947</v>
      </c>
      <c r="G566" s="151" t="s">
        <v>1941</v>
      </c>
      <c r="H566" s="151" t="s">
        <v>132</v>
      </c>
      <c r="I566" s="151">
        <v>2</v>
      </c>
      <c r="J566" s="152">
        <v>2.5</v>
      </c>
      <c r="K566" s="153">
        <v>2.777777777777778E-2</v>
      </c>
    </row>
    <row r="567" spans="1:11" ht="14.5" x14ac:dyDescent="0.35">
      <c r="A567" s="154" t="s">
        <v>1950</v>
      </c>
      <c r="B567" s="155" t="s">
        <v>1951</v>
      </c>
      <c r="C567" s="155" t="s">
        <v>1881</v>
      </c>
      <c r="D567" s="155" t="s">
        <v>1928</v>
      </c>
      <c r="E567" s="155" t="s">
        <v>1929</v>
      </c>
      <c r="F567" s="155" t="s">
        <v>1947</v>
      </c>
      <c r="G567" s="155" t="s">
        <v>1944</v>
      </c>
      <c r="H567" s="155" t="s">
        <v>132</v>
      </c>
      <c r="I567" s="155" t="s">
        <v>4410</v>
      </c>
      <c r="J567" s="156" t="s">
        <v>4410</v>
      </c>
      <c r="K567" s="157" t="s">
        <v>4409</v>
      </c>
    </row>
    <row r="568" spans="1:11" ht="14.5" x14ac:dyDescent="0.35">
      <c r="A568" s="150" t="s">
        <v>1952</v>
      </c>
      <c r="B568" s="151" t="s">
        <v>1953</v>
      </c>
      <c r="C568" s="151" t="s">
        <v>1881</v>
      </c>
      <c r="D568" s="151" t="s">
        <v>1954</v>
      </c>
      <c r="E568" s="151" t="s">
        <v>1929</v>
      </c>
      <c r="F568" s="151" t="s">
        <v>1930</v>
      </c>
      <c r="G568" s="151" t="s">
        <v>1930</v>
      </c>
      <c r="H568" s="151" t="s">
        <v>415</v>
      </c>
      <c r="I568" s="151">
        <v>3</v>
      </c>
      <c r="J568" s="152">
        <v>3.5</v>
      </c>
      <c r="K568" s="153">
        <v>11.666666666666666</v>
      </c>
    </row>
    <row r="569" spans="1:11" ht="14.5" x14ac:dyDescent="0.35">
      <c r="A569" s="154" t="s">
        <v>1955</v>
      </c>
      <c r="B569" s="155" t="s">
        <v>1956</v>
      </c>
      <c r="C569" s="155" t="s">
        <v>1881</v>
      </c>
      <c r="D569" s="155" t="s">
        <v>1954</v>
      </c>
      <c r="E569" s="155" t="s">
        <v>1929</v>
      </c>
      <c r="F569" s="155" t="s">
        <v>1933</v>
      </c>
      <c r="G569" s="155" t="s">
        <v>1934</v>
      </c>
      <c r="H569" s="155" t="s">
        <v>415</v>
      </c>
      <c r="I569" s="155">
        <v>3</v>
      </c>
      <c r="J569" s="156">
        <v>3.5</v>
      </c>
      <c r="K569" s="157">
        <v>5.833333333333333</v>
      </c>
    </row>
    <row r="570" spans="1:11" ht="14.5" x14ac:dyDescent="0.35">
      <c r="A570" s="150" t="s">
        <v>1957</v>
      </c>
      <c r="B570" s="151" t="s">
        <v>1958</v>
      </c>
      <c r="C570" s="151" t="s">
        <v>1881</v>
      </c>
      <c r="D570" s="151" t="s">
        <v>1959</v>
      </c>
      <c r="E570" s="151" t="s">
        <v>1960</v>
      </c>
      <c r="F570" s="151" t="s">
        <v>1961</v>
      </c>
      <c r="G570" s="151" t="s">
        <v>454</v>
      </c>
      <c r="H570" s="151" t="s">
        <v>139</v>
      </c>
      <c r="I570" s="151" t="s">
        <v>4410</v>
      </c>
      <c r="J570" s="152" t="s">
        <v>4410</v>
      </c>
      <c r="K570" s="153" t="s">
        <v>4409</v>
      </c>
    </row>
    <row r="571" spans="1:11" ht="14.5" x14ac:dyDescent="0.35">
      <c r="A571" s="154" t="s">
        <v>1962</v>
      </c>
      <c r="B571" s="155" t="s">
        <v>1963</v>
      </c>
      <c r="C571" s="155" t="s">
        <v>1881</v>
      </c>
      <c r="D571" s="155" t="s">
        <v>1959</v>
      </c>
      <c r="E571" s="155" t="s">
        <v>1960</v>
      </c>
      <c r="F571" s="155" t="s">
        <v>1964</v>
      </c>
      <c r="G571" s="155" t="s">
        <v>454</v>
      </c>
      <c r="H571" s="155" t="s">
        <v>139</v>
      </c>
      <c r="I571" s="155" t="s">
        <v>4410</v>
      </c>
      <c r="J571" s="156" t="s">
        <v>4410</v>
      </c>
      <c r="K571" s="157" t="s">
        <v>4409</v>
      </c>
    </row>
    <row r="572" spans="1:11" ht="14.5" x14ac:dyDescent="0.35">
      <c r="A572" s="150" t="s">
        <v>1965</v>
      </c>
      <c r="B572" s="151" t="s">
        <v>1966</v>
      </c>
      <c r="C572" s="151" t="s">
        <v>1881</v>
      </c>
      <c r="D572" s="151" t="s">
        <v>1959</v>
      </c>
      <c r="E572" s="151" t="s">
        <v>1960</v>
      </c>
      <c r="F572" s="151" t="s">
        <v>1967</v>
      </c>
      <c r="G572" s="151" t="s">
        <v>1968</v>
      </c>
      <c r="H572" s="151" t="s">
        <v>139</v>
      </c>
      <c r="I572" s="151" t="s">
        <v>4410</v>
      </c>
      <c r="J572" s="152" t="s">
        <v>4410</v>
      </c>
      <c r="K572" s="153" t="s">
        <v>4409</v>
      </c>
    </row>
    <row r="573" spans="1:11" ht="14.5" x14ac:dyDescent="0.35">
      <c r="A573" s="154" t="s">
        <v>1969</v>
      </c>
      <c r="B573" s="155" t="s">
        <v>1970</v>
      </c>
      <c r="C573" s="155" t="s">
        <v>1881</v>
      </c>
      <c r="D573" s="155" t="s">
        <v>1959</v>
      </c>
      <c r="E573" s="155" t="s">
        <v>1960</v>
      </c>
      <c r="F573" s="155" t="s">
        <v>1971</v>
      </c>
      <c r="G573" s="155" t="s">
        <v>1972</v>
      </c>
      <c r="H573" s="155" t="s">
        <v>139</v>
      </c>
      <c r="I573" s="155" t="s">
        <v>4410</v>
      </c>
      <c r="J573" s="156" t="s">
        <v>4410</v>
      </c>
      <c r="K573" s="157" t="s">
        <v>4409</v>
      </c>
    </row>
    <row r="574" spans="1:11" ht="14.5" x14ac:dyDescent="0.35">
      <c r="A574" s="150" t="s">
        <v>1973</v>
      </c>
      <c r="B574" s="151" t="s">
        <v>1974</v>
      </c>
      <c r="C574" s="151" t="s">
        <v>1881</v>
      </c>
      <c r="D574" s="151" t="s">
        <v>1975</v>
      </c>
      <c r="E574" s="151" t="s">
        <v>1976</v>
      </c>
      <c r="F574" s="151" t="s">
        <v>1977</v>
      </c>
      <c r="G574" s="151" t="s">
        <v>1978</v>
      </c>
      <c r="H574" s="151" t="s">
        <v>415</v>
      </c>
      <c r="I574" s="151">
        <v>3</v>
      </c>
      <c r="J574" s="152">
        <v>3.5</v>
      </c>
      <c r="K574" s="153">
        <v>5.833333333333333</v>
      </c>
    </row>
    <row r="575" spans="1:11" ht="14.5" x14ac:dyDescent="0.35">
      <c r="A575" s="154" t="s">
        <v>1979</v>
      </c>
      <c r="B575" s="155" t="s">
        <v>1980</v>
      </c>
      <c r="C575" s="155" t="s">
        <v>1881</v>
      </c>
      <c r="D575" s="155" t="s">
        <v>1975</v>
      </c>
      <c r="E575" s="155" t="s">
        <v>1976</v>
      </c>
      <c r="F575" s="155" t="s">
        <v>1981</v>
      </c>
      <c r="G575" s="155" t="s">
        <v>1982</v>
      </c>
      <c r="H575" s="155" t="s">
        <v>415</v>
      </c>
      <c r="I575" s="155">
        <v>3</v>
      </c>
      <c r="J575" s="156">
        <v>3.5</v>
      </c>
      <c r="K575" s="157">
        <v>5.833333333333333</v>
      </c>
    </row>
    <row r="576" spans="1:11" ht="14.5" x14ac:dyDescent="0.35">
      <c r="A576" s="150" t="s">
        <v>1983</v>
      </c>
      <c r="B576" s="151" t="s">
        <v>1984</v>
      </c>
      <c r="C576" s="151" t="s">
        <v>1881</v>
      </c>
      <c r="D576" s="151" t="s">
        <v>1975</v>
      </c>
      <c r="E576" s="151" t="s">
        <v>1985</v>
      </c>
      <c r="F576" s="151" t="s">
        <v>1986</v>
      </c>
      <c r="G576" s="151" t="s">
        <v>1987</v>
      </c>
      <c r="H576" s="151" t="s">
        <v>176</v>
      </c>
      <c r="I576" s="151">
        <v>2</v>
      </c>
      <c r="J576" s="152">
        <v>2.5</v>
      </c>
      <c r="K576" s="153">
        <v>0.27777777777777779</v>
      </c>
    </row>
    <row r="577" spans="1:11" ht="14.5" x14ac:dyDescent="0.35">
      <c r="A577" s="154" t="s">
        <v>1988</v>
      </c>
      <c r="B577" s="155" t="s">
        <v>1989</v>
      </c>
      <c r="C577" s="155" t="s">
        <v>1881</v>
      </c>
      <c r="D577" s="155" t="s">
        <v>1975</v>
      </c>
      <c r="E577" s="155" t="s">
        <v>1985</v>
      </c>
      <c r="F577" s="155" t="s">
        <v>1986</v>
      </c>
      <c r="G577" s="155" t="s">
        <v>1990</v>
      </c>
      <c r="H577" s="155" t="s">
        <v>176</v>
      </c>
      <c r="I577" s="155" t="s">
        <v>4410</v>
      </c>
      <c r="J577" s="156" t="s">
        <v>4410</v>
      </c>
      <c r="K577" s="157" t="s">
        <v>4409</v>
      </c>
    </row>
    <row r="578" spans="1:11" ht="14.5" x14ac:dyDescent="0.35">
      <c r="A578" s="150" t="s">
        <v>1991</v>
      </c>
      <c r="B578" s="151" t="s">
        <v>1992</v>
      </c>
      <c r="C578" s="151" t="s">
        <v>1881</v>
      </c>
      <c r="D578" s="151" t="s">
        <v>1975</v>
      </c>
      <c r="E578" s="151" t="s">
        <v>1985</v>
      </c>
      <c r="F578" s="151" t="s">
        <v>1986</v>
      </c>
      <c r="G578" s="151" t="s">
        <v>1993</v>
      </c>
      <c r="H578" s="151" t="s">
        <v>176</v>
      </c>
      <c r="I578" s="151" t="s">
        <v>4410</v>
      </c>
      <c r="J578" s="152" t="s">
        <v>4410</v>
      </c>
      <c r="K578" s="153" t="s">
        <v>4409</v>
      </c>
    </row>
    <row r="579" spans="1:11" ht="14.5" x14ac:dyDescent="0.35">
      <c r="A579" s="154" t="s">
        <v>1994</v>
      </c>
      <c r="B579" s="155" t="s">
        <v>1995</v>
      </c>
      <c r="C579" s="155" t="s">
        <v>1881</v>
      </c>
      <c r="D579" s="155" t="s">
        <v>1975</v>
      </c>
      <c r="E579" s="155" t="s">
        <v>1985</v>
      </c>
      <c r="F579" s="155" t="s">
        <v>1986</v>
      </c>
      <c r="G579" s="155" t="s">
        <v>1996</v>
      </c>
      <c r="H579" s="155" t="s">
        <v>176</v>
      </c>
      <c r="I579" s="155" t="s">
        <v>4410</v>
      </c>
      <c r="J579" s="156" t="s">
        <v>4410</v>
      </c>
      <c r="K579" s="157" t="s">
        <v>4409</v>
      </c>
    </row>
    <row r="580" spans="1:11" ht="14.5" x14ac:dyDescent="0.35">
      <c r="A580" s="150" t="s">
        <v>1997</v>
      </c>
      <c r="B580" s="151" t="s">
        <v>1998</v>
      </c>
      <c r="C580" s="151" t="s">
        <v>1881</v>
      </c>
      <c r="D580" s="151" t="s">
        <v>1975</v>
      </c>
      <c r="E580" s="151" t="s">
        <v>1999</v>
      </c>
      <c r="F580" s="151" t="s">
        <v>2000</v>
      </c>
      <c r="G580" s="151" t="s">
        <v>1987</v>
      </c>
      <c r="H580" s="151" t="s">
        <v>415</v>
      </c>
      <c r="I580" s="151" t="s">
        <v>4410</v>
      </c>
      <c r="J580" s="152" t="s">
        <v>4410</v>
      </c>
      <c r="K580" s="153" t="s">
        <v>4409</v>
      </c>
    </row>
    <row r="581" spans="1:11" ht="14.5" x14ac:dyDescent="0.35">
      <c r="A581" s="154" t="s">
        <v>2001</v>
      </c>
      <c r="B581" s="155" t="s">
        <v>2002</v>
      </c>
      <c r="C581" s="155" t="s">
        <v>1881</v>
      </c>
      <c r="D581" s="155" t="s">
        <v>1975</v>
      </c>
      <c r="E581" s="155" t="s">
        <v>1999</v>
      </c>
      <c r="F581" s="155" t="s">
        <v>2000</v>
      </c>
      <c r="G581" s="155" t="s">
        <v>1990</v>
      </c>
      <c r="H581" s="155" t="s">
        <v>415</v>
      </c>
      <c r="I581" s="155" t="s">
        <v>4410</v>
      </c>
      <c r="J581" s="156" t="s">
        <v>4410</v>
      </c>
      <c r="K581" s="157" t="s">
        <v>4409</v>
      </c>
    </row>
    <row r="582" spans="1:11" ht="14.5" x14ac:dyDescent="0.35">
      <c r="A582" s="150" t="s">
        <v>2003</v>
      </c>
      <c r="B582" s="151" t="s">
        <v>2004</v>
      </c>
      <c r="C582" s="151" t="s">
        <v>1881</v>
      </c>
      <c r="D582" s="151" t="s">
        <v>1975</v>
      </c>
      <c r="E582" s="151" t="s">
        <v>1999</v>
      </c>
      <c r="F582" s="151" t="s">
        <v>2000</v>
      </c>
      <c r="G582" s="151" t="s">
        <v>1993</v>
      </c>
      <c r="H582" s="151" t="s">
        <v>415</v>
      </c>
      <c r="I582" s="151" t="s">
        <v>4410</v>
      </c>
      <c r="J582" s="152" t="s">
        <v>4410</v>
      </c>
      <c r="K582" s="153" t="s">
        <v>4409</v>
      </c>
    </row>
    <row r="583" spans="1:11" ht="14.5" x14ac:dyDescent="0.35">
      <c r="A583" s="154" t="s">
        <v>2005</v>
      </c>
      <c r="B583" s="155" t="s">
        <v>2006</v>
      </c>
      <c r="C583" s="155" t="s">
        <v>1881</v>
      </c>
      <c r="D583" s="155" t="s">
        <v>1975</v>
      </c>
      <c r="E583" s="155" t="s">
        <v>1999</v>
      </c>
      <c r="F583" s="155" t="s">
        <v>2000</v>
      </c>
      <c r="G583" s="155" t="s">
        <v>1996</v>
      </c>
      <c r="H583" s="155" t="s">
        <v>415</v>
      </c>
      <c r="I583" s="155" t="s">
        <v>4410</v>
      </c>
      <c r="J583" s="156" t="s">
        <v>4410</v>
      </c>
      <c r="K583" s="157" t="s">
        <v>4409</v>
      </c>
    </row>
    <row r="584" spans="1:11" ht="14.5" x14ac:dyDescent="0.35">
      <c r="A584" s="150" t="s">
        <v>2007</v>
      </c>
      <c r="B584" s="151" t="s">
        <v>2008</v>
      </c>
      <c r="C584" s="151" t="s">
        <v>1881</v>
      </c>
      <c r="D584" s="151" t="s">
        <v>1975</v>
      </c>
      <c r="E584" s="151" t="s">
        <v>1999</v>
      </c>
      <c r="F584" s="151" t="s">
        <v>2009</v>
      </c>
      <c r="G584" s="151" t="s">
        <v>2010</v>
      </c>
      <c r="H584" s="151" t="s">
        <v>415</v>
      </c>
      <c r="I584" s="151" t="s">
        <v>4410</v>
      </c>
      <c r="J584" s="152" t="s">
        <v>4410</v>
      </c>
      <c r="K584" s="153" t="s">
        <v>4409</v>
      </c>
    </row>
    <row r="585" spans="1:11" ht="14.5" x14ac:dyDescent="0.35">
      <c r="A585" s="154" t="s">
        <v>2011</v>
      </c>
      <c r="B585" s="155" t="s">
        <v>2012</v>
      </c>
      <c r="C585" s="155" t="s">
        <v>1881</v>
      </c>
      <c r="D585" s="155" t="s">
        <v>1975</v>
      </c>
      <c r="E585" s="155" t="s">
        <v>1999</v>
      </c>
      <c r="F585" s="155" t="s">
        <v>2009</v>
      </c>
      <c r="G585" s="155" t="s">
        <v>2013</v>
      </c>
      <c r="H585" s="155" t="s">
        <v>415</v>
      </c>
      <c r="I585" s="155" t="s">
        <v>4410</v>
      </c>
      <c r="J585" s="156" t="s">
        <v>4410</v>
      </c>
      <c r="K585" s="157" t="s">
        <v>4409</v>
      </c>
    </row>
    <row r="586" spans="1:11" ht="14.5" x14ac:dyDescent="0.35">
      <c r="A586" s="150" t="s">
        <v>2014</v>
      </c>
      <c r="B586" s="151" t="s">
        <v>2015</v>
      </c>
      <c r="C586" s="151" t="s">
        <v>1881</v>
      </c>
      <c r="D586" s="151" t="s">
        <v>1975</v>
      </c>
      <c r="E586" s="151" t="s">
        <v>1999</v>
      </c>
      <c r="F586" s="151" t="s">
        <v>2016</v>
      </c>
      <c r="G586" s="151" t="s">
        <v>2017</v>
      </c>
      <c r="H586" s="151" t="s">
        <v>415</v>
      </c>
      <c r="I586" s="151" t="s">
        <v>4410</v>
      </c>
      <c r="J586" s="152" t="s">
        <v>4410</v>
      </c>
      <c r="K586" s="153" t="s">
        <v>4409</v>
      </c>
    </row>
    <row r="587" spans="1:11" ht="14.5" x14ac:dyDescent="0.35">
      <c r="A587" s="154" t="s">
        <v>2018</v>
      </c>
      <c r="B587" s="155" t="s">
        <v>2019</v>
      </c>
      <c r="C587" s="155" t="s">
        <v>1881</v>
      </c>
      <c r="D587" s="155" t="s">
        <v>1975</v>
      </c>
      <c r="E587" s="155" t="s">
        <v>1999</v>
      </c>
      <c r="F587" s="155" t="s">
        <v>2020</v>
      </c>
      <c r="G587" s="155" t="s">
        <v>2021</v>
      </c>
      <c r="H587" s="155" t="s">
        <v>415</v>
      </c>
      <c r="I587" s="155" t="s">
        <v>4410</v>
      </c>
      <c r="J587" s="156" t="s">
        <v>4410</v>
      </c>
      <c r="K587" s="157" t="s">
        <v>4409</v>
      </c>
    </row>
    <row r="588" spans="1:11" ht="14.5" x14ac:dyDescent="0.35">
      <c r="A588" s="150" t="s">
        <v>2022</v>
      </c>
      <c r="B588" s="151" t="s">
        <v>2023</v>
      </c>
      <c r="C588" s="151" t="s">
        <v>1881</v>
      </c>
      <c r="D588" s="151" t="s">
        <v>1975</v>
      </c>
      <c r="E588" s="151" t="s">
        <v>1999</v>
      </c>
      <c r="F588" s="151" t="s">
        <v>2020</v>
      </c>
      <c r="G588" s="151" t="s">
        <v>2024</v>
      </c>
      <c r="H588" s="151" t="s">
        <v>415</v>
      </c>
      <c r="I588" s="151" t="s">
        <v>4410</v>
      </c>
      <c r="J588" s="152" t="s">
        <v>4410</v>
      </c>
      <c r="K588" s="153" t="s">
        <v>4409</v>
      </c>
    </row>
    <row r="589" spans="1:11" ht="14.5" x14ac:dyDescent="0.35">
      <c r="A589" s="154" t="s">
        <v>2025</v>
      </c>
      <c r="B589" s="155" t="s">
        <v>2026</v>
      </c>
      <c r="C589" s="155" t="s">
        <v>1881</v>
      </c>
      <c r="D589" s="155" t="s">
        <v>1975</v>
      </c>
      <c r="E589" s="155" t="s">
        <v>1999</v>
      </c>
      <c r="F589" s="155" t="s">
        <v>2020</v>
      </c>
      <c r="G589" s="155" t="s">
        <v>2027</v>
      </c>
      <c r="H589" s="155" t="s">
        <v>415</v>
      </c>
      <c r="I589" s="155" t="s">
        <v>4410</v>
      </c>
      <c r="J589" s="156" t="s">
        <v>4410</v>
      </c>
      <c r="K589" s="157" t="s">
        <v>4409</v>
      </c>
    </row>
    <row r="590" spans="1:11" ht="14.5" x14ac:dyDescent="0.35">
      <c r="A590" s="150" t="s">
        <v>2028</v>
      </c>
      <c r="B590" s="151" t="s">
        <v>2029</v>
      </c>
      <c r="C590" s="151" t="s">
        <v>1881</v>
      </c>
      <c r="D590" s="151" t="s">
        <v>1975</v>
      </c>
      <c r="E590" s="151" t="s">
        <v>2030</v>
      </c>
      <c r="F590" s="151" t="s">
        <v>2031</v>
      </c>
      <c r="G590" s="151" t="s">
        <v>2032</v>
      </c>
      <c r="H590" s="151" t="s">
        <v>132</v>
      </c>
      <c r="I590" s="151" t="s">
        <v>4410</v>
      </c>
      <c r="J590" s="152" t="s">
        <v>4410</v>
      </c>
      <c r="K590" s="153" t="s">
        <v>4409</v>
      </c>
    </row>
    <row r="591" spans="1:11" ht="14.5" x14ac:dyDescent="0.35">
      <c r="A591" s="154" t="s">
        <v>2033</v>
      </c>
      <c r="B591" s="155" t="s">
        <v>2034</v>
      </c>
      <c r="C591" s="155" t="s">
        <v>1881</v>
      </c>
      <c r="D591" s="155" t="s">
        <v>1975</v>
      </c>
      <c r="E591" s="155" t="s">
        <v>2030</v>
      </c>
      <c r="F591" s="155" t="s">
        <v>2031</v>
      </c>
      <c r="G591" s="155" t="s">
        <v>2035</v>
      </c>
      <c r="H591" s="155" t="s">
        <v>132</v>
      </c>
      <c r="I591" s="155" t="s">
        <v>4410</v>
      </c>
      <c r="J591" s="156" t="s">
        <v>4410</v>
      </c>
      <c r="K591" s="157" t="s">
        <v>4409</v>
      </c>
    </row>
    <row r="592" spans="1:11" ht="14.5" x14ac:dyDescent="0.35">
      <c r="A592" s="150" t="s">
        <v>2036</v>
      </c>
      <c r="B592" s="151" t="s">
        <v>2037</v>
      </c>
      <c r="C592" s="151" t="s">
        <v>1881</v>
      </c>
      <c r="D592" s="151" t="s">
        <v>1975</v>
      </c>
      <c r="E592" s="151" t="s">
        <v>2038</v>
      </c>
      <c r="F592" s="151" t="s">
        <v>2039</v>
      </c>
      <c r="G592" s="151" t="s">
        <v>2040</v>
      </c>
      <c r="H592" s="151" t="s">
        <v>176</v>
      </c>
      <c r="I592" s="151">
        <v>3</v>
      </c>
      <c r="J592" s="152">
        <v>3.5</v>
      </c>
      <c r="K592" s="153">
        <v>1.1666666666666665</v>
      </c>
    </row>
    <row r="593" spans="1:11" ht="14.5" x14ac:dyDescent="0.35">
      <c r="A593" s="154" t="s">
        <v>2041</v>
      </c>
      <c r="B593" s="155" t="s">
        <v>2042</v>
      </c>
      <c r="C593" s="155" t="s">
        <v>1881</v>
      </c>
      <c r="D593" s="155" t="s">
        <v>1975</v>
      </c>
      <c r="E593" s="155" t="s">
        <v>2038</v>
      </c>
      <c r="F593" s="155" t="s">
        <v>2039</v>
      </c>
      <c r="G593" s="155" t="s">
        <v>2043</v>
      </c>
      <c r="H593" s="155" t="s">
        <v>176</v>
      </c>
      <c r="I593" s="155" t="s">
        <v>4410</v>
      </c>
      <c r="J593" s="156" t="s">
        <v>4410</v>
      </c>
      <c r="K593" s="157" t="s">
        <v>4409</v>
      </c>
    </row>
    <row r="594" spans="1:11" ht="14.5" x14ac:dyDescent="0.35">
      <c r="A594" s="150" t="s">
        <v>2044</v>
      </c>
      <c r="B594" s="151" t="s">
        <v>2045</v>
      </c>
      <c r="C594" s="151" t="s">
        <v>1881</v>
      </c>
      <c r="D594" s="151" t="s">
        <v>1975</v>
      </c>
      <c r="E594" s="151" t="s">
        <v>2038</v>
      </c>
      <c r="F594" s="151" t="s">
        <v>2039</v>
      </c>
      <c r="G594" s="151" t="s">
        <v>2046</v>
      </c>
      <c r="H594" s="151" t="s">
        <v>176</v>
      </c>
      <c r="I594" s="151" t="s">
        <v>4410</v>
      </c>
      <c r="J594" s="152" t="s">
        <v>4410</v>
      </c>
      <c r="K594" s="153" t="s">
        <v>4409</v>
      </c>
    </row>
    <row r="595" spans="1:11" ht="14.5" x14ac:dyDescent="0.35">
      <c r="A595" s="154" t="s">
        <v>2047</v>
      </c>
      <c r="B595" s="155" t="s">
        <v>2048</v>
      </c>
      <c r="C595" s="155" t="s">
        <v>1881</v>
      </c>
      <c r="D595" s="155" t="s">
        <v>1975</v>
      </c>
      <c r="E595" s="155" t="s">
        <v>2038</v>
      </c>
      <c r="F595" s="155" t="s">
        <v>2039</v>
      </c>
      <c r="G595" s="155" t="s">
        <v>2049</v>
      </c>
      <c r="H595" s="155" t="s">
        <v>176</v>
      </c>
      <c r="I595" s="155">
        <v>3</v>
      </c>
      <c r="J595" s="156">
        <v>3.5</v>
      </c>
      <c r="K595" s="157">
        <v>2.333333333333333</v>
      </c>
    </row>
    <row r="596" spans="1:11" ht="14.5" x14ac:dyDescent="0.35">
      <c r="A596" s="150" t="s">
        <v>2050</v>
      </c>
      <c r="B596" s="151" t="s">
        <v>2051</v>
      </c>
      <c r="C596" s="151" t="s">
        <v>1881</v>
      </c>
      <c r="D596" s="151" t="s">
        <v>1975</v>
      </c>
      <c r="E596" s="151" t="s">
        <v>2038</v>
      </c>
      <c r="F596" s="151" t="s">
        <v>2039</v>
      </c>
      <c r="G596" s="151" t="s">
        <v>2052</v>
      </c>
      <c r="H596" s="151" t="s">
        <v>176</v>
      </c>
      <c r="I596" s="151" t="s">
        <v>4410</v>
      </c>
      <c r="J596" s="152" t="s">
        <v>4410</v>
      </c>
      <c r="K596" s="153" t="s">
        <v>4409</v>
      </c>
    </row>
    <row r="597" spans="1:11" ht="14.5" x14ac:dyDescent="0.35">
      <c r="A597" s="154" t="s">
        <v>2053</v>
      </c>
      <c r="B597" s="155" t="s">
        <v>2054</v>
      </c>
      <c r="C597" s="155" t="s">
        <v>1881</v>
      </c>
      <c r="D597" s="155" t="s">
        <v>1975</v>
      </c>
      <c r="E597" s="155" t="s">
        <v>2055</v>
      </c>
      <c r="F597" s="155" t="s">
        <v>2056</v>
      </c>
      <c r="G597" s="155" t="s">
        <v>2057</v>
      </c>
      <c r="H597" s="155" t="s">
        <v>132</v>
      </c>
      <c r="I597" s="155" t="s">
        <v>4410</v>
      </c>
      <c r="J597" s="156" t="s">
        <v>4410</v>
      </c>
      <c r="K597" s="157" t="s">
        <v>4409</v>
      </c>
    </row>
    <row r="598" spans="1:11" ht="14.5" x14ac:dyDescent="0.35">
      <c r="A598" s="150" t="s">
        <v>2058</v>
      </c>
      <c r="B598" s="151" t="s">
        <v>2059</v>
      </c>
      <c r="C598" s="151" t="s">
        <v>1881</v>
      </c>
      <c r="D598" s="151" t="s">
        <v>1975</v>
      </c>
      <c r="E598" s="151" t="s">
        <v>2060</v>
      </c>
      <c r="F598" s="151" t="s">
        <v>2061</v>
      </c>
      <c r="G598" s="151" t="s">
        <v>2062</v>
      </c>
      <c r="H598" s="151" t="s">
        <v>132</v>
      </c>
      <c r="I598" s="151" t="s">
        <v>4410</v>
      </c>
      <c r="J598" s="152" t="s">
        <v>4410</v>
      </c>
      <c r="K598" s="153" t="s">
        <v>4409</v>
      </c>
    </row>
    <row r="599" spans="1:11" ht="14.5" x14ac:dyDescent="0.35">
      <c r="A599" s="154" t="s">
        <v>2063</v>
      </c>
      <c r="B599" s="155" t="s">
        <v>2064</v>
      </c>
      <c r="C599" s="155" t="s">
        <v>1881</v>
      </c>
      <c r="D599" s="155" t="s">
        <v>1975</v>
      </c>
      <c r="E599" s="155" t="s">
        <v>2065</v>
      </c>
      <c r="F599" s="155" t="s">
        <v>2066</v>
      </c>
      <c r="G599" s="155" t="s">
        <v>2067</v>
      </c>
      <c r="H599" s="155" t="s">
        <v>132</v>
      </c>
      <c r="I599" s="155">
        <v>2</v>
      </c>
      <c r="J599" s="156">
        <v>2.5</v>
      </c>
      <c r="K599" s="157">
        <v>0.41666666666666663</v>
      </c>
    </row>
    <row r="600" spans="1:11" ht="14.5" x14ac:dyDescent="0.35">
      <c r="A600" s="150" t="s">
        <v>2068</v>
      </c>
      <c r="B600" s="151" t="s">
        <v>2069</v>
      </c>
      <c r="C600" s="151" t="s">
        <v>1881</v>
      </c>
      <c r="D600" s="151" t="s">
        <v>1975</v>
      </c>
      <c r="E600" s="151" t="s">
        <v>2065</v>
      </c>
      <c r="F600" s="151" t="s">
        <v>2066</v>
      </c>
      <c r="G600" s="151" t="s">
        <v>2070</v>
      </c>
      <c r="H600" s="151" t="s">
        <v>132</v>
      </c>
      <c r="I600" s="151" t="s">
        <v>4410</v>
      </c>
      <c r="J600" s="152" t="s">
        <v>4410</v>
      </c>
      <c r="K600" s="153" t="s">
        <v>4409</v>
      </c>
    </row>
    <row r="601" spans="1:11" ht="14.5" x14ac:dyDescent="0.35">
      <c r="A601" s="154" t="s">
        <v>2071</v>
      </c>
      <c r="B601" s="155" t="s">
        <v>2072</v>
      </c>
      <c r="C601" s="155" t="s">
        <v>1881</v>
      </c>
      <c r="D601" s="155" t="s">
        <v>1975</v>
      </c>
      <c r="E601" s="155" t="s">
        <v>2065</v>
      </c>
      <c r="F601" s="155" t="s">
        <v>2066</v>
      </c>
      <c r="G601" s="155" t="s">
        <v>2073</v>
      </c>
      <c r="H601" s="155" t="s">
        <v>132</v>
      </c>
      <c r="I601" s="155" t="s">
        <v>4410</v>
      </c>
      <c r="J601" s="156" t="s">
        <v>4410</v>
      </c>
      <c r="K601" s="157" t="s">
        <v>4409</v>
      </c>
    </row>
    <row r="602" spans="1:11" ht="14.5" x14ac:dyDescent="0.35">
      <c r="A602" s="150" t="s">
        <v>2074</v>
      </c>
      <c r="B602" s="151" t="s">
        <v>2075</v>
      </c>
      <c r="C602" s="151" t="s">
        <v>1881</v>
      </c>
      <c r="D602" s="151" t="s">
        <v>1975</v>
      </c>
      <c r="E602" s="151" t="s">
        <v>2065</v>
      </c>
      <c r="F602" s="151" t="s">
        <v>2076</v>
      </c>
      <c r="G602" s="151" t="s">
        <v>2067</v>
      </c>
      <c r="H602" s="151" t="s">
        <v>132</v>
      </c>
      <c r="I602" s="151" t="s">
        <v>4410</v>
      </c>
      <c r="J602" s="152" t="s">
        <v>4410</v>
      </c>
      <c r="K602" s="153" t="s">
        <v>4409</v>
      </c>
    </row>
    <row r="603" spans="1:11" ht="14.5" x14ac:dyDescent="0.35">
      <c r="A603" s="154" t="s">
        <v>2077</v>
      </c>
      <c r="B603" s="155" t="s">
        <v>2078</v>
      </c>
      <c r="C603" s="155" t="s">
        <v>1881</v>
      </c>
      <c r="D603" s="155" t="s">
        <v>1975</v>
      </c>
      <c r="E603" s="155" t="s">
        <v>2065</v>
      </c>
      <c r="F603" s="155" t="s">
        <v>2076</v>
      </c>
      <c r="G603" s="155" t="s">
        <v>2079</v>
      </c>
      <c r="H603" s="155" t="s">
        <v>132</v>
      </c>
      <c r="I603" s="155" t="s">
        <v>4410</v>
      </c>
      <c r="J603" s="156" t="s">
        <v>4410</v>
      </c>
      <c r="K603" s="157" t="s">
        <v>4409</v>
      </c>
    </row>
    <row r="604" spans="1:11" ht="14.5" x14ac:dyDescent="0.35">
      <c r="A604" s="150" t="s">
        <v>2080</v>
      </c>
      <c r="B604" s="151" t="s">
        <v>2081</v>
      </c>
      <c r="C604" s="151" t="s">
        <v>1881</v>
      </c>
      <c r="D604" s="151" t="s">
        <v>1975</v>
      </c>
      <c r="E604" s="151" t="s">
        <v>2065</v>
      </c>
      <c r="F604" s="151" t="s">
        <v>2076</v>
      </c>
      <c r="G604" s="151" t="s">
        <v>2073</v>
      </c>
      <c r="H604" s="151" t="s">
        <v>132</v>
      </c>
      <c r="I604" s="151" t="s">
        <v>4410</v>
      </c>
      <c r="J604" s="152" t="s">
        <v>4410</v>
      </c>
      <c r="K604" s="153" t="s">
        <v>4409</v>
      </c>
    </row>
    <row r="605" spans="1:11" ht="14.5" x14ac:dyDescent="0.35">
      <c r="A605" s="154" t="s">
        <v>2082</v>
      </c>
      <c r="B605" s="155" t="s">
        <v>2083</v>
      </c>
      <c r="C605" s="155" t="s">
        <v>2084</v>
      </c>
      <c r="D605" s="155" t="s">
        <v>2085</v>
      </c>
      <c r="E605" s="155" t="s">
        <v>2086</v>
      </c>
      <c r="F605" s="155" t="s">
        <v>2087</v>
      </c>
      <c r="G605" s="155" t="s">
        <v>2088</v>
      </c>
      <c r="H605" s="155" t="s">
        <v>176</v>
      </c>
      <c r="I605" s="155" t="s">
        <v>4410</v>
      </c>
      <c r="J605" s="156" t="s">
        <v>4410</v>
      </c>
      <c r="K605" s="157" t="s">
        <v>4409</v>
      </c>
    </row>
    <row r="606" spans="1:11" ht="14.5" x14ac:dyDescent="0.35">
      <c r="A606" s="150" t="s">
        <v>2089</v>
      </c>
      <c r="B606" s="151" t="s">
        <v>2090</v>
      </c>
      <c r="C606" s="151" t="s">
        <v>2084</v>
      </c>
      <c r="D606" s="151" t="s">
        <v>2085</v>
      </c>
      <c r="E606" s="151" t="s">
        <v>191</v>
      </c>
      <c r="F606" s="151" t="s">
        <v>2091</v>
      </c>
      <c r="G606" s="151" t="s">
        <v>2092</v>
      </c>
      <c r="H606" s="151" t="s">
        <v>176</v>
      </c>
      <c r="I606" s="151">
        <v>1</v>
      </c>
      <c r="J606" s="152">
        <v>1.5</v>
      </c>
      <c r="K606" s="153">
        <v>0.34615384615384615</v>
      </c>
    </row>
    <row r="607" spans="1:11" ht="14.5" x14ac:dyDescent="0.35">
      <c r="A607" s="154" t="s">
        <v>2093</v>
      </c>
      <c r="B607" s="155" t="s">
        <v>2094</v>
      </c>
      <c r="C607" s="155" t="s">
        <v>2084</v>
      </c>
      <c r="D607" s="155" t="s">
        <v>2085</v>
      </c>
      <c r="E607" s="155" t="s">
        <v>191</v>
      </c>
      <c r="F607" s="155" t="s">
        <v>2091</v>
      </c>
      <c r="G607" s="155" t="s">
        <v>2095</v>
      </c>
      <c r="H607" s="155" t="s">
        <v>176</v>
      </c>
      <c r="I607" s="155">
        <v>1</v>
      </c>
      <c r="J607" s="156">
        <v>1.5</v>
      </c>
      <c r="K607" s="157">
        <v>0.34615384615384615</v>
      </c>
    </row>
    <row r="608" spans="1:11" ht="14.5" x14ac:dyDescent="0.35">
      <c r="A608" s="150" t="s">
        <v>2096</v>
      </c>
      <c r="B608" s="151" t="s">
        <v>2097</v>
      </c>
      <c r="C608" s="151" t="s">
        <v>2084</v>
      </c>
      <c r="D608" s="151" t="s">
        <v>2085</v>
      </c>
      <c r="E608" s="151" t="s">
        <v>191</v>
      </c>
      <c r="F608" s="151" t="s">
        <v>2091</v>
      </c>
      <c r="G608" s="151" t="s">
        <v>2098</v>
      </c>
      <c r="H608" s="151" t="s">
        <v>176</v>
      </c>
      <c r="I608" s="151">
        <v>1</v>
      </c>
      <c r="J608" s="152">
        <v>1.5</v>
      </c>
      <c r="K608" s="153">
        <v>0.34615384615384615</v>
      </c>
    </row>
    <row r="609" spans="1:11" ht="14.5" x14ac:dyDescent="0.35">
      <c r="A609" s="154" t="s">
        <v>2099</v>
      </c>
      <c r="B609" s="155" t="s">
        <v>2100</v>
      </c>
      <c r="C609" s="155" t="s">
        <v>2084</v>
      </c>
      <c r="D609" s="155" t="s">
        <v>2085</v>
      </c>
      <c r="E609" s="155" t="s">
        <v>191</v>
      </c>
      <c r="F609" s="155" t="s">
        <v>2091</v>
      </c>
      <c r="G609" s="155" t="s">
        <v>2101</v>
      </c>
      <c r="H609" s="155" t="s">
        <v>176</v>
      </c>
      <c r="I609" s="155">
        <v>1</v>
      </c>
      <c r="J609" s="156">
        <v>1.5</v>
      </c>
      <c r="K609" s="157">
        <v>0.34615384615384615</v>
      </c>
    </row>
    <row r="610" spans="1:11" ht="14.5" x14ac:dyDescent="0.35">
      <c r="A610" s="150" t="s">
        <v>2102</v>
      </c>
      <c r="B610" s="151" t="s">
        <v>2103</v>
      </c>
      <c r="C610" s="151" t="s">
        <v>2084</v>
      </c>
      <c r="D610" s="151" t="s">
        <v>2085</v>
      </c>
      <c r="E610" s="151" t="s">
        <v>2104</v>
      </c>
      <c r="F610" s="151" t="s">
        <v>2105</v>
      </c>
      <c r="G610" s="151" t="s">
        <v>2106</v>
      </c>
      <c r="H610" s="151" t="s">
        <v>176</v>
      </c>
      <c r="I610" s="151" t="s">
        <v>4410</v>
      </c>
      <c r="J610" s="152" t="s">
        <v>4410</v>
      </c>
      <c r="K610" s="153" t="s">
        <v>4409</v>
      </c>
    </row>
    <row r="611" spans="1:11" ht="14.5" x14ac:dyDescent="0.35">
      <c r="A611" s="154" t="s">
        <v>2107</v>
      </c>
      <c r="B611" s="155" t="s">
        <v>2108</v>
      </c>
      <c r="C611" s="155" t="s">
        <v>2084</v>
      </c>
      <c r="D611" s="155" t="s">
        <v>2085</v>
      </c>
      <c r="E611" s="155" t="s">
        <v>2104</v>
      </c>
      <c r="F611" s="155" t="s">
        <v>2105</v>
      </c>
      <c r="G611" s="155" t="s">
        <v>2109</v>
      </c>
      <c r="H611" s="155" t="s">
        <v>176</v>
      </c>
      <c r="I611" s="155" t="s">
        <v>4410</v>
      </c>
      <c r="J611" s="156" t="s">
        <v>4410</v>
      </c>
      <c r="K611" s="157" t="s">
        <v>4409</v>
      </c>
    </row>
    <row r="612" spans="1:11" ht="14.5" x14ac:dyDescent="0.35">
      <c r="A612" s="150" t="s">
        <v>2110</v>
      </c>
      <c r="B612" s="151" t="s">
        <v>2111</v>
      </c>
      <c r="C612" s="151" t="s">
        <v>2084</v>
      </c>
      <c r="D612" s="151" t="s">
        <v>2085</v>
      </c>
      <c r="E612" s="151" t="s">
        <v>2104</v>
      </c>
      <c r="F612" s="151" t="s">
        <v>2112</v>
      </c>
      <c r="G612" s="151" t="s">
        <v>2113</v>
      </c>
      <c r="H612" s="151" t="s">
        <v>176</v>
      </c>
      <c r="I612" s="151" t="s">
        <v>4410</v>
      </c>
      <c r="J612" s="152" t="s">
        <v>4410</v>
      </c>
      <c r="K612" s="153" t="s">
        <v>4409</v>
      </c>
    </row>
    <row r="613" spans="1:11" ht="14.5" x14ac:dyDescent="0.35">
      <c r="A613" s="154" t="s">
        <v>2114</v>
      </c>
      <c r="B613" s="155" t="s">
        <v>2115</v>
      </c>
      <c r="C613" s="155" t="s">
        <v>2084</v>
      </c>
      <c r="D613" s="155" t="s">
        <v>2085</v>
      </c>
      <c r="E613" s="155" t="s">
        <v>2104</v>
      </c>
      <c r="F613" s="155" t="s">
        <v>2112</v>
      </c>
      <c r="G613" s="155" t="s">
        <v>2116</v>
      </c>
      <c r="H613" s="155" t="s">
        <v>176</v>
      </c>
      <c r="I613" s="155" t="s">
        <v>4410</v>
      </c>
      <c r="J613" s="156" t="s">
        <v>4410</v>
      </c>
      <c r="K613" s="157" t="s">
        <v>4409</v>
      </c>
    </row>
    <row r="614" spans="1:11" ht="14.5" x14ac:dyDescent="0.35">
      <c r="A614" s="150" t="s">
        <v>2117</v>
      </c>
      <c r="B614" s="151" t="s">
        <v>2118</v>
      </c>
      <c r="C614" s="151" t="s">
        <v>2084</v>
      </c>
      <c r="D614" s="151" t="s">
        <v>2085</v>
      </c>
      <c r="E614" s="151" t="s">
        <v>2104</v>
      </c>
      <c r="F614" s="151" t="s">
        <v>2112</v>
      </c>
      <c r="G614" s="151" t="s">
        <v>2119</v>
      </c>
      <c r="H614" s="151" t="s">
        <v>176</v>
      </c>
      <c r="I614" s="151" t="s">
        <v>4410</v>
      </c>
      <c r="J614" s="152" t="s">
        <v>4410</v>
      </c>
      <c r="K614" s="153" t="s">
        <v>4409</v>
      </c>
    </row>
    <row r="615" spans="1:11" ht="14.5" x14ac:dyDescent="0.35">
      <c r="A615" s="154" t="s">
        <v>2120</v>
      </c>
      <c r="B615" s="155" t="s">
        <v>2121</v>
      </c>
      <c r="C615" s="155" t="s">
        <v>2084</v>
      </c>
      <c r="D615" s="155" t="s">
        <v>2085</v>
      </c>
      <c r="E615" s="155" t="s">
        <v>2104</v>
      </c>
      <c r="F615" s="155" t="s">
        <v>2122</v>
      </c>
      <c r="G615" s="155" t="s">
        <v>2123</v>
      </c>
      <c r="H615" s="155" t="s">
        <v>132</v>
      </c>
      <c r="I615" s="155">
        <v>3</v>
      </c>
      <c r="J615" s="156">
        <v>3.5</v>
      </c>
      <c r="K615" s="157">
        <v>3</v>
      </c>
    </row>
    <row r="616" spans="1:11" ht="14.5" x14ac:dyDescent="0.35">
      <c r="A616" s="150" t="s">
        <v>2124</v>
      </c>
      <c r="B616" s="151" t="s">
        <v>2125</v>
      </c>
      <c r="C616" s="151" t="s">
        <v>2084</v>
      </c>
      <c r="D616" s="151" t="s">
        <v>2085</v>
      </c>
      <c r="E616" s="151" t="s">
        <v>2126</v>
      </c>
      <c r="F616" s="151" t="s">
        <v>2127</v>
      </c>
      <c r="G616" s="151" t="s">
        <v>2128</v>
      </c>
      <c r="H616" s="151" t="s">
        <v>139</v>
      </c>
      <c r="I616" s="151" t="s">
        <v>4410</v>
      </c>
      <c r="J616" s="152" t="s">
        <v>4410</v>
      </c>
      <c r="K616" s="153" t="s">
        <v>4409</v>
      </c>
    </row>
    <row r="617" spans="1:11" ht="14.5" x14ac:dyDescent="0.35">
      <c r="A617" s="154" t="s">
        <v>2129</v>
      </c>
      <c r="B617" s="155" t="s">
        <v>2130</v>
      </c>
      <c r="C617" s="155" t="s">
        <v>2084</v>
      </c>
      <c r="D617" s="155" t="s">
        <v>2085</v>
      </c>
      <c r="E617" s="155" t="s">
        <v>2126</v>
      </c>
      <c r="F617" s="155" t="s">
        <v>2131</v>
      </c>
      <c r="G617" s="155" t="s">
        <v>2132</v>
      </c>
      <c r="H617" s="155" t="s">
        <v>139</v>
      </c>
      <c r="I617" s="155" t="s">
        <v>4410</v>
      </c>
      <c r="J617" s="156" t="s">
        <v>4410</v>
      </c>
      <c r="K617" s="157" t="s">
        <v>4409</v>
      </c>
    </row>
    <row r="618" spans="1:11" ht="14.5" x14ac:dyDescent="0.35">
      <c r="A618" s="150" t="s">
        <v>2133</v>
      </c>
      <c r="B618" s="151" t="s">
        <v>2134</v>
      </c>
      <c r="C618" s="151" t="s">
        <v>2084</v>
      </c>
      <c r="D618" s="151" t="s">
        <v>2135</v>
      </c>
      <c r="E618" s="151" t="s">
        <v>2136</v>
      </c>
      <c r="F618" s="151" t="s">
        <v>2136</v>
      </c>
      <c r="G618" s="151" t="s">
        <v>2137</v>
      </c>
      <c r="H618" s="151" t="s">
        <v>132</v>
      </c>
      <c r="I618" s="151" t="s">
        <v>4410</v>
      </c>
      <c r="J618" s="152" t="s">
        <v>4410</v>
      </c>
      <c r="K618" s="153" t="s">
        <v>4409</v>
      </c>
    </row>
    <row r="619" spans="1:11" ht="14.5" x14ac:dyDescent="0.35">
      <c r="A619" s="154" t="s">
        <v>2138</v>
      </c>
      <c r="B619" s="155" t="s">
        <v>2139</v>
      </c>
      <c r="C619" s="155" t="s">
        <v>2084</v>
      </c>
      <c r="D619" s="155" t="s">
        <v>2135</v>
      </c>
      <c r="E619" s="155" t="s">
        <v>2140</v>
      </c>
      <c r="F619" s="155" t="s">
        <v>2141</v>
      </c>
      <c r="G619" s="155" t="s">
        <v>2067</v>
      </c>
      <c r="H619" s="155" t="s">
        <v>132</v>
      </c>
      <c r="I619" s="155" t="s">
        <v>4410</v>
      </c>
      <c r="J619" s="156" t="s">
        <v>4410</v>
      </c>
      <c r="K619" s="157" t="s">
        <v>4409</v>
      </c>
    </row>
    <row r="620" spans="1:11" ht="14.5" x14ac:dyDescent="0.35">
      <c r="A620" s="150" t="s">
        <v>2142</v>
      </c>
      <c r="B620" s="151" t="s">
        <v>2143</v>
      </c>
      <c r="C620" s="151" t="s">
        <v>2084</v>
      </c>
      <c r="D620" s="151" t="s">
        <v>2135</v>
      </c>
      <c r="E620" s="151" t="s">
        <v>2140</v>
      </c>
      <c r="F620" s="151" t="s">
        <v>2144</v>
      </c>
      <c r="G620" s="151" t="s">
        <v>2067</v>
      </c>
      <c r="H620" s="151" t="s">
        <v>132</v>
      </c>
      <c r="I620" s="151" t="s">
        <v>4410</v>
      </c>
      <c r="J620" s="152" t="s">
        <v>4410</v>
      </c>
      <c r="K620" s="153" t="s">
        <v>4409</v>
      </c>
    </row>
    <row r="621" spans="1:11" ht="14.5" x14ac:dyDescent="0.35">
      <c r="A621" s="154" t="s">
        <v>2145</v>
      </c>
      <c r="B621" s="155" t="s">
        <v>2146</v>
      </c>
      <c r="C621" s="155" t="s">
        <v>2084</v>
      </c>
      <c r="D621" s="155" t="s">
        <v>2135</v>
      </c>
      <c r="E621" s="155" t="s">
        <v>2140</v>
      </c>
      <c r="F621" s="155" t="s">
        <v>2144</v>
      </c>
      <c r="G621" s="155" t="s">
        <v>2079</v>
      </c>
      <c r="H621" s="155" t="s">
        <v>132</v>
      </c>
      <c r="I621" s="155" t="s">
        <v>4410</v>
      </c>
      <c r="J621" s="156" t="s">
        <v>4410</v>
      </c>
      <c r="K621" s="157" t="s">
        <v>4409</v>
      </c>
    </row>
    <row r="622" spans="1:11" ht="14.5" x14ac:dyDescent="0.35">
      <c r="A622" s="150" t="s">
        <v>2147</v>
      </c>
      <c r="B622" s="151" t="s">
        <v>2148</v>
      </c>
      <c r="C622" s="151" t="s">
        <v>2084</v>
      </c>
      <c r="D622" s="151" t="s">
        <v>2135</v>
      </c>
      <c r="E622" s="151" t="s">
        <v>2140</v>
      </c>
      <c r="F622" s="151" t="s">
        <v>2144</v>
      </c>
      <c r="G622" s="151" t="s">
        <v>2144</v>
      </c>
      <c r="H622" s="151" t="s">
        <v>132</v>
      </c>
      <c r="I622" s="151" t="s">
        <v>4410</v>
      </c>
      <c r="J622" s="152" t="s">
        <v>4410</v>
      </c>
      <c r="K622" s="153" t="s">
        <v>4409</v>
      </c>
    </row>
    <row r="623" spans="1:11" ht="14.5" x14ac:dyDescent="0.35">
      <c r="A623" s="154" t="s">
        <v>2149</v>
      </c>
      <c r="B623" s="155" t="s">
        <v>2150</v>
      </c>
      <c r="C623" s="155" t="s">
        <v>2084</v>
      </c>
      <c r="D623" s="155" t="s">
        <v>2135</v>
      </c>
      <c r="E623" s="155" t="s">
        <v>2151</v>
      </c>
      <c r="F623" s="155" t="s">
        <v>2151</v>
      </c>
      <c r="G623" s="155" t="s">
        <v>2152</v>
      </c>
      <c r="H623" s="155" t="s">
        <v>132</v>
      </c>
      <c r="I623" s="155" t="s">
        <v>4410</v>
      </c>
      <c r="J623" s="156" t="s">
        <v>4410</v>
      </c>
      <c r="K623" s="157" t="s">
        <v>4409</v>
      </c>
    </row>
    <row r="624" spans="1:11" ht="14.5" x14ac:dyDescent="0.35">
      <c r="A624" s="150" t="s">
        <v>2153</v>
      </c>
      <c r="B624" s="151" t="s">
        <v>2154</v>
      </c>
      <c r="C624" s="151" t="s">
        <v>2084</v>
      </c>
      <c r="D624" s="151" t="s">
        <v>2135</v>
      </c>
      <c r="E624" s="151" t="s">
        <v>2151</v>
      </c>
      <c r="F624" s="151" t="s">
        <v>2151</v>
      </c>
      <c r="G624" s="151" t="s">
        <v>2155</v>
      </c>
      <c r="H624" s="151" t="s">
        <v>132</v>
      </c>
      <c r="I624" s="151" t="s">
        <v>4410</v>
      </c>
      <c r="J624" s="152" t="s">
        <v>4410</v>
      </c>
      <c r="K624" s="153" t="s">
        <v>4409</v>
      </c>
    </row>
    <row r="625" spans="1:11" ht="14.5" x14ac:dyDescent="0.35">
      <c r="A625" s="154" t="s">
        <v>2156</v>
      </c>
      <c r="B625" s="155" t="s">
        <v>2157</v>
      </c>
      <c r="C625" s="155" t="s">
        <v>2084</v>
      </c>
      <c r="D625" s="155" t="s">
        <v>2135</v>
      </c>
      <c r="E625" s="155" t="s">
        <v>2158</v>
      </c>
      <c r="F625" s="155" t="s">
        <v>2159</v>
      </c>
      <c r="G625" s="155" t="s">
        <v>2160</v>
      </c>
      <c r="H625" s="155" t="s">
        <v>132</v>
      </c>
      <c r="I625" s="155">
        <v>2</v>
      </c>
      <c r="J625" s="156">
        <v>2.5</v>
      </c>
      <c r="K625" s="157">
        <v>1.875</v>
      </c>
    </row>
    <row r="626" spans="1:11" ht="14.5" x14ac:dyDescent="0.35">
      <c r="A626" s="150" t="s">
        <v>2161</v>
      </c>
      <c r="B626" s="151" t="s">
        <v>2162</v>
      </c>
      <c r="C626" s="151" t="s">
        <v>2084</v>
      </c>
      <c r="D626" s="151" t="s">
        <v>2135</v>
      </c>
      <c r="E626" s="151" t="s">
        <v>2158</v>
      </c>
      <c r="F626" s="151" t="s">
        <v>2163</v>
      </c>
      <c r="G626" s="151" t="s">
        <v>2160</v>
      </c>
      <c r="H626" s="151" t="s">
        <v>132</v>
      </c>
      <c r="I626" s="151">
        <v>2</v>
      </c>
      <c r="J626" s="152">
        <v>2.5</v>
      </c>
      <c r="K626" s="153">
        <v>1.875</v>
      </c>
    </row>
    <row r="627" spans="1:11" ht="14.5" x14ac:dyDescent="0.35">
      <c r="A627" s="154" t="s">
        <v>2164</v>
      </c>
      <c r="B627" s="155" t="s">
        <v>2165</v>
      </c>
      <c r="C627" s="155" t="s">
        <v>2084</v>
      </c>
      <c r="D627" s="155" t="s">
        <v>2135</v>
      </c>
      <c r="E627" s="155" t="s">
        <v>2166</v>
      </c>
      <c r="F627" s="155" t="s">
        <v>2167</v>
      </c>
      <c r="G627" s="155" t="s">
        <v>2168</v>
      </c>
      <c r="H627" s="155" t="s">
        <v>132</v>
      </c>
      <c r="I627" s="155" t="s">
        <v>4410</v>
      </c>
      <c r="J627" s="156" t="s">
        <v>4410</v>
      </c>
      <c r="K627" s="157" t="s">
        <v>4409</v>
      </c>
    </row>
    <row r="628" spans="1:11" ht="14.5" x14ac:dyDescent="0.35">
      <c r="A628" s="150" t="s">
        <v>2169</v>
      </c>
      <c r="B628" s="151" t="s">
        <v>2170</v>
      </c>
      <c r="C628" s="151" t="s">
        <v>2084</v>
      </c>
      <c r="D628" s="151" t="s">
        <v>2135</v>
      </c>
      <c r="E628" s="151" t="s">
        <v>2166</v>
      </c>
      <c r="F628" s="151" t="s">
        <v>2171</v>
      </c>
      <c r="G628" s="151" t="s">
        <v>2172</v>
      </c>
      <c r="H628" s="151" t="s">
        <v>132</v>
      </c>
      <c r="I628" s="151" t="s">
        <v>4410</v>
      </c>
      <c r="J628" s="152" t="s">
        <v>4410</v>
      </c>
      <c r="K628" s="153" t="s">
        <v>4409</v>
      </c>
    </row>
    <row r="629" spans="1:11" ht="14.5" x14ac:dyDescent="0.35">
      <c r="A629" s="154" t="s">
        <v>2173</v>
      </c>
      <c r="B629" s="155" t="s">
        <v>2174</v>
      </c>
      <c r="C629" s="155" t="s">
        <v>2084</v>
      </c>
      <c r="D629" s="155" t="s">
        <v>2135</v>
      </c>
      <c r="E629" s="155" t="s">
        <v>2166</v>
      </c>
      <c r="F629" s="155" t="s">
        <v>2171</v>
      </c>
      <c r="G629" s="155" t="s">
        <v>2175</v>
      </c>
      <c r="H629" s="155" t="s">
        <v>132</v>
      </c>
      <c r="I629" s="155" t="s">
        <v>4410</v>
      </c>
      <c r="J629" s="156" t="s">
        <v>4410</v>
      </c>
      <c r="K629" s="157" t="s">
        <v>4409</v>
      </c>
    </row>
    <row r="630" spans="1:11" ht="14.5" x14ac:dyDescent="0.35">
      <c r="A630" s="150" t="s">
        <v>2176</v>
      </c>
      <c r="B630" s="151" t="s">
        <v>2177</v>
      </c>
      <c r="C630" s="151" t="s">
        <v>2084</v>
      </c>
      <c r="D630" s="151" t="s">
        <v>2135</v>
      </c>
      <c r="E630" s="151" t="s">
        <v>2166</v>
      </c>
      <c r="F630" s="151" t="s">
        <v>2178</v>
      </c>
      <c r="G630" s="151" t="s">
        <v>2172</v>
      </c>
      <c r="H630" s="151" t="s">
        <v>132</v>
      </c>
      <c r="I630" s="151" t="s">
        <v>4410</v>
      </c>
      <c r="J630" s="152" t="s">
        <v>4410</v>
      </c>
      <c r="K630" s="153" t="s">
        <v>4409</v>
      </c>
    </row>
    <row r="631" spans="1:11" ht="14.5" x14ac:dyDescent="0.35">
      <c r="A631" s="154" t="s">
        <v>2179</v>
      </c>
      <c r="B631" s="155" t="s">
        <v>2180</v>
      </c>
      <c r="C631" s="155" t="s">
        <v>2084</v>
      </c>
      <c r="D631" s="155" t="s">
        <v>2135</v>
      </c>
      <c r="E631" s="155" t="s">
        <v>2166</v>
      </c>
      <c r="F631" s="155" t="s">
        <v>2178</v>
      </c>
      <c r="G631" s="155" t="s">
        <v>2175</v>
      </c>
      <c r="H631" s="155" t="s">
        <v>132</v>
      </c>
      <c r="I631" s="155" t="s">
        <v>4410</v>
      </c>
      <c r="J631" s="156" t="s">
        <v>4410</v>
      </c>
      <c r="K631" s="157" t="s">
        <v>4409</v>
      </c>
    </row>
    <row r="632" spans="1:11" ht="14.5" x14ac:dyDescent="0.35">
      <c r="A632" s="150" t="s">
        <v>2181</v>
      </c>
      <c r="B632" s="151" t="s">
        <v>2182</v>
      </c>
      <c r="C632" s="151" t="s">
        <v>2084</v>
      </c>
      <c r="D632" s="151" t="s">
        <v>2135</v>
      </c>
      <c r="E632" s="151" t="s">
        <v>2183</v>
      </c>
      <c r="F632" s="151" t="s">
        <v>2062</v>
      </c>
      <c r="G632" s="151" t="s">
        <v>2184</v>
      </c>
      <c r="H632" s="151" t="s">
        <v>132</v>
      </c>
      <c r="I632" s="151" t="s">
        <v>4410</v>
      </c>
      <c r="J632" s="152" t="s">
        <v>4410</v>
      </c>
      <c r="K632" s="153" t="s">
        <v>4409</v>
      </c>
    </row>
    <row r="633" spans="1:11" ht="14.5" x14ac:dyDescent="0.35">
      <c r="A633" s="154" t="s">
        <v>2185</v>
      </c>
      <c r="B633" s="155" t="s">
        <v>2186</v>
      </c>
      <c r="C633" s="155" t="s">
        <v>2084</v>
      </c>
      <c r="D633" s="155" t="s">
        <v>2135</v>
      </c>
      <c r="E633" s="155" t="s">
        <v>2183</v>
      </c>
      <c r="F633" s="155" t="s">
        <v>2062</v>
      </c>
      <c r="G633" s="155" t="s">
        <v>2187</v>
      </c>
      <c r="H633" s="155" t="s">
        <v>132</v>
      </c>
      <c r="I633" s="155" t="s">
        <v>4410</v>
      </c>
      <c r="J633" s="156" t="s">
        <v>4410</v>
      </c>
      <c r="K633" s="157" t="s">
        <v>4409</v>
      </c>
    </row>
    <row r="634" spans="1:11" ht="14.5" x14ac:dyDescent="0.35">
      <c r="A634" s="150" t="s">
        <v>2188</v>
      </c>
      <c r="B634" s="151" t="s">
        <v>2189</v>
      </c>
      <c r="C634" s="151" t="s">
        <v>2084</v>
      </c>
      <c r="D634" s="151" t="s">
        <v>2135</v>
      </c>
      <c r="E634" s="151" t="s">
        <v>2183</v>
      </c>
      <c r="F634" s="151" t="s">
        <v>2062</v>
      </c>
      <c r="G634" s="151" t="s">
        <v>2190</v>
      </c>
      <c r="H634" s="151" t="s">
        <v>132</v>
      </c>
      <c r="I634" s="151" t="s">
        <v>4410</v>
      </c>
      <c r="J634" s="152" t="s">
        <v>4410</v>
      </c>
      <c r="K634" s="153" t="s">
        <v>4409</v>
      </c>
    </row>
    <row r="635" spans="1:11" ht="14.5" x14ac:dyDescent="0.35">
      <c r="A635" s="154" t="s">
        <v>2191</v>
      </c>
      <c r="B635" s="155" t="s">
        <v>2192</v>
      </c>
      <c r="C635" s="155" t="s">
        <v>2084</v>
      </c>
      <c r="D635" s="155" t="s">
        <v>2135</v>
      </c>
      <c r="E635" s="155" t="s">
        <v>2193</v>
      </c>
      <c r="F635" s="155" t="s">
        <v>2194</v>
      </c>
      <c r="G635" s="155" t="s">
        <v>2195</v>
      </c>
      <c r="H635" s="155" t="s">
        <v>176</v>
      </c>
      <c r="I635" s="155">
        <v>2</v>
      </c>
      <c r="J635" s="156">
        <v>2.5</v>
      </c>
      <c r="K635" s="157">
        <v>0.16666666666666666</v>
      </c>
    </row>
    <row r="636" spans="1:11" ht="14.5" x14ac:dyDescent="0.35">
      <c r="A636" s="150" t="s">
        <v>2196</v>
      </c>
      <c r="B636" s="151" t="s">
        <v>2197</v>
      </c>
      <c r="C636" s="151" t="s">
        <v>2084</v>
      </c>
      <c r="D636" s="151" t="s">
        <v>2135</v>
      </c>
      <c r="E636" s="151" t="s">
        <v>2193</v>
      </c>
      <c r="F636" s="151" t="s">
        <v>2198</v>
      </c>
      <c r="G636" s="151" t="s">
        <v>2199</v>
      </c>
      <c r="H636" s="151" t="s">
        <v>176</v>
      </c>
      <c r="I636" s="151">
        <v>2</v>
      </c>
      <c r="J636" s="152">
        <v>2.5</v>
      </c>
      <c r="K636" s="153">
        <v>0.1875</v>
      </c>
    </row>
    <row r="637" spans="1:11" ht="14.5" x14ac:dyDescent="0.35">
      <c r="A637" s="154" t="s">
        <v>2200</v>
      </c>
      <c r="B637" s="155" t="s">
        <v>2201</v>
      </c>
      <c r="C637" s="155" t="s">
        <v>2084</v>
      </c>
      <c r="D637" s="155" t="s">
        <v>2135</v>
      </c>
      <c r="E637" s="155" t="s">
        <v>2193</v>
      </c>
      <c r="F637" s="155" t="s">
        <v>2198</v>
      </c>
      <c r="G637" s="155" t="s">
        <v>2202</v>
      </c>
      <c r="H637" s="155" t="s">
        <v>176</v>
      </c>
      <c r="I637" s="155">
        <v>2</v>
      </c>
      <c r="J637" s="156">
        <v>2.5</v>
      </c>
      <c r="K637" s="157">
        <v>0.16666666666666666</v>
      </c>
    </row>
    <row r="638" spans="1:11" ht="14.5" x14ac:dyDescent="0.35">
      <c r="A638" s="150" t="s">
        <v>2203</v>
      </c>
      <c r="B638" s="151" t="s">
        <v>2204</v>
      </c>
      <c r="C638" s="151" t="s">
        <v>2084</v>
      </c>
      <c r="D638" s="151" t="s">
        <v>2135</v>
      </c>
      <c r="E638" s="151" t="s">
        <v>2205</v>
      </c>
      <c r="F638" s="151" t="s">
        <v>2206</v>
      </c>
      <c r="G638" s="151" t="s">
        <v>2207</v>
      </c>
      <c r="H638" s="151" t="s">
        <v>139</v>
      </c>
      <c r="I638" s="151">
        <v>1</v>
      </c>
      <c r="J638" s="152">
        <v>1.5</v>
      </c>
      <c r="K638" s="153">
        <v>0.75</v>
      </c>
    </row>
    <row r="639" spans="1:11" ht="14.5" x14ac:dyDescent="0.35">
      <c r="A639" s="154" t="s">
        <v>2208</v>
      </c>
      <c r="B639" s="155" t="s">
        <v>2209</v>
      </c>
      <c r="C639" s="155" t="s">
        <v>2210</v>
      </c>
      <c r="D639" s="155" t="s">
        <v>2211</v>
      </c>
      <c r="E639" s="155" t="s">
        <v>2212</v>
      </c>
      <c r="F639" s="155" t="s">
        <v>2213</v>
      </c>
      <c r="G639" s="155" t="s">
        <v>2214</v>
      </c>
      <c r="H639" s="155" t="s">
        <v>176</v>
      </c>
      <c r="I639" s="155" t="s">
        <v>4410</v>
      </c>
      <c r="J639" s="156" t="s">
        <v>4410</v>
      </c>
      <c r="K639" s="157" t="s">
        <v>4409</v>
      </c>
    </row>
    <row r="640" spans="1:11" ht="14.5" x14ac:dyDescent="0.35">
      <c r="A640" s="150" t="s">
        <v>2215</v>
      </c>
      <c r="B640" s="151" t="s">
        <v>2216</v>
      </c>
      <c r="C640" s="151" t="s">
        <v>2210</v>
      </c>
      <c r="D640" s="151" t="s">
        <v>2211</v>
      </c>
      <c r="E640" s="151" t="s">
        <v>2212</v>
      </c>
      <c r="F640" s="151" t="s">
        <v>2217</v>
      </c>
      <c r="G640" s="151" t="s">
        <v>2214</v>
      </c>
      <c r="H640" s="151" t="s">
        <v>176</v>
      </c>
      <c r="I640" s="151" t="s">
        <v>4410</v>
      </c>
      <c r="J640" s="152" t="s">
        <v>4410</v>
      </c>
      <c r="K640" s="153" t="s">
        <v>4409</v>
      </c>
    </row>
    <row r="641" spans="1:11" ht="14.5" x14ac:dyDescent="0.35">
      <c r="A641" s="154" t="s">
        <v>2218</v>
      </c>
      <c r="B641" s="155" t="s">
        <v>2219</v>
      </c>
      <c r="C641" s="155" t="s">
        <v>2210</v>
      </c>
      <c r="D641" s="155" t="s">
        <v>2211</v>
      </c>
      <c r="E641" s="155" t="s">
        <v>2212</v>
      </c>
      <c r="F641" s="155" t="s">
        <v>2220</v>
      </c>
      <c r="G641" s="155" t="s">
        <v>2214</v>
      </c>
      <c r="H641" s="155" t="s">
        <v>176</v>
      </c>
      <c r="I641" s="155" t="s">
        <v>4410</v>
      </c>
      <c r="J641" s="156" t="s">
        <v>4410</v>
      </c>
      <c r="K641" s="157" t="s">
        <v>4409</v>
      </c>
    </row>
    <row r="642" spans="1:11" ht="14.5" x14ac:dyDescent="0.35">
      <c r="A642" s="150" t="s">
        <v>2221</v>
      </c>
      <c r="B642" s="151" t="s">
        <v>2222</v>
      </c>
      <c r="C642" s="151" t="s">
        <v>2210</v>
      </c>
      <c r="D642" s="151" t="s">
        <v>2211</v>
      </c>
      <c r="E642" s="151" t="s">
        <v>2212</v>
      </c>
      <c r="F642" s="151" t="s">
        <v>2223</v>
      </c>
      <c r="G642" s="151" t="s">
        <v>2214</v>
      </c>
      <c r="H642" s="151" t="s">
        <v>176</v>
      </c>
      <c r="I642" s="151" t="s">
        <v>4410</v>
      </c>
      <c r="J642" s="152" t="s">
        <v>4410</v>
      </c>
      <c r="K642" s="153" t="s">
        <v>4409</v>
      </c>
    </row>
    <row r="643" spans="1:11" ht="14.5" x14ac:dyDescent="0.35">
      <c r="A643" s="154" t="s">
        <v>2224</v>
      </c>
      <c r="B643" s="155" t="s">
        <v>2225</v>
      </c>
      <c r="C643" s="155" t="s">
        <v>2210</v>
      </c>
      <c r="D643" s="155" t="s">
        <v>2211</v>
      </c>
      <c r="E643" s="155" t="s">
        <v>2226</v>
      </c>
      <c r="F643" s="155" t="s">
        <v>2213</v>
      </c>
      <c r="G643" s="155" t="s">
        <v>2227</v>
      </c>
      <c r="H643" s="155" t="s">
        <v>176</v>
      </c>
      <c r="I643" s="155" t="s">
        <v>4410</v>
      </c>
      <c r="J643" s="156" t="s">
        <v>4410</v>
      </c>
      <c r="K643" s="157" t="s">
        <v>4409</v>
      </c>
    </row>
    <row r="644" spans="1:11" ht="14.5" x14ac:dyDescent="0.35">
      <c r="A644" s="150" t="s">
        <v>2228</v>
      </c>
      <c r="B644" s="151" t="s">
        <v>2229</v>
      </c>
      <c r="C644" s="151" t="s">
        <v>2210</v>
      </c>
      <c r="D644" s="151" t="s">
        <v>2211</v>
      </c>
      <c r="E644" s="151" t="s">
        <v>2226</v>
      </c>
      <c r="F644" s="151" t="s">
        <v>2217</v>
      </c>
      <c r="G644" s="151" t="s">
        <v>2227</v>
      </c>
      <c r="H644" s="151" t="s">
        <v>176</v>
      </c>
      <c r="I644" s="151" t="s">
        <v>4410</v>
      </c>
      <c r="J644" s="152" t="s">
        <v>4410</v>
      </c>
      <c r="K644" s="153" t="s">
        <v>4409</v>
      </c>
    </row>
    <row r="645" spans="1:11" ht="14.5" x14ac:dyDescent="0.35">
      <c r="A645" s="154" t="s">
        <v>2230</v>
      </c>
      <c r="B645" s="155" t="s">
        <v>2231</v>
      </c>
      <c r="C645" s="155" t="s">
        <v>2210</v>
      </c>
      <c r="D645" s="155" t="s">
        <v>2211</v>
      </c>
      <c r="E645" s="155" t="s">
        <v>2226</v>
      </c>
      <c r="F645" s="155" t="s">
        <v>2220</v>
      </c>
      <c r="G645" s="155" t="s">
        <v>2227</v>
      </c>
      <c r="H645" s="155" t="s">
        <v>176</v>
      </c>
      <c r="I645" s="155" t="s">
        <v>4410</v>
      </c>
      <c r="J645" s="156" t="s">
        <v>4410</v>
      </c>
      <c r="K645" s="157" t="s">
        <v>4409</v>
      </c>
    </row>
    <row r="646" spans="1:11" ht="14.5" x14ac:dyDescent="0.35">
      <c r="A646" s="150" t="s">
        <v>2232</v>
      </c>
      <c r="B646" s="151" t="s">
        <v>2233</v>
      </c>
      <c r="C646" s="151" t="s">
        <v>2210</v>
      </c>
      <c r="D646" s="151" t="s">
        <v>2211</v>
      </c>
      <c r="E646" s="151" t="s">
        <v>2226</v>
      </c>
      <c r="F646" s="151" t="s">
        <v>2223</v>
      </c>
      <c r="G646" s="151" t="s">
        <v>2227</v>
      </c>
      <c r="H646" s="151" t="s">
        <v>176</v>
      </c>
      <c r="I646" s="151" t="s">
        <v>4410</v>
      </c>
      <c r="J646" s="152" t="s">
        <v>4410</v>
      </c>
      <c r="K646" s="153" t="s">
        <v>4409</v>
      </c>
    </row>
    <row r="647" spans="1:11" ht="14.5" x14ac:dyDescent="0.35">
      <c r="A647" s="154" t="s">
        <v>2234</v>
      </c>
      <c r="B647" s="155" t="s">
        <v>2235</v>
      </c>
      <c r="C647" s="155" t="s">
        <v>2210</v>
      </c>
      <c r="D647" s="155" t="s">
        <v>2211</v>
      </c>
      <c r="E647" s="155" t="s">
        <v>2236</v>
      </c>
      <c r="F647" s="155" t="s">
        <v>2213</v>
      </c>
      <c r="G647" s="155" t="s">
        <v>2237</v>
      </c>
      <c r="H647" s="155" t="s">
        <v>176</v>
      </c>
      <c r="I647" s="155" t="s">
        <v>4410</v>
      </c>
      <c r="J647" s="156" t="s">
        <v>4410</v>
      </c>
      <c r="K647" s="157" t="s">
        <v>4409</v>
      </c>
    </row>
    <row r="648" spans="1:11" ht="14.5" x14ac:dyDescent="0.35">
      <c r="A648" s="150" t="s">
        <v>2238</v>
      </c>
      <c r="B648" s="151" t="s">
        <v>2239</v>
      </c>
      <c r="C648" s="151" t="s">
        <v>2210</v>
      </c>
      <c r="D648" s="151" t="s">
        <v>2211</v>
      </c>
      <c r="E648" s="151" t="s">
        <v>2236</v>
      </c>
      <c r="F648" s="151" t="s">
        <v>2217</v>
      </c>
      <c r="G648" s="151" t="s">
        <v>2237</v>
      </c>
      <c r="H648" s="151" t="s">
        <v>176</v>
      </c>
      <c r="I648" s="151" t="s">
        <v>4410</v>
      </c>
      <c r="J648" s="152" t="s">
        <v>4410</v>
      </c>
      <c r="K648" s="153" t="s">
        <v>4409</v>
      </c>
    </row>
    <row r="649" spans="1:11" ht="14.5" x14ac:dyDescent="0.35">
      <c r="A649" s="154" t="s">
        <v>2240</v>
      </c>
      <c r="B649" s="155" t="s">
        <v>2241</v>
      </c>
      <c r="C649" s="155" t="s">
        <v>2210</v>
      </c>
      <c r="D649" s="155" t="s">
        <v>2211</v>
      </c>
      <c r="E649" s="155" t="s">
        <v>2236</v>
      </c>
      <c r="F649" s="155" t="s">
        <v>2220</v>
      </c>
      <c r="G649" s="155" t="s">
        <v>2237</v>
      </c>
      <c r="H649" s="155" t="s">
        <v>176</v>
      </c>
      <c r="I649" s="155" t="s">
        <v>4410</v>
      </c>
      <c r="J649" s="156" t="s">
        <v>4410</v>
      </c>
      <c r="K649" s="157" t="s">
        <v>4409</v>
      </c>
    </row>
    <row r="650" spans="1:11" ht="14.5" x14ac:dyDescent="0.35">
      <c r="A650" s="150" t="s">
        <v>2242</v>
      </c>
      <c r="B650" s="151" t="s">
        <v>2243</v>
      </c>
      <c r="C650" s="151" t="s">
        <v>2210</v>
      </c>
      <c r="D650" s="151" t="s">
        <v>2211</v>
      </c>
      <c r="E650" s="151" t="s">
        <v>2236</v>
      </c>
      <c r="F650" s="151" t="s">
        <v>2223</v>
      </c>
      <c r="G650" s="151" t="s">
        <v>2237</v>
      </c>
      <c r="H650" s="151" t="s">
        <v>176</v>
      </c>
      <c r="I650" s="151" t="s">
        <v>4410</v>
      </c>
      <c r="J650" s="152" t="s">
        <v>4410</v>
      </c>
      <c r="K650" s="153" t="s">
        <v>4409</v>
      </c>
    </row>
    <row r="651" spans="1:11" ht="14.5" x14ac:dyDescent="0.35">
      <c r="A651" s="154" t="s">
        <v>2244</v>
      </c>
      <c r="B651" s="155" t="s">
        <v>2245</v>
      </c>
      <c r="C651" s="155" t="s">
        <v>2210</v>
      </c>
      <c r="D651" s="155" t="s">
        <v>2211</v>
      </c>
      <c r="E651" s="155" t="s">
        <v>2246</v>
      </c>
      <c r="F651" s="155" t="s">
        <v>2217</v>
      </c>
      <c r="G651" s="155" t="s">
        <v>2247</v>
      </c>
      <c r="H651" s="155" t="s">
        <v>176</v>
      </c>
      <c r="I651" s="155" t="s">
        <v>4410</v>
      </c>
      <c r="J651" s="156" t="s">
        <v>4410</v>
      </c>
      <c r="K651" s="157" t="s">
        <v>4409</v>
      </c>
    </row>
    <row r="652" spans="1:11" ht="14.5" x14ac:dyDescent="0.35">
      <c r="A652" s="150" t="s">
        <v>2248</v>
      </c>
      <c r="B652" s="151" t="s">
        <v>2249</v>
      </c>
      <c r="C652" s="151" t="s">
        <v>2210</v>
      </c>
      <c r="D652" s="151" t="s">
        <v>2211</v>
      </c>
      <c r="E652" s="151" t="s">
        <v>2246</v>
      </c>
      <c r="F652" s="151" t="s">
        <v>2217</v>
      </c>
      <c r="G652" s="151" t="s">
        <v>2250</v>
      </c>
      <c r="H652" s="151" t="s">
        <v>176</v>
      </c>
      <c r="I652" s="151" t="s">
        <v>4410</v>
      </c>
      <c r="J652" s="152" t="s">
        <v>4410</v>
      </c>
      <c r="K652" s="153" t="s">
        <v>4409</v>
      </c>
    </row>
    <row r="653" spans="1:11" ht="14.5" x14ac:dyDescent="0.35">
      <c r="A653" s="154" t="s">
        <v>2251</v>
      </c>
      <c r="B653" s="155" t="s">
        <v>2252</v>
      </c>
      <c r="C653" s="155" t="s">
        <v>2210</v>
      </c>
      <c r="D653" s="155" t="s">
        <v>2211</v>
      </c>
      <c r="E653" s="155" t="s">
        <v>2246</v>
      </c>
      <c r="F653" s="155" t="s">
        <v>2217</v>
      </c>
      <c r="G653" s="155" t="s">
        <v>2253</v>
      </c>
      <c r="H653" s="155" t="s">
        <v>176</v>
      </c>
      <c r="I653" s="155" t="s">
        <v>4410</v>
      </c>
      <c r="J653" s="156" t="s">
        <v>4410</v>
      </c>
      <c r="K653" s="157" t="s">
        <v>4409</v>
      </c>
    </row>
    <row r="654" spans="1:11" ht="14.5" x14ac:dyDescent="0.35">
      <c r="A654" s="150" t="s">
        <v>2254</v>
      </c>
      <c r="B654" s="151" t="s">
        <v>2255</v>
      </c>
      <c r="C654" s="151" t="s">
        <v>2210</v>
      </c>
      <c r="D654" s="151" t="s">
        <v>2211</v>
      </c>
      <c r="E654" s="151" t="s">
        <v>2246</v>
      </c>
      <c r="F654" s="151" t="s">
        <v>2220</v>
      </c>
      <c r="G654" s="151" t="s">
        <v>2247</v>
      </c>
      <c r="H654" s="151" t="s">
        <v>176</v>
      </c>
      <c r="I654" s="151" t="s">
        <v>4410</v>
      </c>
      <c r="J654" s="152" t="s">
        <v>4410</v>
      </c>
      <c r="K654" s="153" t="s">
        <v>4409</v>
      </c>
    </row>
    <row r="655" spans="1:11" ht="14.5" x14ac:dyDescent="0.35">
      <c r="A655" s="154" t="s">
        <v>2256</v>
      </c>
      <c r="B655" s="155" t="s">
        <v>2257</v>
      </c>
      <c r="C655" s="155" t="s">
        <v>2210</v>
      </c>
      <c r="D655" s="155" t="s">
        <v>2211</v>
      </c>
      <c r="E655" s="155" t="s">
        <v>2246</v>
      </c>
      <c r="F655" s="155" t="s">
        <v>2220</v>
      </c>
      <c r="G655" s="155" t="s">
        <v>2250</v>
      </c>
      <c r="H655" s="155" t="s">
        <v>176</v>
      </c>
      <c r="I655" s="155" t="s">
        <v>4410</v>
      </c>
      <c r="J655" s="156" t="s">
        <v>4410</v>
      </c>
      <c r="K655" s="157" t="s">
        <v>4409</v>
      </c>
    </row>
    <row r="656" spans="1:11" ht="14.5" x14ac:dyDescent="0.35">
      <c r="A656" s="150" t="s">
        <v>2258</v>
      </c>
      <c r="B656" s="151" t="s">
        <v>2259</v>
      </c>
      <c r="C656" s="151" t="s">
        <v>2210</v>
      </c>
      <c r="D656" s="151" t="s">
        <v>2211</v>
      </c>
      <c r="E656" s="151" t="s">
        <v>2246</v>
      </c>
      <c r="F656" s="151" t="s">
        <v>2220</v>
      </c>
      <c r="G656" s="151" t="s">
        <v>2253</v>
      </c>
      <c r="H656" s="151" t="s">
        <v>176</v>
      </c>
      <c r="I656" s="151" t="s">
        <v>4410</v>
      </c>
      <c r="J656" s="152" t="s">
        <v>4410</v>
      </c>
      <c r="K656" s="153" t="s">
        <v>4409</v>
      </c>
    </row>
    <row r="657" spans="1:11" ht="14.5" x14ac:dyDescent="0.35">
      <c r="A657" s="154" t="s">
        <v>2260</v>
      </c>
      <c r="B657" s="155" t="s">
        <v>2261</v>
      </c>
      <c r="C657" s="155" t="s">
        <v>2210</v>
      </c>
      <c r="D657" s="155" t="s">
        <v>2211</v>
      </c>
      <c r="E657" s="155" t="s">
        <v>2246</v>
      </c>
      <c r="F657" s="155" t="s">
        <v>2223</v>
      </c>
      <c r="G657" s="155" t="s">
        <v>2247</v>
      </c>
      <c r="H657" s="155" t="s">
        <v>176</v>
      </c>
      <c r="I657" s="155" t="s">
        <v>4410</v>
      </c>
      <c r="J657" s="156" t="s">
        <v>4410</v>
      </c>
      <c r="K657" s="157" t="s">
        <v>4409</v>
      </c>
    </row>
    <row r="658" spans="1:11" ht="14.5" x14ac:dyDescent="0.35">
      <c r="A658" s="150" t="s">
        <v>2262</v>
      </c>
      <c r="B658" s="151" t="s">
        <v>2263</v>
      </c>
      <c r="C658" s="151" t="s">
        <v>2210</v>
      </c>
      <c r="D658" s="151" t="s">
        <v>2211</v>
      </c>
      <c r="E658" s="151" t="s">
        <v>2246</v>
      </c>
      <c r="F658" s="151" t="s">
        <v>2223</v>
      </c>
      <c r="G658" s="151" t="s">
        <v>2250</v>
      </c>
      <c r="H658" s="151" t="s">
        <v>176</v>
      </c>
      <c r="I658" s="151" t="s">
        <v>4410</v>
      </c>
      <c r="J658" s="152" t="s">
        <v>4410</v>
      </c>
      <c r="K658" s="153" t="s">
        <v>4409</v>
      </c>
    </row>
    <row r="659" spans="1:11" ht="14.5" x14ac:dyDescent="0.35">
      <c r="A659" s="154" t="s">
        <v>2264</v>
      </c>
      <c r="B659" s="155" t="s">
        <v>2265</v>
      </c>
      <c r="C659" s="155" t="s">
        <v>2210</v>
      </c>
      <c r="D659" s="155" t="s">
        <v>2266</v>
      </c>
      <c r="E659" s="155" t="s">
        <v>2212</v>
      </c>
      <c r="F659" s="155" t="s">
        <v>2213</v>
      </c>
      <c r="G659" s="155" t="s">
        <v>2267</v>
      </c>
      <c r="H659" s="155" t="s">
        <v>176</v>
      </c>
      <c r="I659" s="155" t="s">
        <v>4410</v>
      </c>
      <c r="J659" s="156" t="s">
        <v>4410</v>
      </c>
      <c r="K659" s="157" t="s">
        <v>4409</v>
      </c>
    </row>
    <row r="660" spans="1:11" ht="14.5" x14ac:dyDescent="0.35">
      <c r="A660" s="150" t="s">
        <v>2268</v>
      </c>
      <c r="B660" s="151" t="s">
        <v>2269</v>
      </c>
      <c r="C660" s="151" t="s">
        <v>2210</v>
      </c>
      <c r="D660" s="151" t="s">
        <v>2266</v>
      </c>
      <c r="E660" s="151" t="s">
        <v>2212</v>
      </c>
      <c r="F660" s="151" t="s">
        <v>2217</v>
      </c>
      <c r="G660" s="151" t="s">
        <v>2267</v>
      </c>
      <c r="H660" s="151" t="s">
        <v>176</v>
      </c>
      <c r="I660" s="151" t="s">
        <v>4410</v>
      </c>
      <c r="J660" s="152" t="s">
        <v>4410</v>
      </c>
      <c r="K660" s="153" t="s">
        <v>4409</v>
      </c>
    </row>
    <row r="661" spans="1:11" ht="14.5" x14ac:dyDescent="0.35">
      <c r="A661" s="154" t="s">
        <v>2270</v>
      </c>
      <c r="B661" s="155" t="s">
        <v>2271</v>
      </c>
      <c r="C661" s="155" t="s">
        <v>2210</v>
      </c>
      <c r="D661" s="155" t="s">
        <v>2266</v>
      </c>
      <c r="E661" s="155" t="s">
        <v>2212</v>
      </c>
      <c r="F661" s="155" t="s">
        <v>2220</v>
      </c>
      <c r="G661" s="155" t="s">
        <v>2267</v>
      </c>
      <c r="H661" s="155" t="s">
        <v>176</v>
      </c>
      <c r="I661" s="155" t="s">
        <v>4410</v>
      </c>
      <c r="J661" s="156" t="s">
        <v>4410</v>
      </c>
      <c r="K661" s="157" t="s">
        <v>4409</v>
      </c>
    </row>
    <row r="662" spans="1:11" ht="14.5" x14ac:dyDescent="0.35">
      <c r="A662" s="150" t="s">
        <v>2272</v>
      </c>
      <c r="B662" s="151" t="s">
        <v>2273</v>
      </c>
      <c r="C662" s="151" t="s">
        <v>2210</v>
      </c>
      <c r="D662" s="151" t="s">
        <v>2266</v>
      </c>
      <c r="E662" s="151" t="s">
        <v>2212</v>
      </c>
      <c r="F662" s="151" t="s">
        <v>2223</v>
      </c>
      <c r="G662" s="151" t="s">
        <v>2267</v>
      </c>
      <c r="H662" s="151" t="s">
        <v>176</v>
      </c>
      <c r="I662" s="151" t="s">
        <v>4410</v>
      </c>
      <c r="J662" s="152" t="s">
        <v>4410</v>
      </c>
      <c r="K662" s="153" t="s">
        <v>4409</v>
      </c>
    </row>
    <row r="663" spans="1:11" ht="14.5" x14ac:dyDescent="0.35">
      <c r="A663" s="154" t="s">
        <v>2274</v>
      </c>
      <c r="B663" s="155" t="s">
        <v>2275</v>
      </c>
      <c r="C663" s="155" t="s">
        <v>2210</v>
      </c>
      <c r="D663" s="155" t="s">
        <v>2266</v>
      </c>
      <c r="E663" s="155" t="s">
        <v>2226</v>
      </c>
      <c r="F663" s="155" t="s">
        <v>2213</v>
      </c>
      <c r="G663" s="155" t="s">
        <v>2276</v>
      </c>
      <c r="H663" s="155" t="s">
        <v>176</v>
      </c>
      <c r="I663" s="155" t="s">
        <v>4410</v>
      </c>
      <c r="J663" s="156" t="s">
        <v>4410</v>
      </c>
      <c r="K663" s="157" t="s">
        <v>4409</v>
      </c>
    </row>
    <row r="664" spans="1:11" ht="14.5" x14ac:dyDescent="0.35">
      <c r="A664" s="150" t="s">
        <v>2277</v>
      </c>
      <c r="B664" s="151" t="s">
        <v>2278</v>
      </c>
      <c r="C664" s="151" t="s">
        <v>2210</v>
      </c>
      <c r="D664" s="151" t="s">
        <v>2266</v>
      </c>
      <c r="E664" s="151" t="s">
        <v>2226</v>
      </c>
      <c r="F664" s="151" t="s">
        <v>2213</v>
      </c>
      <c r="G664" s="151" t="s">
        <v>2279</v>
      </c>
      <c r="H664" s="151" t="s">
        <v>176</v>
      </c>
      <c r="I664" s="151" t="s">
        <v>4410</v>
      </c>
      <c r="J664" s="152" t="s">
        <v>4410</v>
      </c>
      <c r="K664" s="153" t="s">
        <v>4409</v>
      </c>
    </row>
    <row r="665" spans="1:11" ht="14.5" x14ac:dyDescent="0.35">
      <c r="A665" s="154" t="s">
        <v>2280</v>
      </c>
      <c r="B665" s="155" t="s">
        <v>2281</v>
      </c>
      <c r="C665" s="155" t="s">
        <v>2210</v>
      </c>
      <c r="D665" s="155" t="s">
        <v>2266</v>
      </c>
      <c r="E665" s="155" t="s">
        <v>2226</v>
      </c>
      <c r="F665" s="155" t="s">
        <v>2217</v>
      </c>
      <c r="G665" s="155" t="s">
        <v>2276</v>
      </c>
      <c r="H665" s="155" t="s">
        <v>176</v>
      </c>
      <c r="I665" s="155" t="s">
        <v>4410</v>
      </c>
      <c r="J665" s="156" t="s">
        <v>4410</v>
      </c>
      <c r="K665" s="157" t="s">
        <v>4409</v>
      </c>
    </row>
    <row r="666" spans="1:11" ht="14.5" x14ac:dyDescent="0.35">
      <c r="A666" s="150" t="s">
        <v>2282</v>
      </c>
      <c r="B666" s="151" t="s">
        <v>2283</v>
      </c>
      <c r="C666" s="151" t="s">
        <v>2210</v>
      </c>
      <c r="D666" s="151" t="s">
        <v>2266</v>
      </c>
      <c r="E666" s="151" t="s">
        <v>2226</v>
      </c>
      <c r="F666" s="151" t="s">
        <v>2217</v>
      </c>
      <c r="G666" s="151" t="s">
        <v>2279</v>
      </c>
      <c r="H666" s="151" t="s">
        <v>176</v>
      </c>
      <c r="I666" s="151" t="s">
        <v>4410</v>
      </c>
      <c r="J666" s="152" t="s">
        <v>4410</v>
      </c>
      <c r="K666" s="153" t="s">
        <v>4409</v>
      </c>
    </row>
    <row r="667" spans="1:11" ht="14.5" x14ac:dyDescent="0.35">
      <c r="A667" s="154" t="s">
        <v>2284</v>
      </c>
      <c r="B667" s="155" t="s">
        <v>2285</v>
      </c>
      <c r="C667" s="155" t="s">
        <v>2210</v>
      </c>
      <c r="D667" s="155" t="s">
        <v>2266</v>
      </c>
      <c r="E667" s="155" t="s">
        <v>2226</v>
      </c>
      <c r="F667" s="155" t="s">
        <v>2220</v>
      </c>
      <c r="G667" s="155" t="s">
        <v>2276</v>
      </c>
      <c r="H667" s="155" t="s">
        <v>176</v>
      </c>
      <c r="I667" s="155" t="s">
        <v>4410</v>
      </c>
      <c r="J667" s="156" t="s">
        <v>4410</v>
      </c>
      <c r="K667" s="157" t="s">
        <v>4409</v>
      </c>
    </row>
    <row r="668" spans="1:11" ht="14.5" x14ac:dyDescent="0.35">
      <c r="A668" s="150" t="s">
        <v>2286</v>
      </c>
      <c r="B668" s="151" t="s">
        <v>2287</v>
      </c>
      <c r="C668" s="151" t="s">
        <v>2210</v>
      </c>
      <c r="D668" s="151" t="s">
        <v>2266</v>
      </c>
      <c r="E668" s="151" t="s">
        <v>2226</v>
      </c>
      <c r="F668" s="151" t="s">
        <v>2220</v>
      </c>
      <c r="G668" s="151" t="s">
        <v>2279</v>
      </c>
      <c r="H668" s="151" t="s">
        <v>176</v>
      </c>
      <c r="I668" s="151" t="s">
        <v>4410</v>
      </c>
      <c r="J668" s="152" t="s">
        <v>4410</v>
      </c>
      <c r="K668" s="153" t="s">
        <v>4409</v>
      </c>
    </row>
    <row r="669" spans="1:11" ht="14.5" x14ac:dyDescent="0.35">
      <c r="A669" s="154" t="s">
        <v>2288</v>
      </c>
      <c r="B669" s="155" t="s">
        <v>2289</v>
      </c>
      <c r="C669" s="155" t="s">
        <v>2210</v>
      </c>
      <c r="D669" s="155" t="s">
        <v>2266</v>
      </c>
      <c r="E669" s="155" t="s">
        <v>2226</v>
      </c>
      <c r="F669" s="155" t="s">
        <v>2223</v>
      </c>
      <c r="G669" s="155" t="s">
        <v>2276</v>
      </c>
      <c r="H669" s="155" t="s">
        <v>176</v>
      </c>
      <c r="I669" s="155" t="s">
        <v>4410</v>
      </c>
      <c r="J669" s="156" t="s">
        <v>4410</v>
      </c>
      <c r="K669" s="157" t="s">
        <v>4409</v>
      </c>
    </row>
    <row r="670" spans="1:11" ht="14.5" x14ac:dyDescent="0.35">
      <c r="A670" s="150" t="s">
        <v>2290</v>
      </c>
      <c r="B670" s="151" t="s">
        <v>2291</v>
      </c>
      <c r="C670" s="151" t="s">
        <v>2210</v>
      </c>
      <c r="D670" s="151" t="s">
        <v>2266</v>
      </c>
      <c r="E670" s="151" t="s">
        <v>2226</v>
      </c>
      <c r="F670" s="151" t="s">
        <v>2223</v>
      </c>
      <c r="G670" s="151" t="s">
        <v>2279</v>
      </c>
      <c r="H670" s="151" t="s">
        <v>176</v>
      </c>
      <c r="I670" s="151" t="s">
        <v>4410</v>
      </c>
      <c r="J670" s="152" t="s">
        <v>4410</v>
      </c>
      <c r="K670" s="153" t="s">
        <v>4409</v>
      </c>
    </row>
    <row r="671" spans="1:11" ht="14.5" x14ac:dyDescent="0.35">
      <c r="A671" s="154" t="s">
        <v>2292</v>
      </c>
      <c r="B671" s="155" t="s">
        <v>2293</v>
      </c>
      <c r="C671" s="155" t="s">
        <v>2210</v>
      </c>
      <c r="D671" s="155" t="s">
        <v>2266</v>
      </c>
      <c r="E671" s="155" t="s">
        <v>2236</v>
      </c>
      <c r="F671" s="155" t="s">
        <v>2217</v>
      </c>
      <c r="G671" s="155" t="s">
        <v>2294</v>
      </c>
      <c r="H671" s="155" t="s">
        <v>176</v>
      </c>
      <c r="I671" s="155" t="s">
        <v>4410</v>
      </c>
      <c r="J671" s="156" t="s">
        <v>4410</v>
      </c>
      <c r="K671" s="157" t="s">
        <v>4409</v>
      </c>
    </row>
    <row r="672" spans="1:11" ht="14.5" x14ac:dyDescent="0.35">
      <c r="A672" s="150" t="s">
        <v>2295</v>
      </c>
      <c r="B672" s="151" t="s">
        <v>2296</v>
      </c>
      <c r="C672" s="151" t="s">
        <v>2210</v>
      </c>
      <c r="D672" s="151" t="s">
        <v>2266</v>
      </c>
      <c r="E672" s="151" t="s">
        <v>2236</v>
      </c>
      <c r="F672" s="151" t="s">
        <v>2220</v>
      </c>
      <c r="G672" s="151" t="s">
        <v>2294</v>
      </c>
      <c r="H672" s="151" t="s">
        <v>176</v>
      </c>
      <c r="I672" s="151" t="s">
        <v>4410</v>
      </c>
      <c r="J672" s="152" t="s">
        <v>4410</v>
      </c>
      <c r="K672" s="153" t="s">
        <v>4409</v>
      </c>
    </row>
    <row r="673" spans="1:11" ht="14.5" x14ac:dyDescent="0.35">
      <c r="A673" s="154" t="s">
        <v>2297</v>
      </c>
      <c r="B673" s="155" t="s">
        <v>2298</v>
      </c>
      <c r="C673" s="155" t="s">
        <v>2210</v>
      </c>
      <c r="D673" s="155" t="s">
        <v>2266</v>
      </c>
      <c r="E673" s="155" t="s">
        <v>2246</v>
      </c>
      <c r="F673" s="155" t="s">
        <v>2217</v>
      </c>
      <c r="G673" s="155" t="s">
        <v>2299</v>
      </c>
      <c r="H673" s="155" t="s">
        <v>176</v>
      </c>
      <c r="I673" s="155" t="s">
        <v>4410</v>
      </c>
      <c r="J673" s="156" t="s">
        <v>4410</v>
      </c>
      <c r="K673" s="157" t="s">
        <v>4409</v>
      </c>
    </row>
    <row r="674" spans="1:11" ht="14.5" x14ac:dyDescent="0.35">
      <c r="A674" s="150" t="s">
        <v>2300</v>
      </c>
      <c r="B674" s="151" t="s">
        <v>2301</v>
      </c>
      <c r="C674" s="151" t="s">
        <v>2210</v>
      </c>
      <c r="D674" s="151" t="s">
        <v>2266</v>
      </c>
      <c r="E674" s="151" t="s">
        <v>2246</v>
      </c>
      <c r="F674" s="151" t="s">
        <v>2217</v>
      </c>
      <c r="G674" s="151" t="s">
        <v>2302</v>
      </c>
      <c r="H674" s="151" t="s">
        <v>176</v>
      </c>
      <c r="I674" s="151" t="s">
        <v>4410</v>
      </c>
      <c r="J674" s="152" t="s">
        <v>4410</v>
      </c>
      <c r="K674" s="153" t="s">
        <v>4409</v>
      </c>
    </row>
    <row r="675" spans="1:11" ht="14.5" x14ac:dyDescent="0.35">
      <c r="A675" s="154" t="s">
        <v>2303</v>
      </c>
      <c r="B675" s="155" t="s">
        <v>2304</v>
      </c>
      <c r="C675" s="155" t="s">
        <v>2210</v>
      </c>
      <c r="D675" s="155" t="s">
        <v>2266</v>
      </c>
      <c r="E675" s="155" t="s">
        <v>2246</v>
      </c>
      <c r="F675" s="155" t="s">
        <v>2220</v>
      </c>
      <c r="G675" s="155" t="s">
        <v>2299</v>
      </c>
      <c r="H675" s="155" t="s">
        <v>176</v>
      </c>
      <c r="I675" s="155" t="s">
        <v>4410</v>
      </c>
      <c r="J675" s="156" t="s">
        <v>4410</v>
      </c>
      <c r="K675" s="157" t="s">
        <v>4409</v>
      </c>
    </row>
    <row r="676" spans="1:11" ht="14.5" x14ac:dyDescent="0.35">
      <c r="A676" s="150" t="s">
        <v>2305</v>
      </c>
      <c r="B676" s="151" t="s">
        <v>2306</v>
      </c>
      <c r="C676" s="151" t="s">
        <v>2210</v>
      </c>
      <c r="D676" s="151" t="s">
        <v>2266</v>
      </c>
      <c r="E676" s="151" t="s">
        <v>2246</v>
      </c>
      <c r="F676" s="151" t="s">
        <v>2220</v>
      </c>
      <c r="G676" s="151" t="s">
        <v>2302</v>
      </c>
      <c r="H676" s="151" t="s">
        <v>176</v>
      </c>
      <c r="I676" s="151" t="s">
        <v>4410</v>
      </c>
      <c r="J676" s="152" t="s">
        <v>4410</v>
      </c>
      <c r="K676" s="153" t="s">
        <v>4409</v>
      </c>
    </row>
    <row r="677" spans="1:11" ht="14.5" x14ac:dyDescent="0.35">
      <c r="A677" s="154" t="s">
        <v>2307</v>
      </c>
      <c r="B677" s="155" t="s">
        <v>2308</v>
      </c>
      <c r="C677" s="155" t="s">
        <v>2210</v>
      </c>
      <c r="D677" s="155" t="s">
        <v>2266</v>
      </c>
      <c r="E677" s="155" t="s">
        <v>2309</v>
      </c>
      <c r="F677" s="155" t="s">
        <v>2220</v>
      </c>
      <c r="G677" s="155" t="s">
        <v>2310</v>
      </c>
      <c r="H677" s="155" t="s">
        <v>176</v>
      </c>
      <c r="I677" s="155" t="s">
        <v>4410</v>
      </c>
      <c r="J677" s="156" t="s">
        <v>4410</v>
      </c>
      <c r="K677" s="157" t="s">
        <v>4409</v>
      </c>
    </row>
    <row r="678" spans="1:11" ht="14.5" x14ac:dyDescent="0.35">
      <c r="A678" s="150" t="s">
        <v>2311</v>
      </c>
      <c r="B678" s="151" t="s">
        <v>2312</v>
      </c>
      <c r="C678" s="151" t="s">
        <v>2210</v>
      </c>
      <c r="D678" s="151" t="s">
        <v>2266</v>
      </c>
      <c r="E678" s="151" t="s">
        <v>2309</v>
      </c>
      <c r="F678" s="151" t="s">
        <v>2223</v>
      </c>
      <c r="G678" s="151" t="s">
        <v>2310</v>
      </c>
      <c r="H678" s="151" t="s">
        <v>176</v>
      </c>
      <c r="I678" s="151" t="s">
        <v>4410</v>
      </c>
      <c r="J678" s="152" t="s">
        <v>4410</v>
      </c>
      <c r="K678" s="153" t="s">
        <v>4409</v>
      </c>
    </row>
    <row r="679" spans="1:11" ht="14.5" x14ac:dyDescent="0.35">
      <c r="A679" s="154" t="s">
        <v>2313</v>
      </c>
      <c r="B679" s="155" t="s">
        <v>2314</v>
      </c>
      <c r="C679" s="155" t="s">
        <v>2210</v>
      </c>
      <c r="D679" s="155" t="s">
        <v>2266</v>
      </c>
      <c r="E679" s="155" t="s">
        <v>2315</v>
      </c>
      <c r="F679" s="155" t="s">
        <v>2220</v>
      </c>
      <c r="G679" s="155" t="s">
        <v>2316</v>
      </c>
      <c r="H679" s="155" t="s">
        <v>176</v>
      </c>
      <c r="I679" s="155" t="s">
        <v>4410</v>
      </c>
      <c r="J679" s="156" t="s">
        <v>4410</v>
      </c>
      <c r="K679" s="157" t="s">
        <v>4409</v>
      </c>
    </row>
    <row r="680" spans="1:11" ht="14.5" x14ac:dyDescent="0.35">
      <c r="A680" s="150" t="s">
        <v>2317</v>
      </c>
      <c r="B680" s="151" t="s">
        <v>2318</v>
      </c>
      <c r="C680" s="151" t="s">
        <v>2210</v>
      </c>
      <c r="D680" s="151" t="s">
        <v>2266</v>
      </c>
      <c r="E680" s="151" t="s">
        <v>2315</v>
      </c>
      <c r="F680" s="151" t="s">
        <v>2223</v>
      </c>
      <c r="G680" s="151" t="s">
        <v>2316</v>
      </c>
      <c r="H680" s="151" t="s">
        <v>176</v>
      </c>
      <c r="I680" s="151" t="s">
        <v>4410</v>
      </c>
      <c r="J680" s="152" t="s">
        <v>4410</v>
      </c>
      <c r="K680" s="153" t="s">
        <v>4409</v>
      </c>
    </row>
    <row r="681" spans="1:11" ht="14.5" x14ac:dyDescent="0.35">
      <c r="A681" s="154" t="s">
        <v>2319</v>
      </c>
      <c r="B681" s="155" t="s">
        <v>2320</v>
      </c>
      <c r="C681" s="155" t="s">
        <v>2210</v>
      </c>
      <c r="D681" s="155" t="s">
        <v>2321</v>
      </c>
      <c r="E681" s="155" t="s">
        <v>2322</v>
      </c>
      <c r="F681" s="155" t="s">
        <v>2323</v>
      </c>
      <c r="G681" s="155" t="s">
        <v>2324</v>
      </c>
      <c r="H681" s="155" t="s">
        <v>139</v>
      </c>
      <c r="I681" s="155" t="s">
        <v>4410</v>
      </c>
      <c r="J681" s="156" t="s">
        <v>4410</v>
      </c>
      <c r="K681" s="157" t="s">
        <v>4409</v>
      </c>
    </row>
    <row r="682" spans="1:11" ht="14.5" x14ac:dyDescent="0.35">
      <c r="A682" s="150" t="s">
        <v>2325</v>
      </c>
      <c r="B682" s="151" t="s">
        <v>2326</v>
      </c>
      <c r="C682" s="151" t="s">
        <v>2210</v>
      </c>
      <c r="D682" s="151" t="s">
        <v>2321</v>
      </c>
      <c r="E682" s="151" t="s">
        <v>2322</v>
      </c>
      <c r="F682" s="151" t="s">
        <v>2327</v>
      </c>
      <c r="G682" s="151" t="s">
        <v>2324</v>
      </c>
      <c r="H682" s="151" t="s">
        <v>139</v>
      </c>
      <c r="I682" s="151" t="s">
        <v>4410</v>
      </c>
      <c r="J682" s="152" t="s">
        <v>4410</v>
      </c>
      <c r="K682" s="153" t="s">
        <v>4409</v>
      </c>
    </row>
    <row r="683" spans="1:11" ht="14.5" x14ac:dyDescent="0.35">
      <c r="A683" s="154" t="s">
        <v>2328</v>
      </c>
      <c r="B683" s="155" t="s">
        <v>2329</v>
      </c>
      <c r="C683" s="155" t="s">
        <v>2210</v>
      </c>
      <c r="D683" s="155" t="s">
        <v>2321</v>
      </c>
      <c r="E683" s="155" t="s">
        <v>2322</v>
      </c>
      <c r="F683" s="155" t="s">
        <v>2330</v>
      </c>
      <c r="G683" s="155" t="s">
        <v>2324</v>
      </c>
      <c r="H683" s="155" t="s">
        <v>139</v>
      </c>
      <c r="I683" s="155" t="s">
        <v>4410</v>
      </c>
      <c r="J683" s="156" t="s">
        <v>4410</v>
      </c>
      <c r="K683" s="157" t="s">
        <v>4409</v>
      </c>
    </row>
    <row r="684" spans="1:11" ht="14.5" x14ac:dyDescent="0.35">
      <c r="A684" s="150" t="s">
        <v>2331</v>
      </c>
      <c r="B684" s="151" t="s">
        <v>2332</v>
      </c>
      <c r="C684" s="151" t="s">
        <v>2210</v>
      </c>
      <c r="D684" s="151" t="s">
        <v>2321</v>
      </c>
      <c r="E684" s="151" t="s">
        <v>2322</v>
      </c>
      <c r="F684" s="151" t="s">
        <v>2333</v>
      </c>
      <c r="G684" s="151" t="s">
        <v>2324</v>
      </c>
      <c r="H684" s="151" t="s">
        <v>139</v>
      </c>
      <c r="I684" s="151">
        <v>3</v>
      </c>
      <c r="J684" s="152">
        <v>3.5</v>
      </c>
      <c r="K684" s="153">
        <v>1.5</v>
      </c>
    </row>
    <row r="685" spans="1:11" ht="14.5" x14ac:dyDescent="0.35">
      <c r="A685" s="154" t="s">
        <v>2334</v>
      </c>
      <c r="B685" s="155" t="s">
        <v>2335</v>
      </c>
      <c r="C685" s="155" t="s">
        <v>2210</v>
      </c>
      <c r="D685" s="155" t="s">
        <v>2321</v>
      </c>
      <c r="E685" s="155" t="s">
        <v>2322</v>
      </c>
      <c r="F685" s="155" t="s">
        <v>2336</v>
      </c>
      <c r="G685" s="155" t="s">
        <v>2324</v>
      </c>
      <c r="H685" s="155" t="s">
        <v>139</v>
      </c>
      <c r="I685" s="155" t="s">
        <v>4410</v>
      </c>
      <c r="J685" s="156" t="s">
        <v>4410</v>
      </c>
      <c r="K685" s="157" t="s">
        <v>4409</v>
      </c>
    </row>
    <row r="686" spans="1:11" ht="14.5" x14ac:dyDescent="0.35">
      <c r="A686" s="150" t="s">
        <v>2337</v>
      </c>
      <c r="B686" s="151" t="s">
        <v>2338</v>
      </c>
      <c r="C686" s="151" t="s">
        <v>2210</v>
      </c>
      <c r="D686" s="151" t="s">
        <v>2321</v>
      </c>
      <c r="E686" s="151" t="s">
        <v>2322</v>
      </c>
      <c r="F686" s="151" t="s">
        <v>2339</v>
      </c>
      <c r="G686" s="151" t="s">
        <v>2324</v>
      </c>
      <c r="H686" s="151" t="s">
        <v>139</v>
      </c>
      <c r="I686" s="151" t="s">
        <v>4410</v>
      </c>
      <c r="J686" s="152" t="s">
        <v>4410</v>
      </c>
      <c r="K686" s="153" t="s">
        <v>4409</v>
      </c>
    </row>
    <row r="687" spans="1:11" ht="14.5" x14ac:dyDescent="0.35">
      <c r="A687" s="154" t="s">
        <v>2340</v>
      </c>
      <c r="B687" s="155" t="s">
        <v>2341</v>
      </c>
      <c r="C687" s="155" t="s">
        <v>2210</v>
      </c>
      <c r="D687" s="155" t="s">
        <v>2321</v>
      </c>
      <c r="E687" s="155" t="s">
        <v>2322</v>
      </c>
      <c r="F687" s="155" t="s">
        <v>2342</v>
      </c>
      <c r="G687" s="155" t="s">
        <v>2324</v>
      </c>
      <c r="H687" s="155" t="s">
        <v>139</v>
      </c>
      <c r="I687" s="155" t="s">
        <v>4410</v>
      </c>
      <c r="J687" s="156" t="s">
        <v>4410</v>
      </c>
      <c r="K687" s="157" t="s">
        <v>4409</v>
      </c>
    </row>
    <row r="688" spans="1:11" ht="14.5" x14ac:dyDescent="0.35">
      <c r="A688" s="150" t="s">
        <v>2343</v>
      </c>
      <c r="B688" s="151" t="s">
        <v>2344</v>
      </c>
      <c r="C688" s="151" t="s">
        <v>2210</v>
      </c>
      <c r="D688" s="151" t="s">
        <v>2321</v>
      </c>
      <c r="E688" s="151" t="s">
        <v>2322</v>
      </c>
      <c r="F688" s="151" t="s">
        <v>2345</v>
      </c>
      <c r="G688" s="151" t="s">
        <v>2346</v>
      </c>
      <c r="H688" s="151" t="s">
        <v>139</v>
      </c>
      <c r="I688" s="151">
        <v>3</v>
      </c>
      <c r="J688" s="152">
        <v>3.5</v>
      </c>
      <c r="K688" s="153">
        <v>0.70000000000000007</v>
      </c>
    </row>
    <row r="689" spans="1:11" ht="14.5" x14ac:dyDescent="0.35">
      <c r="A689" s="154" t="s">
        <v>2347</v>
      </c>
      <c r="B689" s="155" t="s">
        <v>2348</v>
      </c>
      <c r="C689" s="155" t="s">
        <v>2210</v>
      </c>
      <c r="D689" s="155" t="s">
        <v>2349</v>
      </c>
      <c r="E689" s="155" t="s">
        <v>2350</v>
      </c>
      <c r="F689" s="155" t="s">
        <v>2323</v>
      </c>
      <c r="G689" s="155" t="s">
        <v>2324</v>
      </c>
      <c r="H689" s="155" t="s">
        <v>139</v>
      </c>
      <c r="I689" s="155" t="s">
        <v>4410</v>
      </c>
      <c r="J689" s="156" t="s">
        <v>4410</v>
      </c>
      <c r="K689" s="157" t="s">
        <v>4409</v>
      </c>
    </row>
    <row r="690" spans="1:11" ht="14.5" x14ac:dyDescent="0.35">
      <c r="A690" s="150" t="s">
        <v>2351</v>
      </c>
      <c r="B690" s="151" t="s">
        <v>2352</v>
      </c>
      <c r="C690" s="151" t="s">
        <v>2210</v>
      </c>
      <c r="D690" s="151" t="s">
        <v>2349</v>
      </c>
      <c r="E690" s="151" t="s">
        <v>2350</v>
      </c>
      <c r="F690" s="151" t="s">
        <v>2327</v>
      </c>
      <c r="G690" s="151" t="s">
        <v>2324</v>
      </c>
      <c r="H690" s="151" t="s">
        <v>139</v>
      </c>
      <c r="I690" s="151" t="s">
        <v>4410</v>
      </c>
      <c r="J690" s="152" t="s">
        <v>4410</v>
      </c>
      <c r="K690" s="153" t="s">
        <v>4409</v>
      </c>
    </row>
    <row r="691" spans="1:11" ht="14.5" x14ac:dyDescent="0.35">
      <c r="A691" s="154" t="s">
        <v>2353</v>
      </c>
      <c r="B691" s="155" t="s">
        <v>2354</v>
      </c>
      <c r="C691" s="155" t="s">
        <v>2210</v>
      </c>
      <c r="D691" s="155" t="s">
        <v>2349</v>
      </c>
      <c r="E691" s="155" t="s">
        <v>2350</v>
      </c>
      <c r="F691" s="155" t="s">
        <v>2330</v>
      </c>
      <c r="G691" s="155" t="s">
        <v>2324</v>
      </c>
      <c r="H691" s="155" t="s">
        <v>139</v>
      </c>
      <c r="I691" s="155" t="s">
        <v>4410</v>
      </c>
      <c r="J691" s="156" t="s">
        <v>4410</v>
      </c>
      <c r="K691" s="157" t="s">
        <v>4409</v>
      </c>
    </row>
    <row r="692" spans="1:11" ht="14.5" x14ac:dyDescent="0.35">
      <c r="A692" s="150" t="s">
        <v>2355</v>
      </c>
      <c r="B692" s="151" t="s">
        <v>2356</v>
      </c>
      <c r="C692" s="151" t="s">
        <v>2210</v>
      </c>
      <c r="D692" s="151" t="s">
        <v>2349</v>
      </c>
      <c r="E692" s="151" t="s">
        <v>2350</v>
      </c>
      <c r="F692" s="151" t="s">
        <v>2333</v>
      </c>
      <c r="G692" s="151" t="s">
        <v>2324</v>
      </c>
      <c r="H692" s="151" t="s">
        <v>139</v>
      </c>
      <c r="I692" s="151">
        <v>3</v>
      </c>
      <c r="J692" s="152">
        <v>3.5</v>
      </c>
      <c r="K692" s="153">
        <v>1.5</v>
      </c>
    </row>
    <row r="693" spans="1:11" ht="14.5" x14ac:dyDescent="0.35">
      <c r="A693" s="154" t="s">
        <v>2357</v>
      </c>
      <c r="B693" s="155" t="s">
        <v>2358</v>
      </c>
      <c r="C693" s="155" t="s">
        <v>2210</v>
      </c>
      <c r="D693" s="155" t="s">
        <v>2349</v>
      </c>
      <c r="E693" s="155" t="s">
        <v>2350</v>
      </c>
      <c r="F693" s="155" t="s">
        <v>2336</v>
      </c>
      <c r="G693" s="155" t="s">
        <v>2324</v>
      </c>
      <c r="H693" s="155" t="s">
        <v>139</v>
      </c>
      <c r="I693" s="155" t="s">
        <v>4410</v>
      </c>
      <c r="J693" s="156" t="s">
        <v>4410</v>
      </c>
      <c r="K693" s="157" t="s">
        <v>4409</v>
      </c>
    </row>
    <row r="694" spans="1:11" ht="14.5" x14ac:dyDescent="0.35">
      <c r="A694" s="150" t="s">
        <v>2359</v>
      </c>
      <c r="B694" s="151" t="s">
        <v>2360</v>
      </c>
      <c r="C694" s="151" t="s">
        <v>2210</v>
      </c>
      <c r="D694" s="151" t="s">
        <v>2349</v>
      </c>
      <c r="E694" s="151" t="s">
        <v>2350</v>
      </c>
      <c r="F694" s="151" t="s">
        <v>2339</v>
      </c>
      <c r="G694" s="151" t="s">
        <v>2324</v>
      </c>
      <c r="H694" s="151" t="s">
        <v>139</v>
      </c>
      <c r="I694" s="151" t="s">
        <v>4410</v>
      </c>
      <c r="J694" s="152" t="s">
        <v>4410</v>
      </c>
      <c r="K694" s="153" t="s">
        <v>4409</v>
      </c>
    </row>
    <row r="695" spans="1:11" ht="14.5" x14ac:dyDescent="0.35">
      <c r="A695" s="154" t="s">
        <v>2361</v>
      </c>
      <c r="B695" s="155" t="s">
        <v>2362</v>
      </c>
      <c r="C695" s="155" t="s">
        <v>2210</v>
      </c>
      <c r="D695" s="155" t="s">
        <v>2349</v>
      </c>
      <c r="E695" s="155" t="s">
        <v>2350</v>
      </c>
      <c r="F695" s="155" t="s">
        <v>2342</v>
      </c>
      <c r="G695" s="155" t="s">
        <v>2324</v>
      </c>
      <c r="H695" s="155" t="s">
        <v>139</v>
      </c>
      <c r="I695" s="155" t="s">
        <v>4410</v>
      </c>
      <c r="J695" s="156" t="s">
        <v>4410</v>
      </c>
      <c r="K695" s="157" t="s">
        <v>4409</v>
      </c>
    </row>
    <row r="696" spans="1:11" ht="14.5" x14ac:dyDescent="0.35">
      <c r="A696" s="150" t="s">
        <v>2363</v>
      </c>
      <c r="B696" s="151" t="s">
        <v>2364</v>
      </c>
      <c r="C696" s="151" t="s">
        <v>2210</v>
      </c>
      <c r="D696" s="151" t="s">
        <v>2349</v>
      </c>
      <c r="E696" s="151" t="s">
        <v>2350</v>
      </c>
      <c r="F696" s="151" t="s">
        <v>2365</v>
      </c>
      <c r="G696" s="151" t="s">
        <v>2346</v>
      </c>
      <c r="H696" s="151" t="s">
        <v>139</v>
      </c>
      <c r="I696" s="151">
        <v>3</v>
      </c>
      <c r="J696" s="152">
        <v>3.5</v>
      </c>
      <c r="K696" s="153">
        <v>0.70000000000000007</v>
      </c>
    </row>
    <row r="697" spans="1:11" ht="14.5" x14ac:dyDescent="0.35">
      <c r="A697" s="154" t="s">
        <v>2366</v>
      </c>
      <c r="B697" s="155" t="s">
        <v>2367</v>
      </c>
      <c r="C697" s="155" t="s">
        <v>2210</v>
      </c>
      <c r="D697" s="155" t="s">
        <v>2368</v>
      </c>
      <c r="E697" s="155" t="s">
        <v>2369</v>
      </c>
      <c r="F697" s="155" t="s">
        <v>2370</v>
      </c>
      <c r="G697" s="155" t="s">
        <v>2371</v>
      </c>
      <c r="H697" s="155" t="s">
        <v>132</v>
      </c>
      <c r="I697" s="155" t="s">
        <v>4410</v>
      </c>
      <c r="J697" s="156" t="s">
        <v>4410</v>
      </c>
      <c r="K697" s="157" t="s">
        <v>4409</v>
      </c>
    </row>
    <row r="698" spans="1:11" ht="14.5" x14ac:dyDescent="0.35">
      <c r="A698" s="150" t="s">
        <v>2372</v>
      </c>
      <c r="B698" s="151" t="s">
        <v>2373</v>
      </c>
      <c r="C698" s="151" t="s">
        <v>2210</v>
      </c>
      <c r="D698" s="151" t="s">
        <v>2368</v>
      </c>
      <c r="E698" s="151" t="s">
        <v>2369</v>
      </c>
      <c r="F698" s="151" t="s">
        <v>2370</v>
      </c>
      <c r="G698" s="151" t="s">
        <v>2374</v>
      </c>
      <c r="H698" s="151" t="s">
        <v>132</v>
      </c>
      <c r="I698" s="151" t="s">
        <v>4410</v>
      </c>
      <c r="J698" s="152" t="s">
        <v>4410</v>
      </c>
      <c r="K698" s="153" t="s">
        <v>4409</v>
      </c>
    </row>
    <row r="699" spans="1:11" ht="14.5" x14ac:dyDescent="0.35">
      <c r="A699" s="154" t="s">
        <v>2375</v>
      </c>
      <c r="B699" s="155" t="s">
        <v>2376</v>
      </c>
      <c r="C699" s="155" t="s">
        <v>2210</v>
      </c>
      <c r="D699" s="155" t="s">
        <v>2368</v>
      </c>
      <c r="E699" s="155" t="s">
        <v>2369</v>
      </c>
      <c r="F699" s="155" t="s">
        <v>2370</v>
      </c>
      <c r="G699" s="155" t="s">
        <v>2377</v>
      </c>
      <c r="H699" s="155" t="s">
        <v>132</v>
      </c>
      <c r="I699" s="155" t="s">
        <v>4410</v>
      </c>
      <c r="J699" s="156" t="s">
        <v>4410</v>
      </c>
      <c r="K699" s="157" t="s">
        <v>4409</v>
      </c>
    </row>
    <row r="700" spans="1:11" ht="14.5" x14ac:dyDescent="0.35">
      <c r="A700" s="150" t="s">
        <v>2378</v>
      </c>
      <c r="B700" s="151" t="s">
        <v>2379</v>
      </c>
      <c r="C700" s="151" t="s">
        <v>2210</v>
      </c>
      <c r="D700" s="151" t="s">
        <v>2368</v>
      </c>
      <c r="E700" s="151" t="s">
        <v>2369</v>
      </c>
      <c r="F700" s="151" t="s">
        <v>2370</v>
      </c>
      <c r="G700" s="151" t="s">
        <v>2380</v>
      </c>
      <c r="H700" s="151" t="s">
        <v>132</v>
      </c>
      <c r="I700" s="151">
        <v>1</v>
      </c>
      <c r="J700" s="152">
        <v>1.5</v>
      </c>
      <c r="K700" s="153">
        <v>7.5000000000000011E-2</v>
      </c>
    </row>
    <row r="701" spans="1:11" ht="14.5" x14ac:dyDescent="0.35">
      <c r="A701" s="154" t="s">
        <v>2381</v>
      </c>
      <c r="B701" s="155" t="s">
        <v>2382</v>
      </c>
      <c r="C701" s="155" t="s">
        <v>2210</v>
      </c>
      <c r="D701" s="155" t="s">
        <v>2368</v>
      </c>
      <c r="E701" s="155" t="s">
        <v>2369</v>
      </c>
      <c r="F701" s="155" t="s">
        <v>2370</v>
      </c>
      <c r="G701" s="155" t="s">
        <v>2383</v>
      </c>
      <c r="H701" s="155" t="s">
        <v>132</v>
      </c>
      <c r="I701" s="155" t="s">
        <v>4410</v>
      </c>
      <c r="J701" s="156" t="s">
        <v>4410</v>
      </c>
      <c r="K701" s="157" t="s">
        <v>4409</v>
      </c>
    </row>
    <row r="702" spans="1:11" ht="14.5" x14ac:dyDescent="0.35">
      <c r="A702" s="150" t="s">
        <v>2384</v>
      </c>
      <c r="B702" s="151" t="s">
        <v>2385</v>
      </c>
      <c r="C702" s="151" t="s">
        <v>2210</v>
      </c>
      <c r="D702" s="151" t="s">
        <v>2368</v>
      </c>
      <c r="E702" s="151" t="s">
        <v>2369</v>
      </c>
      <c r="F702" s="151" t="s">
        <v>2370</v>
      </c>
      <c r="G702" s="151" t="s">
        <v>2386</v>
      </c>
      <c r="H702" s="151" t="s">
        <v>132</v>
      </c>
      <c r="I702" s="151" t="s">
        <v>4410</v>
      </c>
      <c r="J702" s="152" t="s">
        <v>4410</v>
      </c>
      <c r="K702" s="153" t="s">
        <v>4409</v>
      </c>
    </row>
    <row r="703" spans="1:11" ht="14.5" x14ac:dyDescent="0.35">
      <c r="A703" s="154" t="s">
        <v>2387</v>
      </c>
      <c r="B703" s="155" t="s">
        <v>2388</v>
      </c>
      <c r="C703" s="155" t="s">
        <v>2210</v>
      </c>
      <c r="D703" s="155" t="s">
        <v>2368</v>
      </c>
      <c r="E703" s="155" t="s">
        <v>2369</v>
      </c>
      <c r="F703" s="155" t="s">
        <v>2370</v>
      </c>
      <c r="G703" s="155" t="s">
        <v>2389</v>
      </c>
      <c r="H703" s="155" t="s">
        <v>132</v>
      </c>
      <c r="I703" s="155" t="s">
        <v>4410</v>
      </c>
      <c r="J703" s="156" t="s">
        <v>4410</v>
      </c>
      <c r="K703" s="157" t="s">
        <v>4409</v>
      </c>
    </row>
    <row r="704" spans="1:11" ht="14.5" x14ac:dyDescent="0.35">
      <c r="A704" s="150" t="s">
        <v>2390</v>
      </c>
      <c r="B704" s="151" t="s">
        <v>2391</v>
      </c>
      <c r="C704" s="151" t="s">
        <v>2210</v>
      </c>
      <c r="D704" s="151" t="s">
        <v>2368</v>
      </c>
      <c r="E704" s="151" t="s">
        <v>2369</v>
      </c>
      <c r="F704" s="151" t="s">
        <v>2370</v>
      </c>
      <c r="G704" s="151" t="s">
        <v>2392</v>
      </c>
      <c r="H704" s="151" t="s">
        <v>132</v>
      </c>
      <c r="I704" s="151" t="s">
        <v>4410</v>
      </c>
      <c r="J704" s="152" t="s">
        <v>4410</v>
      </c>
      <c r="K704" s="153" t="s">
        <v>4409</v>
      </c>
    </row>
    <row r="705" spans="1:11" ht="14.5" x14ac:dyDescent="0.35">
      <c r="A705" s="154" t="s">
        <v>2393</v>
      </c>
      <c r="B705" s="155" t="s">
        <v>2394</v>
      </c>
      <c r="C705" s="155" t="s">
        <v>2210</v>
      </c>
      <c r="D705" s="155" t="s">
        <v>2368</v>
      </c>
      <c r="E705" s="155" t="s">
        <v>2369</v>
      </c>
      <c r="F705" s="155" t="s">
        <v>2370</v>
      </c>
      <c r="G705" s="155" t="s">
        <v>2395</v>
      </c>
      <c r="H705" s="155" t="s">
        <v>132</v>
      </c>
      <c r="I705" s="155" t="s">
        <v>4410</v>
      </c>
      <c r="J705" s="156" t="s">
        <v>4410</v>
      </c>
      <c r="K705" s="157" t="s">
        <v>4409</v>
      </c>
    </row>
    <row r="706" spans="1:11" ht="14.5" x14ac:dyDescent="0.35">
      <c r="A706" s="150" t="s">
        <v>2396</v>
      </c>
      <c r="B706" s="151" t="s">
        <v>2397</v>
      </c>
      <c r="C706" s="151" t="s">
        <v>2210</v>
      </c>
      <c r="D706" s="151" t="s">
        <v>2368</v>
      </c>
      <c r="E706" s="151" t="s">
        <v>2369</v>
      </c>
      <c r="F706" s="151" t="s">
        <v>2398</v>
      </c>
      <c r="G706" s="151" t="s">
        <v>2380</v>
      </c>
      <c r="H706" s="151" t="s">
        <v>132</v>
      </c>
      <c r="I706" s="151" t="s">
        <v>4410</v>
      </c>
      <c r="J706" s="152" t="s">
        <v>4410</v>
      </c>
      <c r="K706" s="153" t="s">
        <v>4409</v>
      </c>
    </row>
    <row r="707" spans="1:11" ht="14.5" x14ac:dyDescent="0.35">
      <c r="A707" s="154" t="s">
        <v>2399</v>
      </c>
      <c r="B707" s="155" t="s">
        <v>2400</v>
      </c>
      <c r="C707" s="155" t="s">
        <v>2210</v>
      </c>
      <c r="D707" s="155" t="s">
        <v>2368</v>
      </c>
      <c r="E707" s="155" t="s">
        <v>2369</v>
      </c>
      <c r="F707" s="155" t="s">
        <v>2398</v>
      </c>
      <c r="G707" s="155" t="s">
        <v>2386</v>
      </c>
      <c r="H707" s="155" t="s">
        <v>132</v>
      </c>
      <c r="I707" s="155" t="s">
        <v>4410</v>
      </c>
      <c r="J707" s="156" t="s">
        <v>4410</v>
      </c>
      <c r="K707" s="157" t="s">
        <v>4409</v>
      </c>
    </row>
    <row r="708" spans="1:11" ht="14.5" x14ac:dyDescent="0.35">
      <c r="A708" s="150" t="s">
        <v>2401</v>
      </c>
      <c r="B708" s="151" t="s">
        <v>2402</v>
      </c>
      <c r="C708" s="151" t="s">
        <v>2210</v>
      </c>
      <c r="D708" s="151" t="s">
        <v>2368</v>
      </c>
      <c r="E708" s="151" t="s">
        <v>2369</v>
      </c>
      <c r="F708" s="151" t="s">
        <v>2398</v>
      </c>
      <c r="G708" s="151" t="s">
        <v>2403</v>
      </c>
      <c r="H708" s="151" t="s">
        <v>132</v>
      </c>
      <c r="I708" s="151" t="s">
        <v>4410</v>
      </c>
      <c r="J708" s="152" t="s">
        <v>4410</v>
      </c>
      <c r="K708" s="153" t="s">
        <v>4409</v>
      </c>
    </row>
    <row r="709" spans="1:11" ht="14.5" x14ac:dyDescent="0.35">
      <c r="A709" s="154" t="s">
        <v>2404</v>
      </c>
      <c r="B709" s="155" t="s">
        <v>2405</v>
      </c>
      <c r="C709" s="155" t="s">
        <v>2210</v>
      </c>
      <c r="D709" s="155" t="s">
        <v>2406</v>
      </c>
      <c r="E709" s="155" t="s">
        <v>2407</v>
      </c>
      <c r="F709" s="155" t="s">
        <v>2408</v>
      </c>
      <c r="G709" s="155" t="s">
        <v>2409</v>
      </c>
      <c r="H709" s="155" t="s">
        <v>139</v>
      </c>
      <c r="I709" s="155" t="s">
        <v>4410</v>
      </c>
      <c r="J709" s="156" t="s">
        <v>4410</v>
      </c>
      <c r="K709" s="157" t="s">
        <v>4409</v>
      </c>
    </row>
    <row r="710" spans="1:11" ht="14.5" x14ac:dyDescent="0.35">
      <c r="A710" s="150" t="s">
        <v>2410</v>
      </c>
      <c r="B710" s="151" t="s">
        <v>2411</v>
      </c>
      <c r="C710" s="151" t="s">
        <v>2210</v>
      </c>
      <c r="D710" s="151" t="s">
        <v>2406</v>
      </c>
      <c r="E710" s="151" t="s">
        <v>2407</v>
      </c>
      <c r="F710" s="151" t="s">
        <v>2408</v>
      </c>
      <c r="G710" s="151" t="s">
        <v>2412</v>
      </c>
      <c r="H710" s="151" t="s">
        <v>139</v>
      </c>
      <c r="I710" s="151" t="s">
        <v>4410</v>
      </c>
      <c r="J710" s="152" t="s">
        <v>4410</v>
      </c>
      <c r="K710" s="153" t="s">
        <v>4409</v>
      </c>
    </row>
    <row r="711" spans="1:11" ht="14.5" x14ac:dyDescent="0.35">
      <c r="A711" s="154" t="s">
        <v>2413</v>
      </c>
      <c r="B711" s="155" t="s">
        <v>2414</v>
      </c>
      <c r="C711" s="155" t="s">
        <v>2210</v>
      </c>
      <c r="D711" s="155" t="s">
        <v>2406</v>
      </c>
      <c r="E711" s="155" t="s">
        <v>2415</v>
      </c>
      <c r="F711" s="155" t="s">
        <v>2416</v>
      </c>
      <c r="G711" s="155" t="s">
        <v>2417</v>
      </c>
      <c r="H711" s="155" t="s">
        <v>139</v>
      </c>
      <c r="I711" s="155" t="s">
        <v>4410</v>
      </c>
      <c r="J711" s="156" t="s">
        <v>4410</v>
      </c>
      <c r="K711" s="157" t="s">
        <v>4409</v>
      </c>
    </row>
    <row r="712" spans="1:11" ht="14.5" x14ac:dyDescent="0.35">
      <c r="A712" s="150" t="s">
        <v>2418</v>
      </c>
      <c r="B712" s="151" t="s">
        <v>2419</v>
      </c>
      <c r="C712" s="151" t="s">
        <v>2210</v>
      </c>
      <c r="D712" s="151" t="s">
        <v>2406</v>
      </c>
      <c r="E712" s="151" t="s">
        <v>2415</v>
      </c>
      <c r="F712" s="151" t="s">
        <v>2416</v>
      </c>
      <c r="G712" s="151" t="s">
        <v>2420</v>
      </c>
      <c r="H712" s="151" t="s">
        <v>139</v>
      </c>
      <c r="I712" s="151" t="s">
        <v>4410</v>
      </c>
      <c r="J712" s="152" t="s">
        <v>4410</v>
      </c>
      <c r="K712" s="153" t="s">
        <v>4409</v>
      </c>
    </row>
    <row r="713" spans="1:11" ht="14.5" x14ac:dyDescent="0.35">
      <c r="A713" s="154" t="s">
        <v>2421</v>
      </c>
      <c r="B713" s="155" t="s">
        <v>2422</v>
      </c>
      <c r="C713" s="155" t="s">
        <v>2210</v>
      </c>
      <c r="D713" s="155" t="s">
        <v>2406</v>
      </c>
      <c r="E713" s="155" t="s">
        <v>2415</v>
      </c>
      <c r="F713" s="155" t="s">
        <v>2416</v>
      </c>
      <c r="G713" s="155" t="s">
        <v>2423</v>
      </c>
      <c r="H713" s="155" t="s">
        <v>139</v>
      </c>
      <c r="I713" s="155" t="s">
        <v>4410</v>
      </c>
      <c r="J713" s="156" t="s">
        <v>4410</v>
      </c>
      <c r="K713" s="157" t="s">
        <v>4409</v>
      </c>
    </row>
    <row r="714" spans="1:11" ht="14.5" x14ac:dyDescent="0.35">
      <c r="A714" s="150" t="s">
        <v>2424</v>
      </c>
      <c r="B714" s="151" t="s">
        <v>2425</v>
      </c>
      <c r="C714" s="151" t="s">
        <v>2210</v>
      </c>
      <c r="D714" s="151" t="s">
        <v>2406</v>
      </c>
      <c r="E714" s="151" t="s">
        <v>2415</v>
      </c>
      <c r="F714" s="151" t="s">
        <v>2416</v>
      </c>
      <c r="G714" s="151" t="s">
        <v>2426</v>
      </c>
      <c r="H714" s="151" t="s">
        <v>139</v>
      </c>
      <c r="I714" s="151" t="s">
        <v>4410</v>
      </c>
      <c r="J714" s="152" t="s">
        <v>4410</v>
      </c>
      <c r="K714" s="153" t="s">
        <v>4409</v>
      </c>
    </row>
    <row r="715" spans="1:11" ht="14.5" x14ac:dyDescent="0.35">
      <c r="A715" s="154" t="s">
        <v>2427</v>
      </c>
      <c r="B715" s="155" t="s">
        <v>2428</v>
      </c>
      <c r="C715" s="155" t="s">
        <v>2210</v>
      </c>
      <c r="D715" s="155" t="s">
        <v>2406</v>
      </c>
      <c r="E715" s="155" t="s">
        <v>2415</v>
      </c>
      <c r="F715" s="155" t="s">
        <v>2416</v>
      </c>
      <c r="G715" s="155" t="s">
        <v>2429</v>
      </c>
      <c r="H715" s="155" t="s">
        <v>139</v>
      </c>
      <c r="I715" s="155" t="s">
        <v>4410</v>
      </c>
      <c r="J715" s="156" t="s">
        <v>4410</v>
      </c>
      <c r="K715" s="157" t="s">
        <v>4409</v>
      </c>
    </row>
    <row r="716" spans="1:11" ht="14.5" x14ac:dyDescent="0.35">
      <c r="A716" s="150" t="s">
        <v>2430</v>
      </c>
      <c r="B716" s="151" t="s">
        <v>2431</v>
      </c>
      <c r="C716" s="151" t="s">
        <v>2432</v>
      </c>
      <c r="D716" s="151" t="s">
        <v>2433</v>
      </c>
      <c r="E716" s="151" t="s">
        <v>2434</v>
      </c>
      <c r="F716" s="151" t="s">
        <v>2435</v>
      </c>
      <c r="G716" s="151" t="s">
        <v>2436</v>
      </c>
      <c r="H716" s="151" t="s">
        <v>139</v>
      </c>
      <c r="I716" s="151" t="s">
        <v>4410</v>
      </c>
      <c r="J716" s="152" t="s">
        <v>4410</v>
      </c>
      <c r="K716" s="153" t="s">
        <v>4409</v>
      </c>
    </row>
    <row r="717" spans="1:11" ht="14.5" x14ac:dyDescent="0.35">
      <c r="A717" s="154" t="s">
        <v>2437</v>
      </c>
      <c r="B717" s="155" t="s">
        <v>2438</v>
      </c>
      <c r="C717" s="155" t="s">
        <v>2432</v>
      </c>
      <c r="D717" s="155" t="s">
        <v>2433</v>
      </c>
      <c r="E717" s="155" t="s">
        <v>2434</v>
      </c>
      <c r="F717" s="155" t="s">
        <v>2439</v>
      </c>
      <c r="G717" s="155" t="s">
        <v>2436</v>
      </c>
      <c r="H717" s="155" t="s">
        <v>139</v>
      </c>
      <c r="I717" s="155" t="s">
        <v>4410</v>
      </c>
      <c r="J717" s="156" t="s">
        <v>4410</v>
      </c>
      <c r="K717" s="157" t="s">
        <v>4409</v>
      </c>
    </row>
    <row r="718" spans="1:11" ht="14.5" x14ac:dyDescent="0.35">
      <c r="A718" s="150" t="s">
        <v>2440</v>
      </c>
      <c r="B718" s="151" t="s">
        <v>2441</v>
      </c>
      <c r="C718" s="151" t="s">
        <v>2432</v>
      </c>
      <c r="D718" s="151" t="s">
        <v>2433</v>
      </c>
      <c r="E718" s="151" t="s">
        <v>2434</v>
      </c>
      <c r="F718" s="151" t="s">
        <v>2442</v>
      </c>
      <c r="G718" s="151" t="s">
        <v>2436</v>
      </c>
      <c r="H718" s="151" t="s">
        <v>139</v>
      </c>
      <c r="I718" s="151" t="s">
        <v>4410</v>
      </c>
      <c r="J718" s="152" t="s">
        <v>4410</v>
      </c>
      <c r="K718" s="153" t="s">
        <v>4409</v>
      </c>
    </row>
    <row r="719" spans="1:11" ht="14.5" x14ac:dyDescent="0.35">
      <c r="A719" s="154" t="s">
        <v>2443</v>
      </c>
      <c r="B719" s="155" t="s">
        <v>2444</v>
      </c>
      <c r="C719" s="155" t="s">
        <v>2432</v>
      </c>
      <c r="D719" s="155" t="s">
        <v>2445</v>
      </c>
      <c r="E719" s="155" t="s">
        <v>2446</v>
      </c>
      <c r="F719" s="155" t="s">
        <v>2447</v>
      </c>
      <c r="G719" s="155" t="s">
        <v>2446</v>
      </c>
      <c r="H719" s="155" t="s">
        <v>139</v>
      </c>
      <c r="I719" s="155" t="s">
        <v>4410</v>
      </c>
      <c r="J719" s="156" t="s">
        <v>4410</v>
      </c>
      <c r="K719" s="157" t="s">
        <v>4409</v>
      </c>
    </row>
    <row r="720" spans="1:11" ht="14.5" x14ac:dyDescent="0.35">
      <c r="A720" s="150" t="s">
        <v>2448</v>
      </c>
      <c r="B720" s="151" t="s">
        <v>2449</v>
      </c>
      <c r="C720" s="151" t="s">
        <v>2432</v>
      </c>
      <c r="D720" s="151" t="s">
        <v>2445</v>
      </c>
      <c r="E720" s="151" t="s">
        <v>2446</v>
      </c>
      <c r="F720" s="151" t="s">
        <v>2450</v>
      </c>
      <c r="G720" s="151" t="s">
        <v>2446</v>
      </c>
      <c r="H720" s="151" t="s">
        <v>139</v>
      </c>
      <c r="I720" s="151" t="s">
        <v>4410</v>
      </c>
      <c r="J720" s="152" t="s">
        <v>4410</v>
      </c>
      <c r="K720" s="153" t="s">
        <v>4409</v>
      </c>
    </row>
    <row r="721" spans="1:11" ht="14.5" x14ac:dyDescent="0.35">
      <c r="A721" s="154" t="s">
        <v>2451</v>
      </c>
      <c r="B721" s="155" t="s">
        <v>2452</v>
      </c>
      <c r="C721" s="155" t="s">
        <v>2432</v>
      </c>
      <c r="D721" s="155" t="s">
        <v>2445</v>
      </c>
      <c r="E721" s="155" t="s">
        <v>2453</v>
      </c>
      <c r="F721" s="155" t="s">
        <v>2447</v>
      </c>
      <c r="G721" s="155" t="s">
        <v>2453</v>
      </c>
      <c r="H721" s="155" t="s">
        <v>139</v>
      </c>
      <c r="I721" s="155" t="s">
        <v>4410</v>
      </c>
      <c r="J721" s="156" t="s">
        <v>4410</v>
      </c>
      <c r="K721" s="157" t="s">
        <v>4409</v>
      </c>
    </row>
    <row r="722" spans="1:11" ht="14.5" x14ac:dyDescent="0.35">
      <c r="A722" s="150" t="s">
        <v>2454</v>
      </c>
      <c r="B722" s="151" t="s">
        <v>2455</v>
      </c>
      <c r="C722" s="151" t="s">
        <v>2432</v>
      </c>
      <c r="D722" s="151" t="s">
        <v>2445</v>
      </c>
      <c r="E722" s="151" t="s">
        <v>2456</v>
      </c>
      <c r="F722" s="151" t="s">
        <v>2457</v>
      </c>
      <c r="G722" s="151" t="s">
        <v>2458</v>
      </c>
      <c r="H722" s="151" t="s">
        <v>139</v>
      </c>
      <c r="I722" s="151" t="s">
        <v>4410</v>
      </c>
      <c r="J722" s="152" t="s">
        <v>4410</v>
      </c>
      <c r="K722" s="153" t="s">
        <v>4409</v>
      </c>
    </row>
    <row r="723" spans="1:11" ht="14.5" x14ac:dyDescent="0.35">
      <c r="A723" s="154" t="s">
        <v>2459</v>
      </c>
      <c r="B723" s="155" t="s">
        <v>2460</v>
      </c>
      <c r="C723" s="155" t="s">
        <v>2432</v>
      </c>
      <c r="D723" s="155" t="s">
        <v>2461</v>
      </c>
      <c r="E723" s="155" t="s">
        <v>2462</v>
      </c>
      <c r="F723" s="155" t="s">
        <v>2450</v>
      </c>
      <c r="G723" s="155" t="s">
        <v>2463</v>
      </c>
      <c r="H723" s="155" t="s">
        <v>139</v>
      </c>
      <c r="I723" s="155" t="s">
        <v>4410</v>
      </c>
      <c r="J723" s="156" t="s">
        <v>4410</v>
      </c>
      <c r="K723" s="157" t="s">
        <v>4409</v>
      </c>
    </row>
    <row r="724" spans="1:11" ht="14.5" x14ac:dyDescent="0.35">
      <c r="A724" s="150" t="s">
        <v>2464</v>
      </c>
      <c r="B724" s="151" t="s">
        <v>2465</v>
      </c>
      <c r="C724" s="151" t="s">
        <v>2432</v>
      </c>
      <c r="D724" s="151" t="s">
        <v>2466</v>
      </c>
      <c r="E724" s="151" t="s">
        <v>2467</v>
      </c>
      <c r="F724" s="151" t="s">
        <v>2468</v>
      </c>
      <c r="G724" s="151" t="s">
        <v>2469</v>
      </c>
      <c r="H724" s="151" t="s">
        <v>176</v>
      </c>
      <c r="I724" s="151" t="s">
        <v>4410</v>
      </c>
      <c r="J724" s="152" t="s">
        <v>4410</v>
      </c>
      <c r="K724" s="153" t="s">
        <v>4409</v>
      </c>
    </row>
    <row r="725" spans="1:11" ht="14.5" x14ac:dyDescent="0.35">
      <c r="A725" s="154" t="s">
        <v>2470</v>
      </c>
      <c r="B725" s="155" t="s">
        <v>2471</v>
      </c>
      <c r="C725" s="155" t="s">
        <v>2432</v>
      </c>
      <c r="D725" s="155" t="s">
        <v>2466</v>
      </c>
      <c r="E725" s="155" t="s">
        <v>2467</v>
      </c>
      <c r="F725" s="155" t="s">
        <v>2468</v>
      </c>
      <c r="G725" s="155" t="s">
        <v>2472</v>
      </c>
      <c r="H725" s="155" t="s">
        <v>176</v>
      </c>
      <c r="I725" s="155" t="s">
        <v>4410</v>
      </c>
      <c r="J725" s="156" t="s">
        <v>4410</v>
      </c>
      <c r="K725" s="157" t="s">
        <v>4409</v>
      </c>
    </row>
    <row r="726" spans="1:11" ht="14.5" x14ac:dyDescent="0.35">
      <c r="A726" s="150" t="s">
        <v>2473</v>
      </c>
      <c r="B726" s="151" t="s">
        <v>2474</v>
      </c>
      <c r="C726" s="151" t="s">
        <v>2432</v>
      </c>
      <c r="D726" s="151" t="s">
        <v>2466</v>
      </c>
      <c r="E726" s="151" t="s">
        <v>2475</v>
      </c>
      <c r="F726" s="151" t="s">
        <v>2469</v>
      </c>
      <c r="G726" s="151" t="s">
        <v>2476</v>
      </c>
      <c r="H726" s="151" t="s">
        <v>176</v>
      </c>
      <c r="I726" s="151" t="s">
        <v>4410</v>
      </c>
      <c r="J726" s="152" t="s">
        <v>4410</v>
      </c>
      <c r="K726" s="153" t="s">
        <v>4409</v>
      </c>
    </row>
    <row r="727" spans="1:11" ht="14.5" x14ac:dyDescent="0.35">
      <c r="A727" s="154" t="s">
        <v>2477</v>
      </c>
      <c r="B727" s="155" t="s">
        <v>2478</v>
      </c>
      <c r="C727" s="155" t="s">
        <v>2432</v>
      </c>
      <c r="D727" s="155" t="s">
        <v>2466</v>
      </c>
      <c r="E727" s="155" t="s">
        <v>2475</v>
      </c>
      <c r="F727" s="155" t="s">
        <v>2469</v>
      </c>
      <c r="G727" s="155" t="s">
        <v>2479</v>
      </c>
      <c r="H727" s="155" t="s">
        <v>132</v>
      </c>
      <c r="I727" s="155" t="s">
        <v>4410</v>
      </c>
      <c r="J727" s="156" t="s">
        <v>4410</v>
      </c>
      <c r="K727" s="157" t="s">
        <v>4409</v>
      </c>
    </row>
    <row r="728" spans="1:11" ht="14.5" x14ac:dyDescent="0.35">
      <c r="A728" s="150" t="s">
        <v>2480</v>
      </c>
      <c r="B728" s="151" t="s">
        <v>2481</v>
      </c>
      <c r="C728" s="151" t="s">
        <v>2432</v>
      </c>
      <c r="D728" s="151" t="s">
        <v>2466</v>
      </c>
      <c r="E728" s="151" t="s">
        <v>2475</v>
      </c>
      <c r="F728" s="151" t="s">
        <v>2469</v>
      </c>
      <c r="G728" s="151" t="s">
        <v>2482</v>
      </c>
      <c r="H728" s="151" t="s">
        <v>132</v>
      </c>
      <c r="I728" s="151" t="s">
        <v>4410</v>
      </c>
      <c r="J728" s="152" t="s">
        <v>4410</v>
      </c>
      <c r="K728" s="153" t="s">
        <v>4409</v>
      </c>
    </row>
    <row r="729" spans="1:11" ht="14.5" x14ac:dyDescent="0.35">
      <c r="A729" s="154" t="s">
        <v>2483</v>
      </c>
      <c r="B729" s="155" t="s">
        <v>2484</v>
      </c>
      <c r="C729" s="155" t="s">
        <v>2432</v>
      </c>
      <c r="D729" s="155" t="s">
        <v>2466</v>
      </c>
      <c r="E729" s="155" t="s">
        <v>2467</v>
      </c>
      <c r="F729" s="155" t="s">
        <v>2485</v>
      </c>
      <c r="G729" s="155" t="s">
        <v>2469</v>
      </c>
      <c r="H729" s="155" t="s">
        <v>176</v>
      </c>
      <c r="I729" s="155" t="s">
        <v>4410</v>
      </c>
      <c r="J729" s="156" t="s">
        <v>4410</v>
      </c>
      <c r="K729" s="157" t="s">
        <v>4409</v>
      </c>
    </row>
    <row r="730" spans="1:11" ht="14.5" x14ac:dyDescent="0.35">
      <c r="A730" s="150" t="s">
        <v>2486</v>
      </c>
      <c r="B730" s="151" t="s">
        <v>2487</v>
      </c>
      <c r="C730" s="151" t="s">
        <v>2432</v>
      </c>
      <c r="D730" s="151" t="s">
        <v>2466</v>
      </c>
      <c r="E730" s="151" t="s">
        <v>2467</v>
      </c>
      <c r="F730" s="151" t="s">
        <v>2485</v>
      </c>
      <c r="G730" s="151" t="s">
        <v>2472</v>
      </c>
      <c r="H730" s="151" t="s">
        <v>176</v>
      </c>
      <c r="I730" s="151" t="s">
        <v>4410</v>
      </c>
      <c r="J730" s="152" t="s">
        <v>4410</v>
      </c>
      <c r="K730" s="153" t="s">
        <v>4409</v>
      </c>
    </row>
    <row r="731" spans="1:11" ht="14.5" x14ac:dyDescent="0.35">
      <c r="A731" s="154" t="s">
        <v>2488</v>
      </c>
      <c r="B731" s="155" t="s">
        <v>2489</v>
      </c>
      <c r="C731" s="155" t="s">
        <v>2432</v>
      </c>
      <c r="D731" s="155" t="s">
        <v>2466</v>
      </c>
      <c r="E731" s="155" t="s">
        <v>2490</v>
      </c>
      <c r="F731" s="155" t="s">
        <v>2491</v>
      </c>
      <c r="G731" s="155" t="s">
        <v>2492</v>
      </c>
      <c r="H731" s="155" t="s">
        <v>139</v>
      </c>
      <c r="I731" s="155" t="s">
        <v>4410</v>
      </c>
      <c r="J731" s="156" t="s">
        <v>4410</v>
      </c>
      <c r="K731" s="157" t="s">
        <v>4409</v>
      </c>
    </row>
    <row r="732" spans="1:11" ht="14.5" x14ac:dyDescent="0.35">
      <c r="A732" s="150" t="s">
        <v>2493</v>
      </c>
      <c r="B732" s="151" t="s">
        <v>2494</v>
      </c>
      <c r="C732" s="151" t="s">
        <v>2432</v>
      </c>
      <c r="D732" s="151" t="s">
        <v>2466</v>
      </c>
      <c r="E732" s="151" t="s">
        <v>2490</v>
      </c>
      <c r="F732" s="151" t="s">
        <v>2491</v>
      </c>
      <c r="G732" s="151" t="s">
        <v>2495</v>
      </c>
      <c r="H732" s="151" t="s">
        <v>139</v>
      </c>
      <c r="I732" s="151" t="s">
        <v>4410</v>
      </c>
      <c r="J732" s="152" t="s">
        <v>4410</v>
      </c>
      <c r="K732" s="153" t="s">
        <v>4409</v>
      </c>
    </row>
    <row r="733" spans="1:11" ht="14.5" x14ac:dyDescent="0.35">
      <c r="A733" s="154" t="s">
        <v>2496</v>
      </c>
      <c r="B733" s="155" t="s">
        <v>2497</v>
      </c>
      <c r="C733" s="155" t="s">
        <v>2432</v>
      </c>
      <c r="D733" s="155" t="s">
        <v>2498</v>
      </c>
      <c r="E733" s="155" t="s">
        <v>2499</v>
      </c>
      <c r="F733" s="155" t="s">
        <v>2500</v>
      </c>
      <c r="G733" s="155" t="s">
        <v>2501</v>
      </c>
      <c r="H733" s="155" t="s">
        <v>176</v>
      </c>
      <c r="I733" s="155" t="s">
        <v>4410</v>
      </c>
      <c r="J733" s="156" t="s">
        <v>4410</v>
      </c>
      <c r="K733" s="157" t="s">
        <v>4409</v>
      </c>
    </row>
    <row r="734" spans="1:11" ht="14.5" x14ac:dyDescent="0.35">
      <c r="A734" s="150" t="s">
        <v>2502</v>
      </c>
      <c r="B734" s="151" t="s">
        <v>2503</v>
      </c>
      <c r="C734" s="151" t="s">
        <v>2432</v>
      </c>
      <c r="D734" s="151" t="s">
        <v>2498</v>
      </c>
      <c r="E734" s="151" t="s">
        <v>2499</v>
      </c>
      <c r="F734" s="151" t="s">
        <v>2500</v>
      </c>
      <c r="G734" s="151" t="s">
        <v>2504</v>
      </c>
      <c r="H734" s="151" t="s">
        <v>176</v>
      </c>
      <c r="I734" s="151" t="s">
        <v>4410</v>
      </c>
      <c r="J734" s="152" t="s">
        <v>4410</v>
      </c>
      <c r="K734" s="153" t="s">
        <v>4409</v>
      </c>
    </row>
    <row r="735" spans="1:11" ht="14.5" x14ac:dyDescent="0.35">
      <c r="A735" s="154" t="s">
        <v>2505</v>
      </c>
      <c r="B735" s="155" t="s">
        <v>2506</v>
      </c>
      <c r="C735" s="155" t="s">
        <v>2432</v>
      </c>
      <c r="D735" s="155" t="s">
        <v>2498</v>
      </c>
      <c r="E735" s="155" t="s">
        <v>2507</v>
      </c>
      <c r="F735" s="155" t="s">
        <v>2508</v>
      </c>
      <c r="G735" s="155" t="s">
        <v>2509</v>
      </c>
      <c r="H735" s="155" t="s">
        <v>132</v>
      </c>
      <c r="I735" s="155" t="s">
        <v>4410</v>
      </c>
      <c r="J735" s="156" t="s">
        <v>4410</v>
      </c>
      <c r="K735" s="157" t="s">
        <v>4409</v>
      </c>
    </row>
    <row r="736" spans="1:11" ht="14.5" x14ac:dyDescent="0.35">
      <c r="A736" s="150" t="s">
        <v>2510</v>
      </c>
      <c r="B736" s="151" t="s">
        <v>2511</v>
      </c>
      <c r="C736" s="151" t="s">
        <v>2432</v>
      </c>
      <c r="D736" s="151" t="s">
        <v>2512</v>
      </c>
      <c r="E736" s="151" t="s">
        <v>2513</v>
      </c>
      <c r="F736" s="151" t="s">
        <v>2447</v>
      </c>
      <c r="G736" s="151" t="s">
        <v>2514</v>
      </c>
      <c r="H736" s="151" t="s">
        <v>139</v>
      </c>
      <c r="I736" s="151" t="s">
        <v>4410</v>
      </c>
      <c r="J736" s="152" t="s">
        <v>4410</v>
      </c>
      <c r="K736" s="153" t="s">
        <v>4409</v>
      </c>
    </row>
    <row r="737" spans="1:11" ht="14.5" x14ac:dyDescent="0.35">
      <c r="A737" s="154" t="s">
        <v>2515</v>
      </c>
      <c r="B737" s="155" t="s">
        <v>2516</v>
      </c>
      <c r="C737" s="155" t="s">
        <v>2432</v>
      </c>
      <c r="D737" s="155" t="s">
        <v>2512</v>
      </c>
      <c r="E737" s="155" t="s">
        <v>2513</v>
      </c>
      <c r="F737" s="155" t="s">
        <v>2450</v>
      </c>
      <c r="G737" s="155" t="s">
        <v>2514</v>
      </c>
      <c r="H737" s="155" t="s">
        <v>139</v>
      </c>
      <c r="I737" s="155" t="s">
        <v>4410</v>
      </c>
      <c r="J737" s="156" t="s">
        <v>4410</v>
      </c>
      <c r="K737" s="157" t="s">
        <v>4409</v>
      </c>
    </row>
    <row r="738" spans="1:11" ht="14.5" x14ac:dyDescent="0.35">
      <c r="A738" s="150" t="s">
        <v>2517</v>
      </c>
      <c r="B738" s="151" t="s">
        <v>2518</v>
      </c>
      <c r="C738" s="151" t="s">
        <v>2432</v>
      </c>
      <c r="D738" s="151" t="s">
        <v>2512</v>
      </c>
      <c r="E738" s="151" t="s">
        <v>2519</v>
      </c>
      <c r="F738" s="151" t="s">
        <v>2447</v>
      </c>
      <c r="G738" s="151" t="s">
        <v>2514</v>
      </c>
      <c r="H738" s="151" t="s">
        <v>139</v>
      </c>
      <c r="I738" s="151" t="s">
        <v>4410</v>
      </c>
      <c r="J738" s="152" t="s">
        <v>4410</v>
      </c>
      <c r="K738" s="153" t="s">
        <v>4409</v>
      </c>
    </row>
    <row r="739" spans="1:11" ht="14.5" x14ac:dyDescent="0.35">
      <c r="A739" s="154" t="s">
        <v>2520</v>
      </c>
      <c r="B739" s="155" t="s">
        <v>2521</v>
      </c>
      <c r="C739" s="155" t="s">
        <v>2432</v>
      </c>
      <c r="D739" s="155" t="s">
        <v>2512</v>
      </c>
      <c r="E739" s="155" t="s">
        <v>2522</v>
      </c>
      <c r="F739" s="155" t="s">
        <v>2447</v>
      </c>
      <c r="G739" s="155" t="s">
        <v>2523</v>
      </c>
      <c r="H739" s="155" t="s">
        <v>139</v>
      </c>
      <c r="I739" s="155" t="s">
        <v>4410</v>
      </c>
      <c r="J739" s="156" t="s">
        <v>4410</v>
      </c>
      <c r="K739" s="157" t="s">
        <v>4409</v>
      </c>
    </row>
    <row r="740" spans="1:11" ht="14.5" x14ac:dyDescent="0.35">
      <c r="A740" s="150" t="s">
        <v>2524</v>
      </c>
      <c r="B740" s="151" t="s">
        <v>2525</v>
      </c>
      <c r="C740" s="151" t="s">
        <v>2526</v>
      </c>
      <c r="D740" s="151" t="s">
        <v>2527</v>
      </c>
      <c r="E740" s="151" t="s">
        <v>2528</v>
      </c>
      <c r="F740" s="151" t="s">
        <v>2529</v>
      </c>
      <c r="G740" s="151" t="s">
        <v>2530</v>
      </c>
      <c r="H740" s="151" t="s">
        <v>132</v>
      </c>
      <c r="I740" s="151" t="s">
        <v>4410</v>
      </c>
      <c r="J740" s="152" t="s">
        <v>4410</v>
      </c>
      <c r="K740" s="153" t="s">
        <v>4409</v>
      </c>
    </row>
    <row r="741" spans="1:11" ht="14.5" x14ac:dyDescent="0.35">
      <c r="A741" s="154" t="s">
        <v>2531</v>
      </c>
      <c r="B741" s="155" t="s">
        <v>2532</v>
      </c>
      <c r="C741" s="155" t="s">
        <v>2526</v>
      </c>
      <c r="D741" s="155" t="s">
        <v>2527</v>
      </c>
      <c r="E741" s="155" t="s">
        <v>2528</v>
      </c>
      <c r="F741" s="155" t="s">
        <v>2529</v>
      </c>
      <c r="G741" s="155" t="s">
        <v>2533</v>
      </c>
      <c r="H741" s="155" t="s">
        <v>132</v>
      </c>
      <c r="I741" s="155" t="s">
        <v>4410</v>
      </c>
      <c r="J741" s="156" t="s">
        <v>4410</v>
      </c>
      <c r="K741" s="157" t="s">
        <v>4409</v>
      </c>
    </row>
    <row r="742" spans="1:11" ht="14.5" x14ac:dyDescent="0.35">
      <c r="A742" s="150" t="s">
        <v>2534</v>
      </c>
      <c r="B742" s="151" t="s">
        <v>2535</v>
      </c>
      <c r="C742" s="151" t="s">
        <v>2526</v>
      </c>
      <c r="D742" s="151" t="s">
        <v>2527</v>
      </c>
      <c r="E742" s="151" t="s">
        <v>2528</v>
      </c>
      <c r="F742" s="151" t="s">
        <v>2529</v>
      </c>
      <c r="G742" s="151" t="s">
        <v>2536</v>
      </c>
      <c r="H742" s="151" t="s">
        <v>132</v>
      </c>
      <c r="I742" s="151" t="s">
        <v>4410</v>
      </c>
      <c r="J742" s="152" t="s">
        <v>4410</v>
      </c>
      <c r="K742" s="153" t="s">
        <v>4409</v>
      </c>
    </row>
    <row r="743" spans="1:11" ht="14.5" x14ac:dyDescent="0.35">
      <c r="A743" s="154" t="s">
        <v>2537</v>
      </c>
      <c r="B743" s="155" t="s">
        <v>2538</v>
      </c>
      <c r="C743" s="155" t="s">
        <v>2526</v>
      </c>
      <c r="D743" s="155" t="s">
        <v>2527</v>
      </c>
      <c r="E743" s="155" t="s">
        <v>2528</v>
      </c>
      <c r="F743" s="155" t="s">
        <v>2529</v>
      </c>
      <c r="G743" s="155" t="s">
        <v>2539</v>
      </c>
      <c r="H743" s="155" t="s">
        <v>132</v>
      </c>
      <c r="I743" s="155" t="s">
        <v>4410</v>
      </c>
      <c r="J743" s="156" t="s">
        <v>4410</v>
      </c>
      <c r="K743" s="157" t="s">
        <v>4409</v>
      </c>
    </row>
    <row r="744" spans="1:11" ht="14.5" x14ac:dyDescent="0.35">
      <c r="A744" s="150" t="s">
        <v>2540</v>
      </c>
      <c r="B744" s="151" t="s">
        <v>2541</v>
      </c>
      <c r="C744" s="151" t="s">
        <v>2526</v>
      </c>
      <c r="D744" s="151" t="s">
        <v>2527</v>
      </c>
      <c r="E744" s="151" t="s">
        <v>2528</v>
      </c>
      <c r="F744" s="151" t="s">
        <v>2542</v>
      </c>
      <c r="G744" s="151" t="s">
        <v>2530</v>
      </c>
      <c r="H744" s="151" t="s">
        <v>132</v>
      </c>
      <c r="I744" s="151" t="s">
        <v>4410</v>
      </c>
      <c r="J744" s="152" t="s">
        <v>4410</v>
      </c>
      <c r="K744" s="153" t="s">
        <v>4409</v>
      </c>
    </row>
    <row r="745" spans="1:11" ht="14.5" x14ac:dyDescent="0.35">
      <c r="A745" s="154" t="s">
        <v>2543</v>
      </c>
      <c r="B745" s="155" t="s">
        <v>2544</v>
      </c>
      <c r="C745" s="155" t="s">
        <v>2526</v>
      </c>
      <c r="D745" s="155" t="s">
        <v>2527</v>
      </c>
      <c r="E745" s="155" t="s">
        <v>2528</v>
      </c>
      <c r="F745" s="155" t="s">
        <v>2542</v>
      </c>
      <c r="G745" s="155" t="s">
        <v>2533</v>
      </c>
      <c r="H745" s="155" t="s">
        <v>132</v>
      </c>
      <c r="I745" s="155" t="s">
        <v>4410</v>
      </c>
      <c r="J745" s="156" t="s">
        <v>4410</v>
      </c>
      <c r="K745" s="157" t="s">
        <v>4409</v>
      </c>
    </row>
    <row r="746" spans="1:11" ht="14.5" x14ac:dyDescent="0.35">
      <c r="A746" s="150" t="s">
        <v>2545</v>
      </c>
      <c r="B746" s="151" t="s">
        <v>2546</v>
      </c>
      <c r="C746" s="151" t="s">
        <v>2526</v>
      </c>
      <c r="D746" s="151" t="s">
        <v>2527</v>
      </c>
      <c r="E746" s="151" t="s">
        <v>2528</v>
      </c>
      <c r="F746" s="151" t="s">
        <v>2542</v>
      </c>
      <c r="G746" s="151" t="s">
        <v>2536</v>
      </c>
      <c r="H746" s="151" t="s">
        <v>132</v>
      </c>
      <c r="I746" s="151" t="s">
        <v>4410</v>
      </c>
      <c r="J746" s="152" t="s">
        <v>4410</v>
      </c>
      <c r="K746" s="153" t="s">
        <v>4409</v>
      </c>
    </row>
    <row r="747" spans="1:11" ht="14.5" x14ac:dyDescent="0.35">
      <c r="A747" s="154" t="s">
        <v>2547</v>
      </c>
      <c r="B747" s="155" t="s">
        <v>2548</v>
      </c>
      <c r="C747" s="155" t="s">
        <v>2526</v>
      </c>
      <c r="D747" s="155" t="s">
        <v>2527</v>
      </c>
      <c r="E747" s="155" t="s">
        <v>2528</v>
      </c>
      <c r="F747" s="155" t="s">
        <v>2542</v>
      </c>
      <c r="G747" s="155" t="s">
        <v>2539</v>
      </c>
      <c r="H747" s="155" t="s">
        <v>132</v>
      </c>
      <c r="I747" s="155" t="s">
        <v>4410</v>
      </c>
      <c r="J747" s="156" t="s">
        <v>4410</v>
      </c>
      <c r="K747" s="157" t="s">
        <v>4409</v>
      </c>
    </row>
    <row r="748" spans="1:11" ht="14.5" x14ac:dyDescent="0.35">
      <c r="A748" s="150" t="s">
        <v>2549</v>
      </c>
      <c r="B748" s="151" t="s">
        <v>2550</v>
      </c>
      <c r="C748" s="151" t="s">
        <v>2526</v>
      </c>
      <c r="D748" s="151" t="s">
        <v>2527</v>
      </c>
      <c r="E748" s="151" t="s">
        <v>2528</v>
      </c>
      <c r="F748" s="151" t="s">
        <v>2551</v>
      </c>
      <c r="G748" s="151" t="s">
        <v>2530</v>
      </c>
      <c r="H748" s="151" t="s">
        <v>176</v>
      </c>
      <c r="I748" s="151">
        <v>2</v>
      </c>
      <c r="J748" s="152">
        <v>2.5</v>
      </c>
      <c r="K748" s="153">
        <v>0.2142857142857143</v>
      </c>
    </row>
    <row r="749" spans="1:11" ht="14.5" x14ac:dyDescent="0.35">
      <c r="A749" s="154" t="s">
        <v>2552</v>
      </c>
      <c r="B749" s="155" t="s">
        <v>2553</v>
      </c>
      <c r="C749" s="155" t="s">
        <v>2526</v>
      </c>
      <c r="D749" s="155" t="s">
        <v>2527</v>
      </c>
      <c r="E749" s="155" t="s">
        <v>2528</v>
      </c>
      <c r="F749" s="155" t="s">
        <v>2551</v>
      </c>
      <c r="G749" s="155" t="s">
        <v>2533</v>
      </c>
      <c r="H749" s="155" t="s">
        <v>176</v>
      </c>
      <c r="I749" s="155">
        <v>2</v>
      </c>
      <c r="J749" s="156">
        <v>2.5</v>
      </c>
      <c r="K749" s="157">
        <v>0.25</v>
      </c>
    </row>
    <row r="750" spans="1:11" ht="14.5" x14ac:dyDescent="0.35">
      <c r="A750" s="150" t="s">
        <v>2554</v>
      </c>
      <c r="B750" s="151" t="s">
        <v>2555</v>
      </c>
      <c r="C750" s="151" t="s">
        <v>2526</v>
      </c>
      <c r="D750" s="151" t="s">
        <v>2527</v>
      </c>
      <c r="E750" s="151" t="s">
        <v>2528</v>
      </c>
      <c r="F750" s="151" t="s">
        <v>2551</v>
      </c>
      <c r="G750" s="151" t="s">
        <v>2536</v>
      </c>
      <c r="H750" s="151" t="s">
        <v>176</v>
      </c>
      <c r="I750" s="151">
        <v>2</v>
      </c>
      <c r="J750" s="152">
        <v>2.5</v>
      </c>
      <c r="K750" s="153">
        <v>0.41666666666666663</v>
      </c>
    </row>
    <row r="751" spans="1:11" ht="14.5" x14ac:dyDescent="0.35">
      <c r="A751" s="154" t="s">
        <v>2556</v>
      </c>
      <c r="B751" s="155" t="s">
        <v>2557</v>
      </c>
      <c r="C751" s="155" t="s">
        <v>2526</v>
      </c>
      <c r="D751" s="155" t="s">
        <v>2527</v>
      </c>
      <c r="E751" s="155" t="s">
        <v>2528</v>
      </c>
      <c r="F751" s="155" t="s">
        <v>2551</v>
      </c>
      <c r="G751" s="155" t="s">
        <v>2539</v>
      </c>
      <c r="H751" s="155" t="s">
        <v>176</v>
      </c>
      <c r="I751" s="155">
        <v>2</v>
      </c>
      <c r="J751" s="156">
        <v>2.5</v>
      </c>
      <c r="K751" s="157">
        <v>0.5</v>
      </c>
    </row>
    <row r="752" spans="1:11" ht="14.5" x14ac:dyDescent="0.35">
      <c r="A752" s="150" t="s">
        <v>2558</v>
      </c>
      <c r="B752" s="151" t="s">
        <v>2559</v>
      </c>
      <c r="C752" s="151" t="s">
        <v>2526</v>
      </c>
      <c r="D752" s="151" t="s">
        <v>2527</v>
      </c>
      <c r="E752" s="151" t="s">
        <v>2528</v>
      </c>
      <c r="F752" s="151" t="s">
        <v>2560</v>
      </c>
      <c r="G752" s="151" t="s">
        <v>2561</v>
      </c>
      <c r="H752" s="151" t="s">
        <v>415</v>
      </c>
      <c r="I752" s="151">
        <v>3</v>
      </c>
      <c r="J752" s="152">
        <v>3.5</v>
      </c>
      <c r="K752" s="153">
        <v>3.5</v>
      </c>
    </row>
    <row r="753" spans="1:11" ht="14.5" x14ac:dyDescent="0.35">
      <c r="A753" s="154" t="s">
        <v>2562</v>
      </c>
      <c r="B753" s="155" t="s">
        <v>2563</v>
      </c>
      <c r="C753" s="155" t="s">
        <v>2526</v>
      </c>
      <c r="D753" s="155" t="s">
        <v>2527</v>
      </c>
      <c r="E753" s="155" t="s">
        <v>2528</v>
      </c>
      <c r="F753" s="155" t="s">
        <v>2560</v>
      </c>
      <c r="G753" s="155" t="s">
        <v>2564</v>
      </c>
      <c r="H753" s="155" t="s">
        <v>415</v>
      </c>
      <c r="I753" s="155">
        <v>3</v>
      </c>
      <c r="J753" s="156">
        <v>3.5</v>
      </c>
      <c r="K753" s="157">
        <v>3.5</v>
      </c>
    </row>
    <row r="754" spans="1:11" ht="14.5" x14ac:dyDescent="0.35">
      <c r="A754" s="150" t="s">
        <v>2565</v>
      </c>
      <c r="B754" s="151" t="s">
        <v>2566</v>
      </c>
      <c r="C754" s="151" t="s">
        <v>2526</v>
      </c>
      <c r="D754" s="151" t="s">
        <v>2527</v>
      </c>
      <c r="E754" s="151" t="s">
        <v>2528</v>
      </c>
      <c r="F754" s="151" t="s">
        <v>2560</v>
      </c>
      <c r="G754" s="151" t="s">
        <v>2567</v>
      </c>
      <c r="H754" s="151" t="s">
        <v>415</v>
      </c>
      <c r="I754" s="151">
        <v>3</v>
      </c>
      <c r="J754" s="152">
        <v>3.5</v>
      </c>
      <c r="K754" s="153">
        <v>3.5</v>
      </c>
    </row>
    <row r="755" spans="1:11" ht="14.5" x14ac:dyDescent="0.35">
      <c r="A755" s="154" t="s">
        <v>2568</v>
      </c>
      <c r="B755" s="155" t="s">
        <v>2569</v>
      </c>
      <c r="C755" s="155" t="s">
        <v>2526</v>
      </c>
      <c r="D755" s="155" t="s">
        <v>2527</v>
      </c>
      <c r="E755" s="155" t="s">
        <v>2528</v>
      </c>
      <c r="F755" s="155" t="s">
        <v>2560</v>
      </c>
      <c r="G755" s="155" t="s">
        <v>2570</v>
      </c>
      <c r="H755" s="155" t="s">
        <v>415</v>
      </c>
      <c r="I755" s="155">
        <v>3</v>
      </c>
      <c r="J755" s="156">
        <v>3.5</v>
      </c>
      <c r="K755" s="157">
        <v>3.5</v>
      </c>
    </row>
    <row r="756" spans="1:11" ht="14.5" x14ac:dyDescent="0.35">
      <c r="A756" s="150" t="s">
        <v>2571</v>
      </c>
      <c r="B756" s="151" t="s">
        <v>2572</v>
      </c>
      <c r="C756" s="151" t="s">
        <v>2526</v>
      </c>
      <c r="D756" s="151" t="s">
        <v>2573</v>
      </c>
      <c r="E756" s="151" t="s">
        <v>2574</v>
      </c>
      <c r="F756" s="151" t="s">
        <v>2575</v>
      </c>
      <c r="G756" s="151" t="s">
        <v>2576</v>
      </c>
      <c r="H756" s="151" t="s">
        <v>139</v>
      </c>
      <c r="I756" s="151" t="s">
        <v>4410</v>
      </c>
      <c r="J756" s="152" t="s">
        <v>4410</v>
      </c>
      <c r="K756" s="153" t="s">
        <v>4409</v>
      </c>
    </row>
    <row r="757" spans="1:11" ht="14.5" x14ac:dyDescent="0.35">
      <c r="A757" s="154" t="s">
        <v>2577</v>
      </c>
      <c r="B757" s="155" t="s">
        <v>2578</v>
      </c>
      <c r="C757" s="155" t="s">
        <v>2526</v>
      </c>
      <c r="D757" s="155" t="s">
        <v>2573</v>
      </c>
      <c r="E757" s="155" t="s">
        <v>2574</v>
      </c>
      <c r="F757" s="155" t="s">
        <v>2575</v>
      </c>
      <c r="G757" s="155" t="s">
        <v>2579</v>
      </c>
      <c r="H757" s="155" t="s">
        <v>139</v>
      </c>
      <c r="I757" s="155" t="s">
        <v>4410</v>
      </c>
      <c r="J757" s="156" t="s">
        <v>4410</v>
      </c>
      <c r="K757" s="157" t="s">
        <v>4409</v>
      </c>
    </row>
    <row r="758" spans="1:11" ht="14.5" x14ac:dyDescent="0.35">
      <c r="A758" s="150" t="s">
        <v>2580</v>
      </c>
      <c r="B758" s="151" t="s">
        <v>2581</v>
      </c>
      <c r="C758" s="151" t="s">
        <v>2526</v>
      </c>
      <c r="D758" s="151" t="s">
        <v>2573</v>
      </c>
      <c r="E758" s="151" t="s">
        <v>2574</v>
      </c>
      <c r="F758" s="151" t="s">
        <v>2575</v>
      </c>
      <c r="G758" s="151" t="s">
        <v>2582</v>
      </c>
      <c r="H758" s="151" t="s">
        <v>139</v>
      </c>
      <c r="I758" s="151" t="s">
        <v>4410</v>
      </c>
      <c r="J758" s="152" t="s">
        <v>4410</v>
      </c>
      <c r="K758" s="153" t="s">
        <v>4409</v>
      </c>
    </row>
    <row r="759" spans="1:11" ht="14.5" x14ac:dyDescent="0.35">
      <c r="A759" s="154" t="s">
        <v>2583</v>
      </c>
      <c r="B759" s="155" t="s">
        <v>2584</v>
      </c>
      <c r="C759" s="155" t="s">
        <v>2526</v>
      </c>
      <c r="D759" s="155" t="s">
        <v>2573</v>
      </c>
      <c r="E759" s="155" t="s">
        <v>2574</v>
      </c>
      <c r="F759" s="155" t="s">
        <v>2575</v>
      </c>
      <c r="G759" s="155" t="s">
        <v>2585</v>
      </c>
      <c r="H759" s="155" t="s">
        <v>139</v>
      </c>
      <c r="I759" s="155" t="s">
        <v>4410</v>
      </c>
      <c r="J759" s="156" t="s">
        <v>4410</v>
      </c>
      <c r="K759" s="157" t="s">
        <v>4409</v>
      </c>
    </row>
    <row r="760" spans="1:11" ht="14.5" x14ac:dyDescent="0.35">
      <c r="A760" s="150" t="s">
        <v>2586</v>
      </c>
      <c r="B760" s="151" t="s">
        <v>2587</v>
      </c>
      <c r="C760" s="151" t="s">
        <v>2526</v>
      </c>
      <c r="D760" s="151" t="s">
        <v>2573</v>
      </c>
      <c r="E760" s="151" t="s">
        <v>2574</v>
      </c>
      <c r="F760" s="151" t="s">
        <v>2575</v>
      </c>
      <c r="G760" s="151" t="s">
        <v>2588</v>
      </c>
      <c r="H760" s="151" t="s">
        <v>139</v>
      </c>
      <c r="I760" s="151" t="s">
        <v>4410</v>
      </c>
      <c r="J760" s="152" t="s">
        <v>4410</v>
      </c>
      <c r="K760" s="153" t="s">
        <v>4409</v>
      </c>
    </row>
    <row r="761" spans="1:11" ht="14.5" x14ac:dyDescent="0.35">
      <c r="A761" s="154" t="s">
        <v>2589</v>
      </c>
      <c r="B761" s="155" t="s">
        <v>2590</v>
      </c>
      <c r="C761" s="155" t="s">
        <v>2526</v>
      </c>
      <c r="D761" s="155" t="s">
        <v>2573</v>
      </c>
      <c r="E761" s="155" t="s">
        <v>2574</v>
      </c>
      <c r="F761" s="155" t="s">
        <v>2575</v>
      </c>
      <c r="G761" s="155" t="s">
        <v>2591</v>
      </c>
      <c r="H761" s="155" t="s">
        <v>139</v>
      </c>
      <c r="I761" s="155" t="s">
        <v>4410</v>
      </c>
      <c r="J761" s="156" t="s">
        <v>4410</v>
      </c>
      <c r="K761" s="157" t="s">
        <v>4409</v>
      </c>
    </row>
    <row r="762" spans="1:11" ht="14.5" x14ac:dyDescent="0.35">
      <c r="A762" s="150" t="s">
        <v>2592</v>
      </c>
      <c r="B762" s="151" t="s">
        <v>2593</v>
      </c>
      <c r="C762" s="151" t="s">
        <v>2526</v>
      </c>
      <c r="D762" s="151" t="s">
        <v>2573</v>
      </c>
      <c r="E762" s="151" t="s">
        <v>2574</v>
      </c>
      <c r="F762" s="151" t="s">
        <v>2575</v>
      </c>
      <c r="G762" s="151" t="s">
        <v>2594</v>
      </c>
      <c r="H762" s="151" t="s">
        <v>139</v>
      </c>
      <c r="I762" s="151" t="s">
        <v>4410</v>
      </c>
      <c r="J762" s="152" t="s">
        <v>4410</v>
      </c>
      <c r="K762" s="153" t="s">
        <v>4409</v>
      </c>
    </row>
    <row r="763" spans="1:11" ht="14.5" x14ac:dyDescent="0.35">
      <c r="A763" s="154" t="s">
        <v>2595</v>
      </c>
      <c r="B763" s="155" t="s">
        <v>2596</v>
      </c>
      <c r="C763" s="155" t="s">
        <v>2526</v>
      </c>
      <c r="D763" s="155" t="s">
        <v>2573</v>
      </c>
      <c r="E763" s="155" t="s">
        <v>2574</v>
      </c>
      <c r="F763" s="155" t="s">
        <v>2575</v>
      </c>
      <c r="G763" s="155" t="s">
        <v>2597</v>
      </c>
      <c r="H763" s="155" t="s">
        <v>139</v>
      </c>
      <c r="I763" s="155" t="s">
        <v>4410</v>
      </c>
      <c r="J763" s="156" t="s">
        <v>4410</v>
      </c>
      <c r="K763" s="157" t="s">
        <v>4409</v>
      </c>
    </row>
    <row r="764" spans="1:11" ht="14.5" x14ac:dyDescent="0.35">
      <c r="A764" s="150" t="s">
        <v>2598</v>
      </c>
      <c r="B764" s="151" t="s">
        <v>2599</v>
      </c>
      <c r="C764" s="151" t="s">
        <v>2526</v>
      </c>
      <c r="D764" s="151" t="s">
        <v>2573</v>
      </c>
      <c r="E764" s="151" t="s">
        <v>2574</v>
      </c>
      <c r="F764" s="151" t="s">
        <v>2575</v>
      </c>
      <c r="G764" s="151" t="s">
        <v>2600</v>
      </c>
      <c r="H764" s="151" t="s">
        <v>139</v>
      </c>
      <c r="I764" s="151" t="s">
        <v>4410</v>
      </c>
      <c r="J764" s="152" t="s">
        <v>4410</v>
      </c>
      <c r="K764" s="153" t="s">
        <v>4409</v>
      </c>
    </row>
    <row r="765" spans="1:11" ht="14.5" x14ac:dyDescent="0.35">
      <c r="A765" s="154" t="s">
        <v>2601</v>
      </c>
      <c r="B765" s="155" t="s">
        <v>2602</v>
      </c>
      <c r="C765" s="155" t="s">
        <v>2526</v>
      </c>
      <c r="D765" s="155" t="s">
        <v>2573</v>
      </c>
      <c r="E765" s="155" t="s">
        <v>2574</v>
      </c>
      <c r="F765" s="155" t="s">
        <v>2575</v>
      </c>
      <c r="G765" s="155" t="s">
        <v>2603</v>
      </c>
      <c r="H765" s="155" t="s">
        <v>139</v>
      </c>
      <c r="I765" s="155" t="s">
        <v>4410</v>
      </c>
      <c r="J765" s="156" t="s">
        <v>4410</v>
      </c>
      <c r="K765" s="157" t="s">
        <v>4409</v>
      </c>
    </row>
    <row r="766" spans="1:11" ht="14.5" x14ac:dyDescent="0.35">
      <c r="A766" s="150" t="s">
        <v>2604</v>
      </c>
      <c r="B766" s="151" t="s">
        <v>2605</v>
      </c>
      <c r="C766" s="151" t="s">
        <v>2526</v>
      </c>
      <c r="D766" s="151" t="s">
        <v>2573</v>
      </c>
      <c r="E766" s="151" t="s">
        <v>2574</v>
      </c>
      <c r="F766" s="151" t="s">
        <v>2575</v>
      </c>
      <c r="G766" s="151" t="s">
        <v>2606</v>
      </c>
      <c r="H766" s="151" t="s">
        <v>139</v>
      </c>
      <c r="I766" s="151" t="s">
        <v>4410</v>
      </c>
      <c r="J766" s="152" t="s">
        <v>4410</v>
      </c>
      <c r="K766" s="153" t="s">
        <v>4409</v>
      </c>
    </row>
    <row r="767" spans="1:11" ht="14.5" x14ac:dyDescent="0.35">
      <c r="A767" s="154" t="s">
        <v>2607</v>
      </c>
      <c r="B767" s="155" t="s">
        <v>2608</v>
      </c>
      <c r="C767" s="155" t="s">
        <v>2526</v>
      </c>
      <c r="D767" s="155" t="s">
        <v>2573</v>
      </c>
      <c r="E767" s="155" t="s">
        <v>2574</v>
      </c>
      <c r="F767" s="155" t="s">
        <v>2575</v>
      </c>
      <c r="G767" s="155" t="s">
        <v>2609</v>
      </c>
      <c r="H767" s="155" t="s">
        <v>139</v>
      </c>
      <c r="I767" s="155" t="s">
        <v>4410</v>
      </c>
      <c r="J767" s="156" t="s">
        <v>4410</v>
      </c>
      <c r="K767" s="157" t="s">
        <v>4409</v>
      </c>
    </row>
    <row r="768" spans="1:11" ht="14.5" x14ac:dyDescent="0.35">
      <c r="A768" s="150" t="s">
        <v>2610</v>
      </c>
      <c r="B768" s="151" t="s">
        <v>2611</v>
      </c>
      <c r="C768" s="151" t="s">
        <v>2526</v>
      </c>
      <c r="D768" s="151" t="s">
        <v>2573</v>
      </c>
      <c r="E768" s="151" t="s">
        <v>2574</v>
      </c>
      <c r="F768" s="151" t="s">
        <v>2612</v>
      </c>
      <c r="G768" s="151" t="s">
        <v>2613</v>
      </c>
      <c r="H768" s="151" t="s">
        <v>139</v>
      </c>
      <c r="I768" s="151" t="s">
        <v>4410</v>
      </c>
      <c r="J768" s="152" t="s">
        <v>4410</v>
      </c>
      <c r="K768" s="153" t="s">
        <v>4409</v>
      </c>
    </row>
    <row r="769" spans="1:11" ht="14.5" x14ac:dyDescent="0.35">
      <c r="A769" s="154" t="s">
        <v>2614</v>
      </c>
      <c r="B769" s="155" t="s">
        <v>2615</v>
      </c>
      <c r="C769" s="155" t="s">
        <v>2526</v>
      </c>
      <c r="D769" s="155" t="s">
        <v>2573</v>
      </c>
      <c r="E769" s="155" t="s">
        <v>2574</v>
      </c>
      <c r="F769" s="155" t="s">
        <v>2612</v>
      </c>
      <c r="G769" s="155" t="s">
        <v>2616</v>
      </c>
      <c r="H769" s="155" t="s">
        <v>139</v>
      </c>
      <c r="I769" s="155" t="s">
        <v>4410</v>
      </c>
      <c r="J769" s="156" t="s">
        <v>4410</v>
      </c>
      <c r="K769" s="157" t="s">
        <v>4409</v>
      </c>
    </row>
    <row r="770" spans="1:11" ht="14.5" x14ac:dyDescent="0.35">
      <c r="A770" s="150" t="s">
        <v>2617</v>
      </c>
      <c r="B770" s="151" t="s">
        <v>2618</v>
      </c>
      <c r="C770" s="151" t="s">
        <v>2526</v>
      </c>
      <c r="D770" s="151" t="s">
        <v>2573</v>
      </c>
      <c r="E770" s="151" t="s">
        <v>2574</v>
      </c>
      <c r="F770" s="151" t="s">
        <v>2612</v>
      </c>
      <c r="G770" s="151" t="s">
        <v>2619</v>
      </c>
      <c r="H770" s="151" t="s">
        <v>139</v>
      </c>
      <c r="I770" s="151" t="s">
        <v>4410</v>
      </c>
      <c r="J770" s="152" t="s">
        <v>4410</v>
      </c>
      <c r="K770" s="153" t="s">
        <v>4409</v>
      </c>
    </row>
    <row r="771" spans="1:11" ht="14.5" x14ac:dyDescent="0.35">
      <c r="A771" s="154" t="s">
        <v>2620</v>
      </c>
      <c r="B771" s="155" t="s">
        <v>2621</v>
      </c>
      <c r="C771" s="155" t="s">
        <v>2526</v>
      </c>
      <c r="D771" s="155" t="s">
        <v>2573</v>
      </c>
      <c r="E771" s="155" t="s">
        <v>2574</v>
      </c>
      <c r="F771" s="155" t="s">
        <v>2612</v>
      </c>
      <c r="G771" s="155" t="s">
        <v>2622</v>
      </c>
      <c r="H771" s="155" t="s">
        <v>139</v>
      </c>
      <c r="I771" s="155" t="s">
        <v>4410</v>
      </c>
      <c r="J771" s="156" t="s">
        <v>4410</v>
      </c>
      <c r="K771" s="157" t="s">
        <v>4409</v>
      </c>
    </row>
    <row r="772" spans="1:11" ht="14.5" x14ac:dyDescent="0.35">
      <c r="A772" s="150" t="s">
        <v>2623</v>
      </c>
      <c r="B772" s="151" t="s">
        <v>2624</v>
      </c>
      <c r="C772" s="151" t="s">
        <v>2526</v>
      </c>
      <c r="D772" s="151" t="s">
        <v>2573</v>
      </c>
      <c r="E772" s="151" t="s">
        <v>2574</v>
      </c>
      <c r="F772" s="151" t="s">
        <v>2612</v>
      </c>
      <c r="G772" s="151" t="s">
        <v>2625</v>
      </c>
      <c r="H772" s="151" t="s">
        <v>139</v>
      </c>
      <c r="I772" s="151" t="s">
        <v>4410</v>
      </c>
      <c r="J772" s="152" t="s">
        <v>4410</v>
      </c>
      <c r="K772" s="153" t="s">
        <v>4409</v>
      </c>
    </row>
    <row r="773" spans="1:11" ht="14.5" x14ac:dyDescent="0.35">
      <c r="A773" s="154" t="s">
        <v>2626</v>
      </c>
      <c r="B773" s="155" t="s">
        <v>2627</v>
      </c>
      <c r="C773" s="155" t="s">
        <v>2526</v>
      </c>
      <c r="D773" s="155" t="s">
        <v>2573</v>
      </c>
      <c r="E773" s="155" t="s">
        <v>2574</v>
      </c>
      <c r="F773" s="155" t="s">
        <v>2612</v>
      </c>
      <c r="G773" s="155" t="s">
        <v>2628</v>
      </c>
      <c r="H773" s="155" t="s">
        <v>139</v>
      </c>
      <c r="I773" s="155" t="s">
        <v>4410</v>
      </c>
      <c r="J773" s="156" t="s">
        <v>4410</v>
      </c>
      <c r="K773" s="157" t="s">
        <v>4409</v>
      </c>
    </row>
    <row r="774" spans="1:11" ht="14.5" x14ac:dyDescent="0.35">
      <c r="A774" s="150" t="s">
        <v>2629</v>
      </c>
      <c r="B774" s="151" t="s">
        <v>2630</v>
      </c>
      <c r="C774" s="151" t="s">
        <v>2526</v>
      </c>
      <c r="D774" s="151" t="s">
        <v>2573</v>
      </c>
      <c r="E774" s="151" t="s">
        <v>2574</v>
      </c>
      <c r="F774" s="151" t="s">
        <v>2631</v>
      </c>
      <c r="G774" s="151" t="s">
        <v>2625</v>
      </c>
      <c r="H774" s="151" t="s">
        <v>139</v>
      </c>
      <c r="I774" s="151" t="s">
        <v>4410</v>
      </c>
      <c r="J774" s="152" t="s">
        <v>4410</v>
      </c>
      <c r="K774" s="153" t="s">
        <v>4409</v>
      </c>
    </row>
    <row r="775" spans="1:11" ht="14.5" x14ac:dyDescent="0.35">
      <c r="A775" s="154" t="s">
        <v>2632</v>
      </c>
      <c r="B775" s="155" t="s">
        <v>2633</v>
      </c>
      <c r="C775" s="155" t="s">
        <v>2526</v>
      </c>
      <c r="D775" s="155" t="s">
        <v>2573</v>
      </c>
      <c r="E775" s="155" t="s">
        <v>2574</v>
      </c>
      <c r="F775" s="155" t="s">
        <v>2634</v>
      </c>
      <c r="G775" s="155" t="s">
        <v>2613</v>
      </c>
      <c r="H775" s="155" t="s">
        <v>139</v>
      </c>
      <c r="I775" s="155" t="s">
        <v>4410</v>
      </c>
      <c r="J775" s="156" t="s">
        <v>4410</v>
      </c>
      <c r="K775" s="157" t="s">
        <v>4409</v>
      </c>
    </row>
    <row r="776" spans="1:11" ht="14.5" x14ac:dyDescent="0.35">
      <c r="A776" s="150" t="s">
        <v>2635</v>
      </c>
      <c r="B776" s="151" t="s">
        <v>2636</v>
      </c>
      <c r="C776" s="151" t="s">
        <v>2526</v>
      </c>
      <c r="D776" s="151" t="s">
        <v>2573</v>
      </c>
      <c r="E776" s="151" t="s">
        <v>2574</v>
      </c>
      <c r="F776" s="151" t="s">
        <v>2634</v>
      </c>
      <c r="G776" s="151" t="s">
        <v>2619</v>
      </c>
      <c r="H776" s="151" t="s">
        <v>139</v>
      </c>
      <c r="I776" s="151" t="s">
        <v>4410</v>
      </c>
      <c r="J776" s="152" t="s">
        <v>4410</v>
      </c>
      <c r="K776" s="153" t="s">
        <v>4409</v>
      </c>
    </row>
    <row r="777" spans="1:11" ht="14.5" x14ac:dyDescent="0.35">
      <c r="A777" s="154" t="s">
        <v>2637</v>
      </c>
      <c r="B777" s="155" t="s">
        <v>2638</v>
      </c>
      <c r="C777" s="155" t="s">
        <v>2526</v>
      </c>
      <c r="D777" s="155" t="s">
        <v>2573</v>
      </c>
      <c r="E777" s="155" t="s">
        <v>2574</v>
      </c>
      <c r="F777" s="155" t="s">
        <v>2634</v>
      </c>
      <c r="G777" s="155" t="s">
        <v>2625</v>
      </c>
      <c r="H777" s="155" t="s">
        <v>139</v>
      </c>
      <c r="I777" s="155" t="s">
        <v>4410</v>
      </c>
      <c r="J777" s="156" t="s">
        <v>4410</v>
      </c>
      <c r="K777" s="157" t="s">
        <v>4409</v>
      </c>
    </row>
    <row r="778" spans="1:11" ht="14.5" x14ac:dyDescent="0.35">
      <c r="A778" s="150" t="s">
        <v>2639</v>
      </c>
      <c r="B778" s="151" t="s">
        <v>2640</v>
      </c>
      <c r="C778" s="151" t="s">
        <v>2526</v>
      </c>
      <c r="D778" s="151" t="s">
        <v>2573</v>
      </c>
      <c r="E778" s="151" t="s">
        <v>2574</v>
      </c>
      <c r="F778" s="151" t="s">
        <v>2641</v>
      </c>
      <c r="G778" s="151" t="s">
        <v>2642</v>
      </c>
      <c r="H778" s="151" t="s">
        <v>132</v>
      </c>
      <c r="I778" s="151" t="s">
        <v>4410</v>
      </c>
      <c r="J778" s="152" t="s">
        <v>4410</v>
      </c>
      <c r="K778" s="153" t="s">
        <v>4409</v>
      </c>
    </row>
    <row r="779" spans="1:11" ht="14.5" x14ac:dyDescent="0.35">
      <c r="A779" s="154" t="s">
        <v>2643</v>
      </c>
      <c r="B779" s="155" t="s">
        <v>2644</v>
      </c>
      <c r="C779" s="155" t="s">
        <v>2526</v>
      </c>
      <c r="D779" s="155" t="s">
        <v>2573</v>
      </c>
      <c r="E779" s="155" t="s">
        <v>2574</v>
      </c>
      <c r="F779" s="155" t="s">
        <v>2641</v>
      </c>
      <c r="G779" s="155" t="s">
        <v>2645</v>
      </c>
      <c r="H779" s="155" t="s">
        <v>132</v>
      </c>
      <c r="I779" s="155" t="s">
        <v>4410</v>
      </c>
      <c r="J779" s="156" t="s">
        <v>4410</v>
      </c>
      <c r="K779" s="157" t="s">
        <v>4409</v>
      </c>
    </row>
    <row r="780" spans="1:11" ht="14.5" x14ac:dyDescent="0.35">
      <c r="A780" s="150" t="s">
        <v>2646</v>
      </c>
      <c r="B780" s="151" t="s">
        <v>2647</v>
      </c>
      <c r="C780" s="151" t="s">
        <v>2526</v>
      </c>
      <c r="D780" s="151" t="s">
        <v>2573</v>
      </c>
      <c r="E780" s="151" t="s">
        <v>2574</v>
      </c>
      <c r="F780" s="151" t="s">
        <v>2641</v>
      </c>
      <c r="G780" s="151" t="s">
        <v>2648</v>
      </c>
      <c r="H780" s="151" t="s">
        <v>132</v>
      </c>
      <c r="I780" s="151" t="s">
        <v>4410</v>
      </c>
      <c r="J780" s="152" t="s">
        <v>4410</v>
      </c>
      <c r="K780" s="153" t="s">
        <v>4409</v>
      </c>
    </row>
    <row r="781" spans="1:11" ht="14.5" x14ac:dyDescent="0.35">
      <c r="A781" s="154" t="s">
        <v>2649</v>
      </c>
      <c r="B781" s="155" t="s">
        <v>2650</v>
      </c>
      <c r="C781" s="155" t="s">
        <v>2526</v>
      </c>
      <c r="D781" s="155" t="s">
        <v>2573</v>
      </c>
      <c r="E781" s="155" t="s">
        <v>2574</v>
      </c>
      <c r="F781" s="155" t="s">
        <v>2651</v>
      </c>
      <c r="G781" s="155" t="s">
        <v>2652</v>
      </c>
      <c r="H781" s="155" t="s">
        <v>132</v>
      </c>
      <c r="I781" s="155">
        <v>1</v>
      </c>
      <c r="J781" s="156">
        <v>1.5</v>
      </c>
      <c r="K781" s="157">
        <v>0.15000000000000002</v>
      </c>
    </row>
    <row r="782" spans="1:11" ht="14.5" x14ac:dyDescent="0.35">
      <c r="A782" s="150" t="s">
        <v>2653</v>
      </c>
      <c r="B782" s="151" t="s">
        <v>2654</v>
      </c>
      <c r="C782" s="151" t="s">
        <v>2526</v>
      </c>
      <c r="D782" s="151" t="s">
        <v>2573</v>
      </c>
      <c r="E782" s="151" t="s">
        <v>2574</v>
      </c>
      <c r="F782" s="151" t="s">
        <v>2651</v>
      </c>
      <c r="G782" s="151" t="s">
        <v>2655</v>
      </c>
      <c r="H782" s="151" t="s">
        <v>132</v>
      </c>
      <c r="I782" s="151">
        <v>1</v>
      </c>
      <c r="J782" s="152">
        <v>1.5</v>
      </c>
      <c r="K782" s="153">
        <v>0.22499999999999998</v>
      </c>
    </row>
    <row r="783" spans="1:11" ht="14.5" x14ac:dyDescent="0.35">
      <c r="A783" s="154" t="s">
        <v>2656</v>
      </c>
      <c r="B783" s="155" t="s">
        <v>2657</v>
      </c>
      <c r="C783" s="155" t="s">
        <v>2526</v>
      </c>
      <c r="D783" s="155" t="s">
        <v>2573</v>
      </c>
      <c r="E783" s="155" t="s">
        <v>2574</v>
      </c>
      <c r="F783" s="155" t="s">
        <v>2651</v>
      </c>
      <c r="G783" s="155" t="s">
        <v>2658</v>
      </c>
      <c r="H783" s="155" t="s">
        <v>132</v>
      </c>
      <c r="I783" s="155">
        <v>1</v>
      </c>
      <c r="J783" s="156">
        <v>1.5</v>
      </c>
      <c r="K783" s="157">
        <v>0.30000000000000004</v>
      </c>
    </row>
    <row r="784" spans="1:11" ht="14.5" x14ac:dyDescent="0.35">
      <c r="A784" s="150" t="s">
        <v>2659</v>
      </c>
      <c r="B784" s="151" t="s">
        <v>2660</v>
      </c>
      <c r="C784" s="151" t="s">
        <v>2526</v>
      </c>
      <c r="D784" s="151" t="s">
        <v>2573</v>
      </c>
      <c r="E784" s="151" t="s">
        <v>2574</v>
      </c>
      <c r="F784" s="151" t="s">
        <v>2661</v>
      </c>
      <c r="G784" s="151" t="s">
        <v>2662</v>
      </c>
      <c r="H784" s="151" t="s">
        <v>139</v>
      </c>
      <c r="I784" s="151" t="s">
        <v>4410</v>
      </c>
      <c r="J784" s="152" t="s">
        <v>4410</v>
      </c>
      <c r="K784" s="153" t="s">
        <v>4409</v>
      </c>
    </row>
    <row r="785" spans="1:11" ht="14.5" x14ac:dyDescent="0.35">
      <c r="A785" s="154" t="s">
        <v>2663</v>
      </c>
      <c r="B785" s="155" t="s">
        <v>2664</v>
      </c>
      <c r="C785" s="155" t="s">
        <v>2526</v>
      </c>
      <c r="D785" s="155" t="s">
        <v>2573</v>
      </c>
      <c r="E785" s="155" t="s">
        <v>2574</v>
      </c>
      <c r="F785" s="155" t="s">
        <v>2661</v>
      </c>
      <c r="G785" s="155" t="s">
        <v>2665</v>
      </c>
      <c r="H785" s="155" t="s">
        <v>139</v>
      </c>
      <c r="I785" s="155" t="s">
        <v>4410</v>
      </c>
      <c r="J785" s="156" t="s">
        <v>4410</v>
      </c>
      <c r="K785" s="157" t="s">
        <v>4409</v>
      </c>
    </row>
    <row r="786" spans="1:11" ht="14.5" x14ac:dyDescent="0.35">
      <c r="A786" s="150" t="s">
        <v>2666</v>
      </c>
      <c r="B786" s="151" t="s">
        <v>2667</v>
      </c>
      <c r="C786" s="151" t="s">
        <v>2526</v>
      </c>
      <c r="D786" s="151" t="s">
        <v>2573</v>
      </c>
      <c r="E786" s="151" t="s">
        <v>2574</v>
      </c>
      <c r="F786" s="151" t="s">
        <v>2661</v>
      </c>
      <c r="G786" s="151" t="s">
        <v>2668</v>
      </c>
      <c r="H786" s="151" t="s">
        <v>139</v>
      </c>
      <c r="I786" s="151" t="s">
        <v>4410</v>
      </c>
      <c r="J786" s="152" t="s">
        <v>4410</v>
      </c>
      <c r="K786" s="153" t="s">
        <v>4409</v>
      </c>
    </row>
    <row r="787" spans="1:11" ht="14.5" x14ac:dyDescent="0.35">
      <c r="A787" s="154" t="s">
        <v>2669</v>
      </c>
      <c r="B787" s="155" t="s">
        <v>2670</v>
      </c>
      <c r="C787" s="155" t="s">
        <v>2526</v>
      </c>
      <c r="D787" s="155" t="s">
        <v>2573</v>
      </c>
      <c r="E787" s="155" t="s">
        <v>2574</v>
      </c>
      <c r="F787" s="155" t="s">
        <v>2671</v>
      </c>
      <c r="G787" s="155" t="s">
        <v>2672</v>
      </c>
      <c r="H787" s="155" t="s">
        <v>139</v>
      </c>
      <c r="I787" s="155" t="s">
        <v>4410</v>
      </c>
      <c r="J787" s="156" t="s">
        <v>4410</v>
      </c>
      <c r="K787" s="157" t="s">
        <v>4409</v>
      </c>
    </row>
    <row r="788" spans="1:11" ht="14.5" x14ac:dyDescent="0.35">
      <c r="A788" s="150" t="s">
        <v>2673</v>
      </c>
      <c r="B788" s="151" t="s">
        <v>2674</v>
      </c>
      <c r="C788" s="151" t="s">
        <v>2526</v>
      </c>
      <c r="D788" s="151" t="s">
        <v>2573</v>
      </c>
      <c r="E788" s="151" t="s">
        <v>2574</v>
      </c>
      <c r="F788" s="151" t="s">
        <v>2671</v>
      </c>
      <c r="G788" s="151" t="s">
        <v>2675</v>
      </c>
      <c r="H788" s="151" t="s">
        <v>139</v>
      </c>
      <c r="I788" s="151" t="s">
        <v>4410</v>
      </c>
      <c r="J788" s="152" t="s">
        <v>4410</v>
      </c>
      <c r="K788" s="153" t="s">
        <v>4409</v>
      </c>
    </row>
    <row r="789" spans="1:11" ht="14.5" x14ac:dyDescent="0.35">
      <c r="A789" s="154" t="s">
        <v>2676</v>
      </c>
      <c r="B789" s="155" t="s">
        <v>2677</v>
      </c>
      <c r="C789" s="155" t="s">
        <v>2526</v>
      </c>
      <c r="D789" s="155" t="s">
        <v>2573</v>
      </c>
      <c r="E789" s="155" t="s">
        <v>2574</v>
      </c>
      <c r="F789" s="155" t="s">
        <v>2671</v>
      </c>
      <c r="G789" s="155" t="s">
        <v>2678</v>
      </c>
      <c r="H789" s="155" t="s">
        <v>139</v>
      </c>
      <c r="I789" s="155" t="s">
        <v>4410</v>
      </c>
      <c r="J789" s="156" t="s">
        <v>4410</v>
      </c>
      <c r="K789" s="157" t="s">
        <v>4409</v>
      </c>
    </row>
    <row r="790" spans="1:11" ht="14.5" x14ac:dyDescent="0.35">
      <c r="A790" s="150" t="s">
        <v>2679</v>
      </c>
      <c r="B790" s="151" t="s">
        <v>2680</v>
      </c>
      <c r="C790" s="151" t="s">
        <v>2526</v>
      </c>
      <c r="D790" s="151" t="s">
        <v>2573</v>
      </c>
      <c r="E790" s="151" t="s">
        <v>2574</v>
      </c>
      <c r="F790" s="151" t="s">
        <v>2671</v>
      </c>
      <c r="G790" s="151" t="s">
        <v>2681</v>
      </c>
      <c r="H790" s="151" t="s">
        <v>139</v>
      </c>
      <c r="I790" s="151" t="s">
        <v>4410</v>
      </c>
      <c r="J790" s="152" t="s">
        <v>4410</v>
      </c>
      <c r="K790" s="153" t="s">
        <v>4409</v>
      </c>
    </row>
    <row r="791" spans="1:11" ht="14.5" x14ac:dyDescent="0.35">
      <c r="A791" s="154" t="s">
        <v>2682</v>
      </c>
      <c r="B791" s="155" t="s">
        <v>2683</v>
      </c>
      <c r="C791" s="155" t="s">
        <v>2526</v>
      </c>
      <c r="D791" s="155" t="s">
        <v>2573</v>
      </c>
      <c r="E791" s="155" t="s">
        <v>2574</v>
      </c>
      <c r="F791" s="155" t="s">
        <v>2671</v>
      </c>
      <c r="G791" s="155" t="s">
        <v>2684</v>
      </c>
      <c r="H791" s="155" t="s">
        <v>139</v>
      </c>
      <c r="I791" s="155" t="s">
        <v>4410</v>
      </c>
      <c r="J791" s="156" t="s">
        <v>4410</v>
      </c>
      <c r="K791" s="157" t="s">
        <v>4409</v>
      </c>
    </row>
    <row r="792" spans="1:11" ht="14.5" x14ac:dyDescent="0.35">
      <c r="A792" s="150" t="s">
        <v>2685</v>
      </c>
      <c r="B792" s="151" t="s">
        <v>2686</v>
      </c>
      <c r="C792" s="151" t="s">
        <v>2526</v>
      </c>
      <c r="D792" s="151" t="s">
        <v>2573</v>
      </c>
      <c r="E792" s="151" t="s">
        <v>2574</v>
      </c>
      <c r="F792" s="151" t="s">
        <v>2671</v>
      </c>
      <c r="G792" s="151" t="s">
        <v>2687</v>
      </c>
      <c r="H792" s="151" t="s">
        <v>139</v>
      </c>
      <c r="I792" s="151" t="s">
        <v>4410</v>
      </c>
      <c r="J792" s="152" t="s">
        <v>4410</v>
      </c>
      <c r="K792" s="153" t="s">
        <v>4409</v>
      </c>
    </row>
    <row r="793" spans="1:11" ht="14.5" x14ac:dyDescent="0.35">
      <c r="A793" s="154" t="s">
        <v>2688</v>
      </c>
      <c r="B793" s="155" t="s">
        <v>2689</v>
      </c>
      <c r="C793" s="155" t="s">
        <v>2526</v>
      </c>
      <c r="D793" s="155" t="s">
        <v>2573</v>
      </c>
      <c r="E793" s="155" t="s">
        <v>2690</v>
      </c>
      <c r="F793" s="155" t="s">
        <v>2691</v>
      </c>
      <c r="G793" s="155" t="s">
        <v>2692</v>
      </c>
      <c r="H793" s="155" t="s">
        <v>132</v>
      </c>
      <c r="I793" s="155" t="s">
        <v>4410</v>
      </c>
      <c r="J793" s="156" t="s">
        <v>4410</v>
      </c>
      <c r="K793" s="157" t="s">
        <v>4409</v>
      </c>
    </row>
    <row r="794" spans="1:11" ht="14.5" x14ac:dyDescent="0.35">
      <c r="A794" s="150" t="s">
        <v>2693</v>
      </c>
      <c r="B794" s="151" t="s">
        <v>2694</v>
      </c>
      <c r="C794" s="151" t="s">
        <v>2526</v>
      </c>
      <c r="D794" s="151" t="s">
        <v>2573</v>
      </c>
      <c r="E794" s="151" t="s">
        <v>2690</v>
      </c>
      <c r="F794" s="151" t="s">
        <v>2691</v>
      </c>
      <c r="G794" s="151" t="s">
        <v>2695</v>
      </c>
      <c r="H794" s="151" t="s">
        <v>132</v>
      </c>
      <c r="I794" s="151" t="s">
        <v>4410</v>
      </c>
      <c r="J794" s="152" t="s">
        <v>4410</v>
      </c>
      <c r="K794" s="153" t="s">
        <v>4409</v>
      </c>
    </row>
    <row r="795" spans="1:11" ht="14.5" x14ac:dyDescent="0.35">
      <c r="A795" s="154" t="s">
        <v>2696</v>
      </c>
      <c r="B795" s="155" t="s">
        <v>2697</v>
      </c>
      <c r="C795" s="155" t="s">
        <v>2526</v>
      </c>
      <c r="D795" s="155" t="s">
        <v>2573</v>
      </c>
      <c r="E795" s="155" t="s">
        <v>2690</v>
      </c>
      <c r="F795" s="155" t="s">
        <v>2691</v>
      </c>
      <c r="G795" s="155" t="s">
        <v>2698</v>
      </c>
      <c r="H795" s="155" t="s">
        <v>132</v>
      </c>
      <c r="I795" s="155" t="s">
        <v>4410</v>
      </c>
      <c r="J795" s="156" t="s">
        <v>4410</v>
      </c>
      <c r="K795" s="157" t="s">
        <v>4409</v>
      </c>
    </row>
    <row r="796" spans="1:11" ht="14.5" x14ac:dyDescent="0.35">
      <c r="A796" s="150" t="s">
        <v>2699</v>
      </c>
      <c r="B796" s="151" t="s">
        <v>2700</v>
      </c>
      <c r="C796" s="151" t="s">
        <v>2526</v>
      </c>
      <c r="D796" s="151" t="s">
        <v>2573</v>
      </c>
      <c r="E796" s="151" t="s">
        <v>2690</v>
      </c>
      <c r="F796" s="151" t="s">
        <v>2691</v>
      </c>
      <c r="G796" s="151" t="s">
        <v>2701</v>
      </c>
      <c r="H796" s="151" t="s">
        <v>132</v>
      </c>
      <c r="I796" s="151" t="s">
        <v>4410</v>
      </c>
      <c r="J796" s="152" t="s">
        <v>4410</v>
      </c>
      <c r="K796" s="153" t="s">
        <v>4409</v>
      </c>
    </row>
    <row r="797" spans="1:11" ht="14.5" x14ac:dyDescent="0.35">
      <c r="A797" s="154" t="s">
        <v>2702</v>
      </c>
      <c r="B797" s="155" t="s">
        <v>2703</v>
      </c>
      <c r="C797" s="155" t="s">
        <v>2526</v>
      </c>
      <c r="D797" s="155" t="s">
        <v>2573</v>
      </c>
      <c r="E797" s="155" t="s">
        <v>2690</v>
      </c>
      <c r="F797" s="155" t="s">
        <v>2691</v>
      </c>
      <c r="G797" s="155" t="s">
        <v>2704</v>
      </c>
      <c r="H797" s="155" t="s">
        <v>132</v>
      </c>
      <c r="I797" s="155" t="s">
        <v>4410</v>
      </c>
      <c r="J797" s="156" t="s">
        <v>4410</v>
      </c>
      <c r="K797" s="157" t="s">
        <v>4409</v>
      </c>
    </row>
    <row r="798" spans="1:11" ht="14.5" x14ac:dyDescent="0.35">
      <c r="A798" s="150" t="s">
        <v>2705</v>
      </c>
      <c r="B798" s="151" t="s">
        <v>2706</v>
      </c>
      <c r="C798" s="151" t="s">
        <v>2526</v>
      </c>
      <c r="D798" s="151" t="s">
        <v>2573</v>
      </c>
      <c r="E798" s="151" t="s">
        <v>2690</v>
      </c>
      <c r="F798" s="151" t="s">
        <v>2691</v>
      </c>
      <c r="G798" s="151" t="s">
        <v>2707</v>
      </c>
      <c r="H798" s="151" t="s">
        <v>132</v>
      </c>
      <c r="I798" s="151" t="s">
        <v>4410</v>
      </c>
      <c r="J798" s="152" t="s">
        <v>4410</v>
      </c>
      <c r="K798" s="153" t="s">
        <v>4409</v>
      </c>
    </row>
    <row r="799" spans="1:11" ht="14.5" x14ac:dyDescent="0.35">
      <c r="A799" s="154" t="s">
        <v>2708</v>
      </c>
      <c r="B799" s="155" t="s">
        <v>2709</v>
      </c>
      <c r="C799" s="155" t="s">
        <v>2526</v>
      </c>
      <c r="D799" s="155" t="s">
        <v>2573</v>
      </c>
      <c r="E799" s="155" t="s">
        <v>2690</v>
      </c>
      <c r="F799" s="155" t="s">
        <v>2710</v>
      </c>
      <c r="G799" s="155" t="s">
        <v>2692</v>
      </c>
      <c r="H799" s="155" t="s">
        <v>132</v>
      </c>
      <c r="I799" s="155" t="s">
        <v>4410</v>
      </c>
      <c r="J799" s="156" t="s">
        <v>4410</v>
      </c>
      <c r="K799" s="157" t="s">
        <v>4409</v>
      </c>
    </row>
    <row r="800" spans="1:11" ht="14.5" x14ac:dyDescent="0.35">
      <c r="A800" s="150" t="s">
        <v>2711</v>
      </c>
      <c r="B800" s="151" t="s">
        <v>2712</v>
      </c>
      <c r="C800" s="151" t="s">
        <v>2526</v>
      </c>
      <c r="D800" s="151" t="s">
        <v>2573</v>
      </c>
      <c r="E800" s="151" t="s">
        <v>2690</v>
      </c>
      <c r="F800" s="151" t="s">
        <v>2710</v>
      </c>
      <c r="G800" s="151" t="s">
        <v>2695</v>
      </c>
      <c r="H800" s="151" t="s">
        <v>132</v>
      </c>
      <c r="I800" s="151" t="s">
        <v>4410</v>
      </c>
      <c r="J800" s="152" t="s">
        <v>4410</v>
      </c>
      <c r="K800" s="153" t="s">
        <v>4409</v>
      </c>
    </row>
    <row r="801" spans="1:11" ht="14.5" x14ac:dyDescent="0.35">
      <c r="A801" s="154" t="s">
        <v>2713</v>
      </c>
      <c r="B801" s="155" t="s">
        <v>2714</v>
      </c>
      <c r="C801" s="155" t="s">
        <v>2526</v>
      </c>
      <c r="D801" s="155" t="s">
        <v>2573</v>
      </c>
      <c r="E801" s="155" t="s">
        <v>2690</v>
      </c>
      <c r="F801" s="155" t="s">
        <v>2710</v>
      </c>
      <c r="G801" s="155" t="s">
        <v>2698</v>
      </c>
      <c r="H801" s="155" t="s">
        <v>132</v>
      </c>
      <c r="I801" s="155" t="s">
        <v>4410</v>
      </c>
      <c r="J801" s="156" t="s">
        <v>4410</v>
      </c>
      <c r="K801" s="157" t="s">
        <v>4409</v>
      </c>
    </row>
    <row r="802" spans="1:11" ht="14.5" x14ac:dyDescent="0.35">
      <c r="A802" s="150" t="s">
        <v>2715</v>
      </c>
      <c r="B802" s="151" t="s">
        <v>2716</v>
      </c>
      <c r="C802" s="151" t="s">
        <v>2526</v>
      </c>
      <c r="D802" s="151" t="s">
        <v>2573</v>
      </c>
      <c r="E802" s="151" t="s">
        <v>2690</v>
      </c>
      <c r="F802" s="151" t="s">
        <v>2710</v>
      </c>
      <c r="G802" s="151" t="s">
        <v>2701</v>
      </c>
      <c r="H802" s="151" t="s">
        <v>132</v>
      </c>
      <c r="I802" s="151" t="s">
        <v>4410</v>
      </c>
      <c r="J802" s="152" t="s">
        <v>4410</v>
      </c>
      <c r="K802" s="153" t="s">
        <v>4409</v>
      </c>
    </row>
    <row r="803" spans="1:11" ht="14.5" x14ac:dyDescent="0.35">
      <c r="A803" s="154" t="s">
        <v>2717</v>
      </c>
      <c r="B803" s="155" t="s">
        <v>2718</v>
      </c>
      <c r="C803" s="155" t="s">
        <v>2526</v>
      </c>
      <c r="D803" s="155" t="s">
        <v>2573</v>
      </c>
      <c r="E803" s="155" t="s">
        <v>2690</v>
      </c>
      <c r="F803" s="155" t="s">
        <v>2710</v>
      </c>
      <c r="G803" s="155" t="s">
        <v>2704</v>
      </c>
      <c r="H803" s="155" t="s">
        <v>132</v>
      </c>
      <c r="I803" s="155" t="s">
        <v>4410</v>
      </c>
      <c r="J803" s="156" t="s">
        <v>4410</v>
      </c>
      <c r="K803" s="157" t="s">
        <v>4409</v>
      </c>
    </row>
    <row r="804" spans="1:11" ht="14.5" x14ac:dyDescent="0.35">
      <c r="A804" s="150" t="s">
        <v>2719</v>
      </c>
      <c r="B804" s="151" t="s">
        <v>2720</v>
      </c>
      <c r="C804" s="151" t="s">
        <v>2526</v>
      </c>
      <c r="D804" s="151" t="s">
        <v>2573</v>
      </c>
      <c r="E804" s="151" t="s">
        <v>2690</v>
      </c>
      <c r="F804" s="151" t="s">
        <v>2710</v>
      </c>
      <c r="G804" s="151" t="s">
        <v>2707</v>
      </c>
      <c r="H804" s="151" t="s">
        <v>132</v>
      </c>
      <c r="I804" s="151" t="s">
        <v>4410</v>
      </c>
      <c r="J804" s="152" t="s">
        <v>4410</v>
      </c>
      <c r="K804" s="153" t="s">
        <v>4409</v>
      </c>
    </row>
    <row r="805" spans="1:11" ht="14.5" x14ac:dyDescent="0.35">
      <c r="A805" s="154" t="s">
        <v>2721</v>
      </c>
      <c r="B805" s="155" t="s">
        <v>2722</v>
      </c>
      <c r="C805" s="155" t="s">
        <v>2526</v>
      </c>
      <c r="D805" s="155" t="s">
        <v>2573</v>
      </c>
      <c r="E805" s="155" t="s">
        <v>2690</v>
      </c>
      <c r="F805" s="155" t="s">
        <v>2723</v>
      </c>
      <c r="G805" s="155" t="s">
        <v>2724</v>
      </c>
      <c r="H805" s="155" t="s">
        <v>132</v>
      </c>
      <c r="I805" s="155" t="s">
        <v>4410</v>
      </c>
      <c r="J805" s="156" t="s">
        <v>4410</v>
      </c>
      <c r="K805" s="157" t="s">
        <v>4409</v>
      </c>
    </row>
    <row r="806" spans="1:11" ht="14.5" x14ac:dyDescent="0.35">
      <c r="A806" s="150" t="s">
        <v>2725</v>
      </c>
      <c r="B806" s="151" t="s">
        <v>2726</v>
      </c>
      <c r="C806" s="151" t="s">
        <v>2526</v>
      </c>
      <c r="D806" s="151" t="s">
        <v>2573</v>
      </c>
      <c r="E806" s="151" t="s">
        <v>2690</v>
      </c>
      <c r="F806" s="151" t="s">
        <v>2723</v>
      </c>
      <c r="G806" s="151" t="s">
        <v>2727</v>
      </c>
      <c r="H806" s="151" t="s">
        <v>132</v>
      </c>
      <c r="I806" s="151" t="s">
        <v>4410</v>
      </c>
      <c r="J806" s="152" t="s">
        <v>4410</v>
      </c>
      <c r="K806" s="153" t="s">
        <v>4409</v>
      </c>
    </row>
    <row r="807" spans="1:11" ht="14.5" x14ac:dyDescent="0.35">
      <c r="A807" s="154" t="s">
        <v>2728</v>
      </c>
      <c r="B807" s="155" t="s">
        <v>2729</v>
      </c>
      <c r="C807" s="155" t="s">
        <v>2526</v>
      </c>
      <c r="D807" s="155" t="s">
        <v>2573</v>
      </c>
      <c r="E807" s="155" t="s">
        <v>2690</v>
      </c>
      <c r="F807" s="155" t="s">
        <v>2723</v>
      </c>
      <c r="G807" s="155" t="s">
        <v>2730</v>
      </c>
      <c r="H807" s="155" t="s">
        <v>132</v>
      </c>
      <c r="I807" s="155" t="s">
        <v>4410</v>
      </c>
      <c r="J807" s="156" t="s">
        <v>4410</v>
      </c>
      <c r="K807" s="157" t="s">
        <v>4409</v>
      </c>
    </row>
    <row r="808" spans="1:11" ht="14.5" x14ac:dyDescent="0.35">
      <c r="A808" s="150" t="s">
        <v>2731</v>
      </c>
      <c r="B808" s="151" t="s">
        <v>2732</v>
      </c>
      <c r="C808" s="151" t="s">
        <v>2526</v>
      </c>
      <c r="D808" s="151" t="s">
        <v>2573</v>
      </c>
      <c r="E808" s="151" t="s">
        <v>2690</v>
      </c>
      <c r="F808" s="151" t="s">
        <v>2733</v>
      </c>
      <c r="G808" s="151" t="s">
        <v>2734</v>
      </c>
      <c r="H808" s="151" t="s">
        <v>132</v>
      </c>
      <c r="I808" s="151" t="s">
        <v>4410</v>
      </c>
      <c r="J808" s="152" t="s">
        <v>4410</v>
      </c>
      <c r="K808" s="153" t="s">
        <v>4409</v>
      </c>
    </row>
    <row r="809" spans="1:11" ht="14.5" x14ac:dyDescent="0.35">
      <c r="A809" s="154" t="s">
        <v>2735</v>
      </c>
      <c r="B809" s="155" t="s">
        <v>2736</v>
      </c>
      <c r="C809" s="155" t="s">
        <v>2526</v>
      </c>
      <c r="D809" s="155" t="s">
        <v>2573</v>
      </c>
      <c r="E809" s="155" t="s">
        <v>2737</v>
      </c>
      <c r="F809" s="155" t="s">
        <v>2738</v>
      </c>
      <c r="G809" s="155" t="s">
        <v>2739</v>
      </c>
      <c r="H809" s="155" t="s">
        <v>139</v>
      </c>
      <c r="I809" s="155" t="s">
        <v>4410</v>
      </c>
      <c r="J809" s="156" t="s">
        <v>4410</v>
      </c>
      <c r="K809" s="157" t="s">
        <v>4409</v>
      </c>
    </row>
    <row r="810" spans="1:11" ht="14.5" x14ac:dyDescent="0.35">
      <c r="A810" s="150" t="s">
        <v>2740</v>
      </c>
      <c r="B810" s="151" t="s">
        <v>2741</v>
      </c>
      <c r="C810" s="151" t="s">
        <v>2526</v>
      </c>
      <c r="D810" s="151" t="s">
        <v>2573</v>
      </c>
      <c r="E810" s="151" t="s">
        <v>2737</v>
      </c>
      <c r="F810" s="151" t="s">
        <v>2738</v>
      </c>
      <c r="G810" s="151" t="s">
        <v>2742</v>
      </c>
      <c r="H810" s="151" t="s">
        <v>139</v>
      </c>
      <c r="I810" s="151" t="s">
        <v>4410</v>
      </c>
      <c r="J810" s="152" t="s">
        <v>4410</v>
      </c>
      <c r="K810" s="153" t="s">
        <v>4409</v>
      </c>
    </row>
    <row r="811" spans="1:11" ht="14.5" x14ac:dyDescent="0.35">
      <c r="A811" s="154" t="s">
        <v>2743</v>
      </c>
      <c r="B811" s="155" t="s">
        <v>2744</v>
      </c>
      <c r="C811" s="155" t="s">
        <v>2526</v>
      </c>
      <c r="D811" s="155" t="s">
        <v>2573</v>
      </c>
      <c r="E811" s="155" t="s">
        <v>2737</v>
      </c>
      <c r="F811" s="155" t="s">
        <v>2738</v>
      </c>
      <c r="G811" s="155" t="s">
        <v>2745</v>
      </c>
      <c r="H811" s="155" t="s">
        <v>176</v>
      </c>
      <c r="I811" s="155" t="s">
        <v>4410</v>
      </c>
      <c r="J811" s="156" t="s">
        <v>4410</v>
      </c>
      <c r="K811" s="157" t="s">
        <v>4409</v>
      </c>
    </row>
    <row r="812" spans="1:11" ht="14.5" x14ac:dyDescent="0.35">
      <c r="A812" s="150" t="s">
        <v>2746</v>
      </c>
      <c r="B812" s="151" t="s">
        <v>2747</v>
      </c>
      <c r="C812" s="151" t="s">
        <v>2526</v>
      </c>
      <c r="D812" s="151" t="s">
        <v>2573</v>
      </c>
      <c r="E812" s="151" t="s">
        <v>2737</v>
      </c>
      <c r="F812" s="151" t="s">
        <v>2738</v>
      </c>
      <c r="G812" s="151" t="s">
        <v>2748</v>
      </c>
      <c r="H812" s="151" t="s">
        <v>176</v>
      </c>
      <c r="I812" s="151" t="s">
        <v>4410</v>
      </c>
      <c r="J812" s="152" t="s">
        <v>4410</v>
      </c>
      <c r="K812" s="153" t="s">
        <v>4409</v>
      </c>
    </row>
    <row r="813" spans="1:11" ht="14.5" x14ac:dyDescent="0.35">
      <c r="A813" s="154" t="s">
        <v>2749</v>
      </c>
      <c r="B813" s="155" t="s">
        <v>2750</v>
      </c>
      <c r="C813" s="155" t="s">
        <v>2526</v>
      </c>
      <c r="D813" s="155" t="s">
        <v>2573</v>
      </c>
      <c r="E813" s="155" t="s">
        <v>2737</v>
      </c>
      <c r="F813" s="155" t="s">
        <v>2738</v>
      </c>
      <c r="G813" s="155" t="s">
        <v>2751</v>
      </c>
      <c r="H813" s="155" t="s">
        <v>176</v>
      </c>
      <c r="I813" s="155" t="s">
        <v>4410</v>
      </c>
      <c r="J813" s="156" t="s">
        <v>4410</v>
      </c>
      <c r="K813" s="157" t="s">
        <v>4409</v>
      </c>
    </row>
    <row r="814" spans="1:11" ht="14.5" x14ac:dyDescent="0.35">
      <c r="A814" s="150" t="s">
        <v>2752</v>
      </c>
      <c r="B814" s="151" t="s">
        <v>2753</v>
      </c>
      <c r="C814" s="151" t="s">
        <v>2526</v>
      </c>
      <c r="D814" s="151" t="s">
        <v>2573</v>
      </c>
      <c r="E814" s="151" t="s">
        <v>2737</v>
      </c>
      <c r="F814" s="151" t="s">
        <v>2738</v>
      </c>
      <c r="G814" s="151" t="s">
        <v>2754</v>
      </c>
      <c r="H814" s="151" t="s">
        <v>176</v>
      </c>
      <c r="I814" s="151" t="s">
        <v>4410</v>
      </c>
      <c r="J814" s="152" t="s">
        <v>4410</v>
      </c>
      <c r="K814" s="153" t="s">
        <v>4409</v>
      </c>
    </row>
    <row r="815" spans="1:11" ht="14.5" x14ac:dyDescent="0.35">
      <c r="A815" s="154" t="s">
        <v>2755</v>
      </c>
      <c r="B815" s="155" t="s">
        <v>2756</v>
      </c>
      <c r="C815" s="155" t="s">
        <v>2526</v>
      </c>
      <c r="D815" s="155" t="s">
        <v>2573</v>
      </c>
      <c r="E815" s="155" t="s">
        <v>2757</v>
      </c>
      <c r="F815" s="155" t="s">
        <v>2758</v>
      </c>
      <c r="G815" s="155" t="s">
        <v>2759</v>
      </c>
      <c r="H815" s="155" t="s">
        <v>139</v>
      </c>
      <c r="I815" s="155" t="s">
        <v>4410</v>
      </c>
      <c r="J815" s="156" t="s">
        <v>4410</v>
      </c>
      <c r="K815" s="157" t="s">
        <v>4409</v>
      </c>
    </row>
    <row r="816" spans="1:11" ht="14.5" x14ac:dyDescent="0.35">
      <c r="A816" s="150" t="s">
        <v>2760</v>
      </c>
      <c r="B816" s="151" t="s">
        <v>2761</v>
      </c>
      <c r="C816" s="151" t="s">
        <v>2526</v>
      </c>
      <c r="D816" s="151" t="s">
        <v>2573</v>
      </c>
      <c r="E816" s="151" t="s">
        <v>2757</v>
      </c>
      <c r="F816" s="151" t="s">
        <v>2762</v>
      </c>
      <c r="G816" s="151" t="s">
        <v>2763</v>
      </c>
      <c r="H816" s="151" t="s">
        <v>139</v>
      </c>
      <c r="I816" s="151" t="s">
        <v>4410</v>
      </c>
      <c r="J816" s="152" t="s">
        <v>4410</v>
      </c>
      <c r="K816" s="153" t="s">
        <v>4409</v>
      </c>
    </row>
    <row r="817" spans="1:11" ht="14.5" x14ac:dyDescent="0.35">
      <c r="A817" s="154" t="s">
        <v>2764</v>
      </c>
      <c r="B817" s="155" t="s">
        <v>2765</v>
      </c>
      <c r="C817" s="155" t="s">
        <v>2526</v>
      </c>
      <c r="D817" s="155" t="s">
        <v>2573</v>
      </c>
      <c r="E817" s="155" t="s">
        <v>2766</v>
      </c>
      <c r="F817" s="155" t="s">
        <v>202</v>
      </c>
      <c r="G817" s="155" t="s">
        <v>2767</v>
      </c>
      <c r="H817" s="155" t="s">
        <v>176</v>
      </c>
      <c r="I817" s="155" t="s">
        <v>4410</v>
      </c>
      <c r="J817" s="156" t="s">
        <v>4410</v>
      </c>
      <c r="K817" s="157" t="s">
        <v>4409</v>
      </c>
    </row>
    <row r="818" spans="1:11" ht="14.5" x14ac:dyDescent="0.35">
      <c r="A818" s="150" t="s">
        <v>2768</v>
      </c>
      <c r="B818" s="151" t="s">
        <v>2769</v>
      </c>
      <c r="C818" s="151" t="s">
        <v>2526</v>
      </c>
      <c r="D818" s="151" t="s">
        <v>2573</v>
      </c>
      <c r="E818" s="151" t="s">
        <v>2766</v>
      </c>
      <c r="F818" s="151" t="s">
        <v>202</v>
      </c>
      <c r="G818" s="151" t="s">
        <v>2770</v>
      </c>
      <c r="H818" s="151" t="s">
        <v>176</v>
      </c>
      <c r="I818" s="151" t="s">
        <v>4410</v>
      </c>
      <c r="J818" s="152" t="s">
        <v>4410</v>
      </c>
      <c r="K818" s="153" t="s">
        <v>4409</v>
      </c>
    </row>
    <row r="819" spans="1:11" ht="14.5" x14ac:dyDescent="0.35">
      <c r="A819" s="154" t="s">
        <v>2771</v>
      </c>
      <c r="B819" s="155" t="s">
        <v>2772</v>
      </c>
      <c r="C819" s="155" t="s">
        <v>2526</v>
      </c>
      <c r="D819" s="155" t="s">
        <v>2573</v>
      </c>
      <c r="E819" s="155" t="s">
        <v>2766</v>
      </c>
      <c r="F819" s="155" t="s">
        <v>202</v>
      </c>
      <c r="G819" s="155" t="s">
        <v>2773</v>
      </c>
      <c r="H819" s="155" t="s">
        <v>132</v>
      </c>
      <c r="I819" s="155" t="s">
        <v>4410</v>
      </c>
      <c r="J819" s="156" t="s">
        <v>4410</v>
      </c>
      <c r="K819" s="157" t="s">
        <v>4409</v>
      </c>
    </row>
    <row r="820" spans="1:11" ht="14.5" x14ac:dyDescent="0.35">
      <c r="A820" s="150" t="s">
        <v>2774</v>
      </c>
      <c r="B820" s="151" t="s">
        <v>2775</v>
      </c>
      <c r="C820" s="151" t="s">
        <v>2526</v>
      </c>
      <c r="D820" s="151" t="s">
        <v>2573</v>
      </c>
      <c r="E820" s="151" t="s">
        <v>2766</v>
      </c>
      <c r="F820" s="151" t="s">
        <v>202</v>
      </c>
      <c r="G820" s="151" t="s">
        <v>2776</v>
      </c>
      <c r="H820" s="151" t="s">
        <v>132</v>
      </c>
      <c r="I820" s="151" t="s">
        <v>4410</v>
      </c>
      <c r="J820" s="152" t="s">
        <v>4410</v>
      </c>
      <c r="K820" s="153" t="s">
        <v>4409</v>
      </c>
    </row>
    <row r="821" spans="1:11" ht="14.5" x14ac:dyDescent="0.35">
      <c r="A821" s="154" t="s">
        <v>2777</v>
      </c>
      <c r="B821" s="155" t="s">
        <v>2778</v>
      </c>
      <c r="C821" s="155" t="s">
        <v>2526</v>
      </c>
      <c r="D821" s="155" t="s">
        <v>2573</v>
      </c>
      <c r="E821" s="155" t="s">
        <v>2766</v>
      </c>
      <c r="F821" s="155" t="s">
        <v>202</v>
      </c>
      <c r="G821" s="155" t="s">
        <v>2779</v>
      </c>
      <c r="H821" s="155" t="s">
        <v>132</v>
      </c>
      <c r="I821" s="155" t="s">
        <v>4410</v>
      </c>
      <c r="J821" s="156" t="s">
        <v>4410</v>
      </c>
      <c r="K821" s="157" t="s">
        <v>4409</v>
      </c>
    </row>
    <row r="822" spans="1:11" ht="14.5" x14ac:dyDescent="0.35">
      <c r="A822" s="150" t="s">
        <v>2780</v>
      </c>
      <c r="B822" s="151" t="s">
        <v>2781</v>
      </c>
      <c r="C822" s="151" t="s">
        <v>2526</v>
      </c>
      <c r="D822" s="151" t="s">
        <v>2573</v>
      </c>
      <c r="E822" s="151" t="s">
        <v>2766</v>
      </c>
      <c r="F822" s="151" t="s">
        <v>2507</v>
      </c>
      <c r="G822" s="151" t="s">
        <v>2782</v>
      </c>
      <c r="H822" s="151" t="s">
        <v>132</v>
      </c>
      <c r="I822" s="151" t="s">
        <v>4410</v>
      </c>
      <c r="J822" s="152" t="s">
        <v>4410</v>
      </c>
      <c r="K822" s="153" t="s">
        <v>4409</v>
      </c>
    </row>
    <row r="823" spans="1:11" ht="14.5" x14ac:dyDescent="0.35">
      <c r="A823" s="154" t="s">
        <v>2783</v>
      </c>
      <c r="B823" s="155" t="s">
        <v>2784</v>
      </c>
      <c r="C823" s="155" t="s">
        <v>2526</v>
      </c>
      <c r="D823" s="155" t="s">
        <v>2573</v>
      </c>
      <c r="E823" s="155" t="s">
        <v>2766</v>
      </c>
      <c r="F823" s="155" t="s">
        <v>2507</v>
      </c>
      <c r="G823" s="155" t="s">
        <v>2785</v>
      </c>
      <c r="H823" s="155" t="s">
        <v>132</v>
      </c>
      <c r="I823" s="155" t="s">
        <v>4410</v>
      </c>
      <c r="J823" s="156" t="s">
        <v>4410</v>
      </c>
      <c r="K823" s="157" t="s">
        <v>4409</v>
      </c>
    </row>
    <row r="824" spans="1:11" ht="14.5" x14ac:dyDescent="0.35">
      <c r="A824" s="150" t="s">
        <v>2786</v>
      </c>
      <c r="B824" s="151" t="s">
        <v>2787</v>
      </c>
      <c r="C824" s="151" t="s">
        <v>2526</v>
      </c>
      <c r="D824" s="151" t="s">
        <v>2573</v>
      </c>
      <c r="E824" s="151" t="s">
        <v>2766</v>
      </c>
      <c r="F824" s="151" t="s">
        <v>2507</v>
      </c>
      <c r="G824" s="151" t="s">
        <v>2788</v>
      </c>
      <c r="H824" s="151" t="s">
        <v>132</v>
      </c>
      <c r="I824" s="151" t="s">
        <v>4410</v>
      </c>
      <c r="J824" s="152" t="s">
        <v>4410</v>
      </c>
      <c r="K824" s="153" t="s">
        <v>4409</v>
      </c>
    </row>
    <row r="825" spans="1:11" ht="14.5" x14ac:dyDescent="0.35">
      <c r="A825" s="154" t="s">
        <v>2789</v>
      </c>
      <c r="B825" s="155" t="s">
        <v>2790</v>
      </c>
      <c r="C825" s="155" t="s">
        <v>2526</v>
      </c>
      <c r="D825" s="155" t="s">
        <v>2573</v>
      </c>
      <c r="E825" s="155" t="s">
        <v>2766</v>
      </c>
      <c r="F825" s="155" t="s">
        <v>2507</v>
      </c>
      <c r="G825" s="155" t="s">
        <v>2791</v>
      </c>
      <c r="H825" s="155" t="s">
        <v>132</v>
      </c>
      <c r="I825" s="155" t="s">
        <v>4410</v>
      </c>
      <c r="J825" s="156" t="s">
        <v>4410</v>
      </c>
      <c r="K825" s="157" t="s">
        <v>4409</v>
      </c>
    </row>
    <row r="826" spans="1:11" ht="14.5" x14ac:dyDescent="0.35">
      <c r="A826" s="150" t="s">
        <v>2792</v>
      </c>
      <c r="B826" s="151" t="s">
        <v>2793</v>
      </c>
      <c r="C826" s="151" t="s">
        <v>2794</v>
      </c>
      <c r="D826" s="151" t="s">
        <v>2795</v>
      </c>
      <c r="E826" s="151" t="s">
        <v>2796</v>
      </c>
      <c r="F826" s="151" t="s">
        <v>2797</v>
      </c>
      <c r="G826" s="151" t="s">
        <v>2798</v>
      </c>
      <c r="H826" s="151" t="s">
        <v>139</v>
      </c>
      <c r="I826" s="151" t="s">
        <v>4410</v>
      </c>
      <c r="J826" s="152" t="s">
        <v>4410</v>
      </c>
      <c r="K826" s="153" t="s">
        <v>4409</v>
      </c>
    </row>
    <row r="827" spans="1:11" ht="14.5" x14ac:dyDescent="0.35">
      <c r="A827" s="154" t="s">
        <v>2799</v>
      </c>
      <c r="B827" s="155" t="s">
        <v>2800</v>
      </c>
      <c r="C827" s="155" t="s">
        <v>2794</v>
      </c>
      <c r="D827" s="155" t="s">
        <v>2795</v>
      </c>
      <c r="E827" s="155" t="s">
        <v>2801</v>
      </c>
      <c r="F827" s="155" t="s">
        <v>2802</v>
      </c>
      <c r="G827" s="155" t="s">
        <v>2803</v>
      </c>
      <c r="H827" s="155" t="s">
        <v>176</v>
      </c>
      <c r="I827" s="155" t="s">
        <v>4410</v>
      </c>
      <c r="J827" s="156" t="s">
        <v>4410</v>
      </c>
      <c r="K827" s="157" t="s">
        <v>4409</v>
      </c>
    </row>
    <row r="828" spans="1:11" ht="14.5" x14ac:dyDescent="0.35">
      <c r="A828" s="150" t="s">
        <v>2804</v>
      </c>
      <c r="B828" s="151" t="s">
        <v>2805</v>
      </c>
      <c r="C828" s="151" t="s">
        <v>2794</v>
      </c>
      <c r="D828" s="151" t="s">
        <v>2795</v>
      </c>
      <c r="E828" s="151" t="s">
        <v>2801</v>
      </c>
      <c r="F828" s="151" t="s">
        <v>2806</v>
      </c>
      <c r="G828" s="151" t="s">
        <v>2807</v>
      </c>
      <c r="H828" s="151" t="s">
        <v>139</v>
      </c>
      <c r="I828" s="151" t="s">
        <v>4410</v>
      </c>
      <c r="J828" s="152" t="s">
        <v>4410</v>
      </c>
      <c r="K828" s="153" t="s">
        <v>4409</v>
      </c>
    </row>
    <row r="829" spans="1:11" ht="14.5" x14ac:dyDescent="0.35">
      <c r="A829" s="154" t="s">
        <v>2808</v>
      </c>
      <c r="B829" s="155" t="s">
        <v>2809</v>
      </c>
      <c r="C829" s="155" t="s">
        <v>2794</v>
      </c>
      <c r="D829" s="155" t="s">
        <v>2810</v>
      </c>
      <c r="E829" s="155" t="s">
        <v>2796</v>
      </c>
      <c r="F829" s="155" t="s">
        <v>2797</v>
      </c>
      <c r="G829" s="155" t="s">
        <v>2811</v>
      </c>
      <c r="H829" s="155" t="s">
        <v>139</v>
      </c>
      <c r="I829" s="155" t="s">
        <v>4410</v>
      </c>
      <c r="J829" s="156" t="s">
        <v>4410</v>
      </c>
      <c r="K829" s="157" t="s">
        <v>4409</v>
      </c>
    </row>
    <row r="830" spans="1:11" ht="14.5" x14ac:dyDescent="0.35">
      <c r="A830" s="150" t="s">
        <v>2812</v>
      </c>
      <c r="B830" s="151" t="s">
        <v>2813</v>
      </c>
      <c r="C830" s="151" t="s">
        <v>2794</v>
      </c>
      <c r="D830" s="151" t="s">
        <v>2810</v>
      </c>
      <c r="E830" s="151" t="s">
        <v>2814</v>
      </c>
      <c r="F830" s="151" t="s">
        <v>2797</v>
      </c>
      <c r="G830" s="151" t="s">
        <v>2815</v>
      </c>
      <c r="H830" s="151" t="s">
        <v>139</v>
      </c>
      <c r="I830" s="151" t="s">
        <v>4410</v>
      </c>
      <c r="J830" s="152" t="s">
        <v>4410</v>
      </c>
      <c r="K830" s="153" t="s">
        <v>4409</v>
      </c>
    </row>
    <row r="831" spans="1:11" ht="14.5" x14ac:dyDescent="0.35">
      <c r="A831" s="154" t="s">
        <v>2816</v>
      </c>
      <c r="B831" s="155" t="s">
        <v>2817</v>
      </c>
      <c r="C831" s="155" t="s">
        <v>2794</v>
      </c>
      <c r="D831" s="155" t="s">
        <v>2810</v>
      </c>
      <c r="E831" s="155" t="s">
        <v>2818</v>
      </c>
      <c r="F831" s="155" t="s">
        <v>2797</v>
      </c>
      <c r="G831" s="155" t="s">
        <v>2819</v>
      </c>
      <c r="H831" s="155" t="s">
        <v>139</v>
      </c>
      <c r="I831" s="155" t="s">
        <v>4410</v>
      </c>
      <c r="J831" s="156" t="s">
        <v>4410</v>
      </c>
      <c r="K831" s="157" t="s">
        <v>4409</v>
      </c>
    </row>
    <row r="832" spans="1:11" ht="14.5" x14ac:dyDescent="0.35">
      <c r="A832" s="150" t="s">
        <v>2820</v>
      </c>
      <c r="B832" s="151" t="s">
        <v>2821</v>
      </c>
      <c r="C832" s="151" t="s">
        <v>2794</v>
      </c>
      <c r="D832" s="151" t="s">
        <v>2810</v>
      </c>
      <c r="E832" s="151" t="s">
        <v>2801</v>
      </c>
      <c r="F832" s="151" t="s">
        <v>2822</v>
      </c>
      <c r="G832" s="151" t="s">
        <v>2823</v>
      </c>
      <c r="H832" s="151" t="s">
        <v>176</v>
      </c>
      <c r="I832" s="151" t="s">
        <v>4410</v>
      </c>
      <c r="J832" s="152" t="s">
        <v>4410</v>
      </c>
      <c r="K832" s="153" t="s">
        <v>4409</v>
      </c>
    </row>
    <row r="833" spans="1:11" ht="14.5" x14ac:dyDescent="0.35">
      <c r="A833" s="154" t="s">
        <v>2824</v>
      </c>
      <c r="B833" s="155" t="s">
        <v>2825</v>
      </c>
      <c r="C833" s="155" t="s">
        <v>2794</v>
      </c>
      <c r="D833" s="155" t="s">
        <v>2810</v>
      </c>
      <c r="E833" s="155" t="s">
        <v>2801</v>
      </c>
      <c r="F833" s="155" t="s">
        <v>2802</v>
      </c>
      <c r="G833" s="155" t="s">
        <v>2803</v>
      </c>
      <c r="H833" s="155" t="s">
        <v>176</v>
      </c>
      <c r="I833" s="155" t="s">
        <v>4410</v>
      </c>
      <c r="J833" s="156" t="s">
        <v>4410</v>
      </c>
      <c r="K833" s="157" t="s">
        <v>4409</v>
      </c>
    </row>
    <row r="834" spans="1:11" ht="14.5" x14ac:dyDescent="0.35">
      <c r="A834" s="150" t="s">
        <v>2826</v>
      </c>
      <c r="B834" s="151" t="s">
        <v>2827</v>
      </c>
      <c r="C834" s="151" t="s">
        <v>2794</v>
      </c>
      <c r="D834" s="151" t="s">
        <v>2828</v>
      </c>
      <c r="E834" s="151" t="s">
        <v>2796</v>
      </c>
      <c r="F834" s="151" t="s">
        <v>2797</v>
      </c>
      <c r="G834" s="151" t="s">
        <v>2829</v>
      </c>
      <c r="H834" s="151" t="s">
        <v>139</v>
      </c>
      <c r="I834" s="151" t="s">
        <v>4410</v>
      </c>
      <c r="J834" s="152" t="s">
        <v>4410</v>
      </c>
      <c r="K834" s="153" t="s">
        <v>4409</v>
      </c>
    </row>
    <row r="835" spans="1:11" ht="14.5" x14ac:dyDescent="0.35">
      <c r="A835" s="154" t="s">
        <v>2830</v>
      </c>
      <c r="B835" s="155" t="s">
        <v>2831</v>
      </c>
      <c r="C835" s="155" t="s">
        <v>2794</v>
      </c>
      <c r="D835" s="155" t="s">
        <v>2828</v>
      </c>
      <c r="E835" s="155" t="s">
        <v>2796</v>
      </c>
      <c r="F835" s="155" t="s">
        <v>2797</v>
      </c>
      <c r="G835" s="155" t="s">
        <v>2832</v>
      </c>
      <c r="H835" s="155" t="s">
        <v>139</v>
      </c>
      <c r="I835" s="155">
        <v>2</v>
      </c>
      <c r="J835" s="156">
        <v>2.5</v>
      </c>
      <c r="K835" s="157">
        <v>0.83333333333333326</v>
      </c>
    </row>
    <row r="836" spans="1:11" ht="14.5" x14ac:dyDescent="0.35">
      <c r="A836" s="150" t="s">
        <v>2833</v>
      </c>
      <c r="B836" s="151" t="s">
        <v>2834</v>
      </c>
      <c r="C836" s="151" t="s">
        <v>2794</v>
      </c>
      <c r="D836" s="151" t="s">
        <v>2828</v>
      </c>
      <c r="E836" s="151" t="s">
        <v>2814</v>
      </c>
      <c r="F836" s="151" t="s">
        <v>2797</v>
      </c>
      <c r="G836" s="151" t="s">
        <v>2835</v>
      </c>
      <c r="H836" s="151" t="s">
        <v>139</v>
      </c>
      <c r="I836" s="151" t="s">
        <v>4410</v>
      </c>
      <c r="J836" s="152" t="s">
        <v>4410</v>
      </c>
      <c r="K836" s="153" t="s">
        <v>4409</v>
      </c>
    </row>
    <row r="837" spans="1:11" ht="14.5" x14ac:dyDescent="0.35">
      <c r="A837" s="154" t="s">
        <v>2836</v>
      </c>
      <c r="B837" s="155" t="s">
        <v>2837</v>
      </c>
      <c r="C837" s="155" t="s">
        <v>2794</v>
      </c>
      <c r="D837" s="155" t="s">
        <v>2828</v>
      </c>
      <c r="E837" s="155" t="s">
        <v>2814</v>
      </c>
      <c r="F837" s="155" t="s">
        <v>2797</v>
      </c>
      <c r="G837" s="155" t="s">
        <v>2838</v>
      </c>
      <c r="H837" s="155" t="s">
        <v>139</v>
      </c>
      <c r="I837" s="155">
        <v>2</v>
      </c>
      <c r="J837" s="156">
        <v>2.5</v>
      </c>
      <c r="K837" s="157">
        <v>1.0714285714285714</v>
      </c>
    </row>
    <row r="838" spans="1:11" ht="14.5" x14ac:dyDescent="0.35">
      <c r="A838" s="150" t="s">
        <v>2839</v>
      </c>
      <c r="B838" s="151" t="s">
        <v>2840</v>
      </c>
      <c r="C838" s="151" t="s">
        <v>2794</v>
      </c>
      <c r="D838" s="151" t="s">
        <v>2828</v>
      </c>
      <c r="E838" s="151" t="s">
        <v>2818</v>
      </c>
      <c r="F838" s="151" t="s">
        <v>2797</v>
      </c>
      <c r="G838" s="151" t="s">
        <v>2841</v>
      </c>
      <c r="H838" s="151" t="s">
        <v>139</v>
      </c>
      <c r="I838" s="151" t="s">
        <v>4410</v>
      </c>
      <c r="J838" s="152" t="s">
        <v>4410</v>
      </c>
      <c r="K838" s="153" t="s">
        <v>4409</v>
      </c>
    </row>
    <row r="839" spans="1:11" ht="14.5" x14ac:dyDescent="0.35">
      <c r="A839" s="154" t="s">
        <v>2842</v>
      </c>
      <c r="B839" s="155" t="s">
        <v>2843</v>
      </c>
      <c r="C839" s="155" t="s">
        <v>2794</v>
      </c>
      <c r="D839" s="155" t="s">
        <v>2828</v>
      </c>
      <c r="E839" s="155" t="s">
        <v>2818</v>
      </c>
      <c r="F839" s="155" t="s">
        <v>2797</v>
      </c>
      <c r="G839" s="155" t="s">
        <v>2844</v>
      </c>
      <c r="H839" s="155" t="s">
        <v>139</v>
      </c>
      <c r="I839" s="155" t="s">
        <v>4410</v>
      </c>
      <c r="J839" s="156" t="s">
        <v>4410</v>
      </c>
      <c r="K839" s="157" t="s">
        <v>4409</v>
      </c>
    </row>
    <row r="840" spans="1:11" ht="14.5" x14ac:dyDescent="0.35">
      <c r="A840" s="150" t="s">
        <v>2845</v>
      </c>
      <c r="B840" s="151" t="s">
        <v>2846</v>
      </c>
      <c r="C840" s="151" t="s">
        <v>2794</v>
      </c>
      <c r="D840" s="151" t="s">
        <v>2828</v>
      </c>
      <c r="E840" s="151" t="s">
        <v>2818</v>
      </c>
      <c r="F840" s="151" t="s">
        <v>2797</v>
      </c>
      <c r="G840" s="151" t="s">
        <v>2847</v>
      </c>
      <c r="H840" s="151" t="s">
        <v>139</v>
      </c>
      <c r="I840" s="151">
        <v>2</v>
      </c>
      <c r="J840" s="152">
        <v>2.5</v>
      </c>
      <c r="K840" s="153">
        <v>1.5</v>
      </c>
    </row>
    <row r="841" spans="1:11" ht="14.5" x14ac:dyDescent="0.35">
      <c r="A841" s="154" t="s">
        <v>2848</v>
      </c>
      <c r="B841" s="155" t="s">
        <v>2849</v>
      </c>
      <c r="C841" s="155" t="s">
        <v>2794</v>
      </c>
      <c r="D841" s="155" t="s">
        <v>2828</v>
      </c>
      <c r="E841" s="155" t="s">
        <v>2818</v>
      </c>
      <c r="F841" s="155" t="s">
        <v>2797</v>
      </c>
      <c r="G841" s="155" t="s">
        <v>2850</v>
      </c>
      <c r="H841" s="155" t="s">
        <v>139</v>
      </c>
      <c r="I841" s="155">
        <v>2</v>
      </c>
      <c r="J841" s="156">
        <v>2.5</v>
      </c>
      <c r="K841" s="157">
        <v>2.5</v>
      </c>
    </row>
    <row r="842" spans="1:11" ht="14.5" x14ac:dyDescent="0.35">
      <c r="A842" s="150" t="s">
        <v>2851</v>
      </c>
      <c r="B842" s="151" t="s">
        <v>2852</v>
      </c>
      <c r="C842" s="151" t="s">
        <v>2794</v>
      </c>
      <c r="D842" s="151" t="s">
        <v>2828</v>
      </c>
      <c r="E842" s="151" t="s">
        <v>2801</v>
      </c>
      <c r="F842" s="151" t="s">
        <v>2802</v>
      </c>
      <c r="G842" s="151" t="s">
        <v>2853</v>
      </c>
      <c r="H842" s="151" t="s">
        <v>176</v>
      </c>
      <c r="I842" s="151" t="s">
        <v>4410</v>
      </c>
      <c r="J842" s="152" t="s">
        <v>4410</v>
      </c>
      <c r="K842" s="153" t="s">
        <v>4409</v>
      </c>
    </row>
    <row r="843" spans="1:11" ht="14.5" x14ac:dyDescent="0.35">
      <c r="A843" s="154" t="s">
        <v>2854</v>
      </c>
      <c r="B843" s="155" t="s">
        <v>2855</v>
      </c>
      <c r="C843" s="155" t="s">
        <v>2794</v>
      </c>
      <c r="D843" s="155" t="s">
        <v>2828</v>
      </c>
      <c r="E843" s="155" t="s">
        <v>2801</v>
      </c>
      <c r="F843" s="155" t="s">
        <v>2802</v>
      </c>
      <c r="G843" s="155" t="s">
        <v>2856</v>
      </c>
      <c r="H843" s="155" t="s">
        <v>176</v>
      </c>
      <c r="I843" s="155" t="s">
        <v>4410</v>
      </c>
      <c r="J843" s="156" t="s">
        <v>4410</v>
      </c>
      <c r="K843" s="157" t="s">
        <v>4409</v>
      </c>
    </row>
    <row r="844" spans="1:11" ht="14.5" x14ac:dyDescent="0.35">
      <c r="A844" s="150" t="s">
        <v>2857</v>
      </c>
      <c r="B844" s="151" t="s">
        <v>2858</v>
      </c>
      <c r="C844" s="151" t="s">
        <v>2794</v>
      </c>
      <c r="D844" s="151" t="s">
        <v>2828</v>
      </c>
      <c r="E844" s="151" t="s">
        <v>2801</v>
      </c>
      <c r="F844" s="151" t="s">
        <v>2806</v>
      </c>
      <c r="G844" s="151" t="s">
        <v>2807</v>
      </c>
      <c r="H844" s="151" t="s">
        <v>139</v>
      </c>
      <c r="I844" s="151" t="s">
        <v>4410</v>
      </c>
      <c r="J844" s="152" t="s">
        <v>4410</v>
      </c>
      <c r="K844" s="153" t="s">
        <v>4409</v>
      </c>
    </row>
    <row r="845" spans="1:11" ht="14.5" x14ac:dyDescent="0.35">
      <c r="A845" s="154" t="s">
        <v>2859</v>
      </c>
      <c r="B845" s="155" t="s">
        <v>2860</v>
      </c>
      <c r="C845" s="155" t="s">
        <v>2794</v>
      </c>
      <c r="D845" s="155" t="s">
        <v>2861</v>
      </c>
      <c r="E845" s="155" t="s">
        <v>2796</v>
      </c>
      <c r="F845" s="155" t="s">
        <v>2797</v>
      </c>
      <c r="G845" s="155" t="s">
        <v>2862</v>
      </c>
      <c r="H845" s="155" t="s">
        <v>139</v>
      </c>
      <c r="I845" s="155" t="s">
        <v>4410</v>
      </c>
      <c r="J845" s="156" t="s">
        <v>4410</v>
      </c>
      <c r="K845" s="157" t="s">
        <v>4409</v>
      </c>
    </row>
    <row r="846" spans="1:11" ht="14.5" x14ac:dyDescent="0.35">
      <c r="A846" s="150" t="s">
        <v>2863</v>
      </c>
      <c r="B846" s="151" t="s">
        <v>2864</v>
      </c>
      <c r="C846" s="151" t="s">
        <v>2794</v>
      </c>
      <c r="D846" s="151" t="s">
        <v>2861</v>
      </c>
      <c r="E846" s="151" t="s">
        <v>2796</v>
      </c>
      <c r="F846" s="151" t="s">
        <v>2797</v>
      </c>
      <c r="G846" s="151" t="s">
        <v>2865</v>
      </c>
      <c r="H846" s="151" t="s">
        <v>139</v>
      </c>
      <c r="I846" s="151" t="s">
        <v>4410</v>
      </c>
      <c r="J846" s="152" t="s">
        <v>4410</v>
      </c>
      <c r="K846" s="153" t="s">
        <v>4409</v>
      </c>
    </row>
    <row r="847" spans="1:11" ht="14.5" x14ac:dyDescent="0.35">
      <c r="A847" s="154" t="s">
        <v>2866</v>
      </c>
      <c r="B847" s="155" t="s">
        <v>2867</v>
      </c>
      <c r="C847" s="155" t="s">
        <v>2794</v>
      </c>
      <c r="D847" s="155" t="s">
        <v>2861</v>
      </c>
      <c r="E847" s="155" t="s">
        <v>2814</v>
      </c>
      <c r="F847" s="155" t="s">
        <v>2797</v>
      </c>
      <c r="G847" s="155" t="s">
        <v>2868</v>
      </c>
      <c r="H847" s="155" t="s">
        <v>139</v>
      </c>
      <c r="I847" s="155" t="s">
        <v>4410</v>
      </c>
      <c r="J847" s="156" t="s">
        <v>4410</v>
      </c>
      <c r="K847" s="157" t="s">
        <v>4409</v>
      </c>
    </row>
    <row r="848" spans="1:11" ht="14.5" x14ac:dyDescent="0.35">
      <c r="A848" s="150" t="s">
        <v>2869</v>
      </c>
      <c r="B848" s="151" t="s">
        <v>2870</v>
      </c>
      <c r="C848" s="151" t="s">
        <v>2794</v>
      </c>
      <c r="D848" s="151" t="s">
        <v>2871</v>
      </c>
      <c r="E848" s="151" t="s">
        <v>2814</v>
      </c>
      <c r="F848" s="151" t="s">
        <v>2797</v>
      </c>
      <c r="G848" s="151" t="s">
        <v>2872</v>
      </c>
      <c r="H848" s="151" t="s">
        <v>139</v>
      </c>
      <c r="I848" s="151" t="s">
        <v>4410</v>
      </c>
      <c r="J848" s="152" t="s">
        <v>4410</v>
      </c>
      <c r="K848" s="153" t="s">
        <v>4409</v>
      </c>
    </row>
    <row r="849" spans="1:11" ht="14.5" x14ac:dyDescent="0.35">
      <c r="A849" s="154" t="s">
        <v>2873</v>
      </c>
      <c r="B849" s="155" t="s">
        <v>2874</v>
      </c>
      <c r="C849" s="155" t="s">
        <v>2794</v>
      </c>
      <c r="D849" s="155" t="s">
        <v>2871</v>
      </c>
      <c r="E849" s="155" t="s">
        <v>2818</v>
      </c>
      <c r="F849" s="155" t="s">
        <v>2797</v>
      </c>
      <c r="G849" s="155" t="s">
        <v>2875</v>
      </c>
      <c r="H849" s="155" t="s">
        <v>139</v>
      </c>
      <c r="I849" s="155" t="s">
        <v>4410</v>
      </c>
      <c r="J849" s="156" t="s">
        <v>4410</v>
      </c>
      <c r="K849" s="157" t="s">
        <v>4409</v>
      </c>
    </row>
    <row r="850" spans="1:11" ht="14.5" x14ac:dyDescent="0.35">
      <c r="A850" s="150" t="s">
        <v>2876</v>
      </c>
      <c r="B850" s="151" t="s">
        <v>2877</v>
      </c>
      <c r="C850" s="151" t="s">
        <v>2794</v>
      </c>
      <c r="D850" s="151" t="s">
        <v>2878</v>
      </c>
      <c r="E850" s="151" t="s">
        <v>2796</v>
      </c>
      <c r="F850" s="151" t="s">
        <v>2797</v>
      </c>
      <c r="G850" s="151" t="s">
        <v>2879</v>
      </c>
      <c r="H850" s="151" t="s">
        <v>139</v>
      </c>
      <c r="I850" s="151" t="s">
        <v>4410</v>
      </c>
      <c r="J850" s="152" t="s">
        <v>4410</v>
      </c>
      <c r="K850" s="153" t="s">
        <v>4409</v>
      </c>
    </row>
    <row r="851" spans="1:11" ht="14.5" x14ac:dyDescent="0.35">
      <c r="A851" s="154" t="s">
        <v>2880</v>
      </c>
      <c r="B851" s="155" t="s">
        <v>2881</v>
      </c>
      <c r="C851" s="155" t="s">
        <v>2794</v>
      </c>
      <c r="D851" s="155" t="s">
        <v>2878</v>
      </c>
      <c r="E851" s="155" t="s">
        <v>2814</v>
      </c>
      <c r="F851" s="155" t="s">
        <v>2797</v>
      </c>
      <c r="G851" s="155" t="s">
        <v>2882</v>
      </c>
      <c r="H851" s="155" t="s">
        <v>139</v>
      </c>
      <c r="I851" s="155" t="s">
        <v>4410</v>
      </c>
      <c r="J851" s="156" t="s">
        <v>4410</v>
      </c>
      <c r="K851" s="157" t="s">
        <v>4409</v>
      </c>
    </row>
    <row r="852" spans="1:11" ht="14.5" x14ac:dyDescent="0.35">
      <c r="A852" s="150" t="s">
        <v>2883</v>
      </c>
      <c r="B852" s="151" t="s">
        <v>2884</v>
      </c>
      <c r="C852" s="151" t="s">
        <v>2794</v>
      </c>
      <c r="D852" s="151" t="s">
        <v>2878</v>
      </c>
      <c r="E852" s="151" t="s">
        <v>2814</v>
      </c>
      <c r="F852" s="151" t="s">
        <v>2797</v>
      </c>
      <c r="G852" s="151" t="s">
        <v>2885</v>
      </c>
      <c r="H852" s="151" t="s">
        <v>139</v>
      </c>
      <c r="I852" s="151" t="s">
        <v>4410</v>
      </c>
      <c r="J852" s="152" t="s">
        <v>4410</v>
      </c>
      <c r="K852" s="153" t="s">
        <v>4409</v>
      </c>
    </row>
    <row r="853" spans="1:11" ht="14.5" x14ac:dyDescent="0.35">
      <c r="A853" s="154" t="s">
        <v>2886</v>
      </c>
      <c r="B853" s="155" t="s">
        <v>2887</v>
      </c>
      <c r="C853" s="155" t="s">
        <v>2794</v>
      </c>
      <c r="D853" s="155" t="s">
        <v>2878</v>
      </c>
      <c r="E853" s="155" t="s">
        <v>2818</v>
      </c>
      <c r="F853" s="155" t="s">
        <v>2797</v>
      </c>
      <c r="G853" s="155" t="s">
        <v>2888</v>
      </c>
      <c r="H853" s="155" t="s">
        <v>139</v>
      </c>
      <c r="I853" s="155" t="s">
        <v>4410</v>
      </c>
      <c r="J853" s="156" t="s">
        <v>4410</v>
      </c>
      <c r="K853" s="157" t="s">
        <v>4409</v>
      </c>
    </row>
    <row r="854" spans="1:11" ht="14.5" x14ac:dyDescent="0.35">
      <c r="A854" s="150" t="s">
        <v>2889</v>
      </c>
      <c r="B854" s="151" t="s">
        <v>2890</v>
      </c>
      <c r="C854" s="151" t="s">
        <v>2794</v>
      </c>
      <c r="D854" s="151" t="s">
        <v>2878</v>
      </c>
      <c r="E854" s="151" t="s">
        <v>2818</v>
      </c>
      <c r="F854" s="151" t="s">
        <v>2797</v>
      </c>
      <c r="G854" s="151" t="s">
        <v>2891</v>
      </c>
      <c r="H854" s="151" t="s">
        <v>139</v>
      </c>
      <c r="I854" s="151" t="s">
        <v>4410</v>
      </c>
      <c r="J854" s="152" t="s">
        <v>4410</v>
      </c>
      <c r="K854" s="153" t="s">
        <v>4409</v>
      </c>
    </row>
    <row r="855" spans="1:11" ht="14.5" x14ac:dyDescent="0.35">
      <c r="A855" s="154" t="s">
        <v>2892</v>
      </c>
      <c r="B855" s="155" t="s">
        <v>2893</v>
      </c>
      <c r="C855" s="155" t="s">
        <v>2794</v>
      </c>
      <c r="D855" s="155" t="s">
        <v>2878</v>
      </c>
      <c r="E855" s="155" t="s">
        <v>2894</v>
      </c>
      <c r="F855" s="155" t="s">
        <v>2797</v>
      </c>
      <c r="G855" s="155" t="s">
        <v>2895</v>
      </c>
      <c r="H855" s="155" t="s">
        <v>139</v>
      </c>
      <c r="I855" s="155" t="s">
        <v>4410</v>
      </c>
      <c r="J855" s="156" t="s">
        <v>4410</v>
      </c>
      <c r="K855" s="157" t="s">
        <v>4409</v>
      </c>
    </row>
    <row r="856" spans="1:11" ht="14.5" x14ac:dyDescent="0.35">
      <c r="A856" s="150" t="s">
        <v>2896</v>
      </c>
      <c r="B856" s="151" t="s">
        <v>2897</v>
      </c>
      <c r="C856" s="151" t="s">
        <v>2794</v>
      </c>
      <c r="D856" s="151" t="s">
        <v>2878</v>
      </c>
      <c r="E856" s="151" t="s">
        <v>2894</v>
      </c>
      <c r="F856" s="151" t="s">
        <v>2797</v>
      </c>
      <c r="G856" s="151" t="s">
        <v>2898</v>
      </c>
      <c r="H856" s="151" t="s">
        <v>139</v>
      </c>
      <c r="I856" s="151" t="s">
        <v>4410</v>
      </c>
      <c r="J856" s="152" t="s">
        <v>4410</v>
      </c>
      <c r="K856" s="153" t="s">
        <v>4409</v>
      </c>
    </row>
    <row r="857" spans="1:11" ht="14.5" x14ac:dyDescent="0.35">
      <c r="A857" s="154" t="s">
        <v>2899</v>
      </c>
      <c r="B857" s="155" t="s">
        <v>2900</v>
      </c>
      <c r="C857" s="155" t="s">
        <v>2794</v>
      </c>
      <c r="D857" s="155" t="s">
        <v>2901</v>
      </c>
      <c r="E857" s="155" t="s">
        <v>2902</v>
      </c>
      <c r="F857" s="155" t="s">
        <v>2903</v>
      </c>
      <c r="G857" s="155" t="s">
        <v>2904</v>
      </c>
      <c r="H857" s="155" t="s">
        <v>176</v>
      </c>
      <c r="I857" s="155" t="s">
        <v>4410</v>
      </c>
      <c r="J857" s="156" t="s">
        <v>4410</v>
      </c>
      <c r="K857" s="157" t="s">
        <v>4409</v>
      </c>
    </row>
    <row r="858" spans="1:11" ht="14.5" x14ac:dyDescent="0.35">
      <c r="A858" s="150" t="s">
        <v>2905</v>
      </c>
      <c r="B858" s="151" t="s">
        <v>2906</v>
      </c>
      <c r="C858" s="151" t="s">
        <v>2794</v>
      </c>
      <c r="D858" s="151" t="s">
        <v>2901</v>
      </c>
      <c r="E858" s="151" t="s">
        <v>2902</v>
      </c>
      <c r="F858" s="151" t="s">
        <v>2907</v>
      </c>
      <c r="G858" s="151" t="s">
        <v>2908</v>
      </c>
      <c r="H858" s="151" t="s">
        <v>176</v>
      </c>
      <c r="I858" s="151" t="s">
        <v>4410</v>
      </c>
      <c r="J858" s="152" t="s">
        <v>4410</v>
      </c>
      <c r="K858" s="153" t="s">
        <v>4409</v>
      </c>
    </row>
    <row r="859" spans="1:11" ht="14.5" x14ac:dyDescent="0.35">
      <c r="A859" s="154" t="s">
        <v>2909</v>
      </c>
      <c r="B859" s="155" t="s">
        <v>2910</v>
      </c>
      <c r="C859" s="155" t="s">
        <v>2794</v>
      </c>
      <c r="D859" s="155" t="s">
        <v>2901</v>
      </c>
      <c r="E859" s="155" t="s">
        <v>2902</v>
      </c>
      <c r="F859" s="155" t="s">
        <v>2911</v>
      </c>
      <c r="G859" s="155" t="s">
        <v>2912</v>
      </c>
      <c r="H859" s="155" t="s">
        <v>176</v>
      </c>
      <c r="I859" s="155" t="s">
        <v>4410</v>
      </c>
      <c r="J859" s="156" t="s">
        <v>4410</v>
      </c>
      <c r="K859" s="157" t="s">
        <v>4409</v>
      </c>
    </row>
    <row r="860" spans="1:11" ht="14.5" x14ac:dyDescent="0.35">
      <c r="A860" s="150" t="s">
        <v>2913</v>
      </c>
      <c r="B860" s="151" t="s">
        <v>2914</v>
      </c>
      <c r="C860" s="151" t="s">
        <v>2794</v>
      </c>
      <c r="D860" s="151" t="s">
        <v>2901</v>
      </c>
      <c r="E860" s="151" t="s">
        <v>2902</v>
      </c>
      <c r="F860" s="151" t="s">
        <v>2911</v>
      </c>
      <c r="G860" s="151" t="s">
        <v>2915</v>
      </c>
      <c r="H860" s="151" t="s">
        <v>176</v>
      </c>
      <c r="I860" s="151" t="s">
        <v>4410</v>
      </c>
      <c r="J860" s="152" t="s">
        <v>4410</v>
      </c>
      <c r="K860" s="153" t="s">
        <v>4409</v>
      </c>
    </row>
    <row r="861" spans="1:11" ht="14.5" x14ac:dyDescent="0.35">
      <c r="A861" s="154" t="s">
        <v>2916</v>
      </c>
      <c r="B861" s="155" t="s">
        <v>2917</v>
      </c>
      <c r="C861" s="155" t="s">
        <v>2794</v>
      </c>
      <c r="D861" s="155" t="s">
        <v>2901</v>
      </c>
      <c r="E861" s="155" t="s">
        <v>2902</v>
      </c>
      <c r="F861" s="155" t="s">
        <v>2918</v>
      </c>
      <c r="G861" s="155" t="s">
        <v>2919</v>
      </c>
      <c r="H861" s="155" t="s">
        <v>176</v>
      </c>
      <c r="I861" s="155" t="s">
        <v>4410</v>
      </c>
      <c r="J861" s="156" t="s">
        <v>4410</v>
      </c>
      <c r="K861" s="157" t="s">
        <v>4409</v>
      </c>
    </row>
    <row r="862" spans="1:11" ht="14.5" x14ac:dyDescent="0.35">
      <c r="A862" s="150" t="s">
        <v>2920</v>
      </c>
      <c r="B862" s="151" t="s">
        <v>2921</v>
      </c>
      <c r="C862" s="151" t="s">
        <v>2794</v>
      </c>
      <c r="D862" s="151" t="s">
        <v>2901</v>
      </c>
      <c r="E862" s="151" t="s">
        <v>2902</v>
      </c>
      <c r="F862" s="151" t="s">
        <v>2922</v>
      </c>
      <c r="G862" s="151" t="s">
        <v>2923</v>
      </c>
      <c r="H862" s="151" t="s">
        <v>139</v>
      </c>
      <c r="I862" s="151" t="s">
        <v>4410</v>
      </c>
      <c r="J862" s="152" t="s">
        <v>4410</v>
      </c>
      <c r="K862" s="153" t="s">
        <v>4409</v>
      </c>
    </row>
    <row r="863" spans="1:11" ht="14.5" x14ac:dyDescent="0.35">
      <c r="A863" s="154" t="s">
        <v>2924</v>
      </c>
      <c r="B863" s="155" t="s">
        <v>2925</v>
      </c>
      <c r="C863" s="155" t="s">
        <v>2794</v>
      </c>
      <c r="D863" s="155" t="s">
        <v>2901</v>
      </c>
      <c r="E863" s="155" t="s">
        <v>2902</v>
      </c>
      <c r="F863" s="155" t="s">
        <v>2922</v>
      </c>
      <c r="G863" s="155" t="s">
        <v>2926</v>
      </c>
      <c r="H863" s="155" t="s">
        <v>139</v>
      </c>
      <c r="I863" s="155" t="s">
        <v>4410</v>
      </c>
      <c r="J863" s="156" t="s">
        <v>4410</v>
      </c>
      <c r="K863" s="157" t="s">
        <v>4409</v>
      </c>
    </row>
    <row r="864" spans="1:11" ht="14.5" x14ac:dyDescent="0.35">
      <c r="A864" s="150" t="s">
        <v>2927</v>
      </c>
      <c r="B864" s="151" t="s">
        <v>2928</v>
      </c>
      <c r="C864" s="151" t="s">
        <v>2794</v>
      </c>
      <c r="D864" s="151" t="s">
        <v>2901</v>
      </c>
      <c r="E864" s="151" t="s">
        <v>2902</v>
      </c>
      <c r="F864" s="151" t="s">
        <v>2922</v>
      </c>
      <c r="G864" s="151" t="s">
        <v>2929</v>
      </c>
      <c r="H864" s="151" t="s">
        <v>139</v>
      </c>
      <c r="I864" s="151" t="s">
        <v>4410</v>
      </c>
      <c r="J864" s="152" t="s">
        <v>4410</v>
      </c>
      <c r="K864" s="153" t="s">
        <v>4409</v>
      </c>
    </row>
    <row r="865" spans="1:11" ht="14.5" x14ac:dyDescent="0.35">
      <c r="A865" s="154" t="s">
        <v>2930</v>
      </c>
      <c r="B865" s="155" t="s">
        <v>2931</v>
      </c>
      <c r="C865" s="155" t="s">
        <v>2794</v>
      </c>
      <c r="D865" s="155" t="s">
        <v>2901</v>
      </c>
      <c r="E865" s="155" t="s">
        <v>2902</v>
      </c>
      <c r="F865" s="155" t="s">
        <v>2922</v>
      </c>
      <c r="G865" s="155" t="s">
        <v>2932</v>
      </c>
      <c r="H865" s="155" t="s">
        <v>132</v>
      </c>
      <c r="I865" s="155">
        <v>2</v>
      </c>
      <c r="J865" s="156">
        <v>2.5</v>
      </c>
      <c r="K865" s="157">
        <v>1.5</v>
      </c>
    </row>
    <row r="866" spans="1:11" ht="14.5" x14ac:dyDescent="0.35">
      <c r="A866" s="150" t="s">
        <v>2933</v>
      </c>
      <c r="B866" s="151" t="s">
        <v>2934</v>
      </c>
      <c r="C866" s="151" t="s">
        <v>2794</v>
      </c>
      <c r="D866" s="151" t="s">
        <v>2901</v>
      </c>
      <c r="E866" s="151" t="s">
        <v>2902</v>
      </c>
      <c r="F866" s="151" t="s">
        <v>2922</v>
      </c>
      <c r="G866" s="151" t="s">
        <v>2935</v>
      </c>
      <c r="H866" s="151" t="s">
        <v>132</v>
      </c>
      <c r="I866" s="151">
        <v>2</v>
      </c>
      <c r="J866" s="152">
        <v>2.5</v>
      </c>
      <c r="K866" s="153">
        <v>0.02</v>
      </c>
    </row>
    <row r="867" spans="1:11" ht="14.5" x14ac:dyDescent="0.35">
      <c r="A867" s="154" t="s">
        <v>2936</v>
      </c>
      <c r="B867" s="155" t="s">
        <v>2937</v>
      </c>
      <c r="C867" s="155" t="s">
        <v>2938</v>
      </c>
      <c r="D867" s="155" t="s">
        <v>2871</v>
      </c>
      <c r="E867" s="155" t="s">
        <v>2939</v>
      </c>
      <c r="F867" s="155" t="s">
        <v>2940</v>
      </c>
      <c r="G867" s="155" t="s">
        <v>2941</v>
      </c>
      <c r="H867" s="155" t="s">
        <v>132</v>
      </c>
      <c r="I867" s="155">
        <v>2</v>
      </c>
      <c r="J867" s="156">
        <v>2.5</v>
      </c>
      <c r="K867" s="157">
        <v>0.75</v>
      </c>
    </row>
    <row r="868" spans="1:11" ht="14.5" x14ac:dyDescent="0.35">
      <c r="A868" s="150" t="s">
        <v>2942</v>
      </c>
      <c r="B868" s="151" t="s">
        <v>2943</v>
      </c>
      <c r="C868" s="151" t="s">
        <v>2938</v>
      </c>
      <c r="D868" s="151" t="s">
        <v>2871</v>
      </c>
      <c r="E868" s="151" t="s">
        <v>2939</v>
      </c>
      <c r="F868" s="151" t="s">
        <v>2940</v>
      </c>
      <c r="G868" s="151" t="s">
        <v>2944</v>
      </c>
      <c r="H868" s="151" t="s">
        <v>132</v>
      </c>
      <c r="I868" s="151">
        <v>2</v>
      </c>
      <c r="J868" s="152">
        <v>2.5</v>
      </c>
      <c r="K868" s="153">
        <v>0.9375</v>
      </c>
    </row>
    <row r="869" spans="1:11" ht="14.5" x14ac:dyDescent="0.35">
      <c r="A869" s="154" t="s">
        <v>2945</v>
      </c>
      <c r="B869" s="155" t="s">
        <v>2946</v>
      </c>
      <c r="C869" s="155" t="s">
        <v>2938</v>
      </c>
      <c r="D869" s="155" t="s">
        <v>2871</v>
      </c>
      <c r="E869" s="155" t="s">
        <v>2939</v>
      </c>
      <c r="F869" s="155" t="s">
        <v>2940</v>
      </c>
      <c r="G869" s="155" t="s">
        <v>2947</v>
      </c>
      <c r="H869" s="155" t="s">
        <v>132</v>
      </c>
      <c r="I869" s="155">
        <v>2</v>
      </c>
      <c r="J869" s="156">
        <v>2.5</v>
      </c>
      <c r="K869" s="157">
        <v>1.25</v>
      </c>
    </row>
    <row r="870" spans="1:11" ht="14.5" x14ac:dyDescent="0.35">
      <c r="A870" s="150" t="s">
        <v>2948</v>
      </c>
      <c r="B870" s="151" t="s">
        <v>2949</v>
      </c>
      <c r="C870" s="151" t="s">
        <v>2938</v>
      </c>
      <c r="D870" s="151" t="s">
        <v>2871</v>
      </c>
      <c r="E870" s="151" t="s">
        <v>2939</v>
      </c>
      <c r="F870" s="151" t="s">
        <v>2950</v>
      </c>
      <c r="G870" s="151" t="s">
        <v>2951</v>
      </c>
      <c r="H870" s="151" t="s">
        <v>176</v>
      </c>
      <c r="I870" s="151">
        <v>2</v>
      </c>
      <c r="J870" s="152">
        <v>2.5</v>
      </c>
      <c r="K870" s="153">
        <v>0.5</v>
      </c>
    </row>
    <row r="871" spans="1:11" ht="14.5" x14ac:dyDescent="0.35">
      <c r="A871" s="154" t="s">
        <v>2952</v>
      </c>
      <c r="B871" s="155" t="s">
        <v>2953</v>
      </c>
      <c r="C871" s="155" t="s">
        <v>2938</v>
      </c>
      <c r="D871" s="155" t="s">
        <v>2871</v>
      </c>
      <c r="E871" s="155" t="s">
        <v>2939</v>
      </c>
      <c r="F871" s="155" t="s">
        <v>2950</v>
      </c>
      <c r="G871" s="155" t="s">
        <v>2954</v>
      </c>
      <c r="H871" s="155" t="s">
        <v>176</v>
      </c>
      <c r="I871" s="155">
        <v>2</v>
      </c>
      <c r="J871" s="156">
        <v>2.5</v>
      </c>
      <c r="K871" s="157">
        <v>0.68181818181818177</v>
      </c>
    </row>
    <row r="872" spans="1:11" ht="14.5" x14ac:dyDescent="0.35">
      <c r="A872" s="150" t="s">
        <v>2955</v>
      </c>
      <c r="B872" s="151" t="s">
        <v>2956</v>
      </c>
      <c r="C872" s="151" t="s">
        <v>2938</v>
      </c>
      <c r="D872" s="151" t="s">
        <v>2871</v>
      </c>
      <c r="E872" s="151" t="s">
        <v>2939</v>
      </c>
      <c r="F872" s="151" t="s">
        <v>2950</v>
      </c>
      <c r="G872" s="151" t="s">
        <v>2957</v>
      </c>
      <c r="H872" s="151" t="s">
        <v>176</v>
      </c>
      <c r="I872" s="151">
        <v>2</v>
      </c>
      <c r="J872" s="152">
        <v>2.5</v>
      </c>
      <c r="K872" s="153">
        <v>0.75</v>
      </c>
    </row>
    <row r="873" spans="1:11" ht="14.5" x14ac:dyDescent="0.35">
      <c r="A873" s="154" t="s">
        <v>2958</v>
      </c>
      <c r="B873" s="155" t="s">
        <v>2959</v>
      </c>
      <c r="C873" s="155" t="s">
        <v>2938</v>
      </c>
      <c r="D873" s="155" t="s">
        <v>2871</v>
      </c>
      <c r="E873" s="155" t="s">
        <v>2939</v>
      </c>
      <c r="F873" s="155" t="s">
        <v>2960</v>
      </c>
      <c r="G873" s="155" t="s">
        <v>2961</v>
      </c>
      <c r="H873" s="155" t="s">
        <v>176</v>
      </c>
      <c r="I873" s="155">
        <v>2</v>
      </c>
      <c r="J873" s="156">
        <v>2.5</v>
      </c>
      <c r="K873" s="157">
        <v>0.75</v>
      </c>
    </row>
    <row r="874" spans="1:11" ht="14.5" x14ac:dyDescent="0.35">
      <c r="A874" s="150" t="s">
        <v>2962</v>
      </c>
      <c r="B874" s="151" t="s">
        <v>2963</v>
      </c>
      <c r="C874" s="151" t="s">
        <v>2938</v>
      </c>
      <c r="D874" s="151" t="s">
        <v>2871</v>
      </c>
      <c r="E874" s="151" t="s">
        <v>2939</v>
      </c>
      <c r="F874" s="151" t="s">
        <v>2960</v>
      </c>
      <c r="G874" s="151" t="s">
        <v>2964</v>
      </c>
      <c r="H874" s="151" t="s">
        <v>176</v>
      </c>
      <c r="I874" s="151">
        <v>2</v>
      </c>
      <c r="J874" s="152">
        <v>2.5</v>
      </c>
      <c r="K874" s="153">
        <v>0.75</v>
      </c>
    </row>
    <row r="875" spans="1:11" ht="14.5" x14ac:dyDescent="0.35">
      <c r="A875" s="154" t="s">
        <v>2965</v>
      </c>
      <c r="B875" s="155" t="s">
        <v>2966</v>
      </c>
      <c r="C875" s="155" t="s">
        <v>2938</v>
      </c>
      <c r="D875" s="155" t="s">
        <v>2871</v>
      </c>
      <c r="E875" s="155" t="s">
        <v>2939</v>
      </c>
      <c r="F875" s="155" t="s">
        <v>2967</v>
      </c>
      <c r="G875" s="155" t="s">
        <v>2968</v>
      </c>
      <c r="H875" s="155" t="s">
        <v>139</v>
      </c>
      <c r="I875" s="155">
        <v>2</v>
      </c>
      <c r="J875" s="156">
        <v>2.5</v>
      </c>
      <c r="K875" s="157">
        <v>1.0714285714285714</v>
      </c>
    </row>
    <row r="876" spans="1:11" ht="14.5" x14ac:dyDescent="0.35">
      <c r="A876" s="150" t="s">
        <v>2969</v>
      </c>
      <c r="B876" s="151" t="s">
        <v>2970</v>
      </c>
      <c r="C876" s="151" t="s">
        <v>2938</v>
      </c>
      <c r="D876" s="151" t="s">
        <v>2871</v>
      </c>
      <c r="E876" s="151" t="s">
        <v>2939</v>
      </c>
      <c r="F876" s="151" t="s">
        <v>2967</v>
      </c>
      <c r="G876" s="151" t="s">
        <v>2971</v>
      </c>
      <c r="H876" s="151" t="s">
        <v>139</v>
      </c>
      <c r="I876" s="151">
        <v>2</v>
      </c>
      <c r="J876" s="152">
        <v>2.5</v>
      </c>
      <c r="K876" s="153">
        <v>1.25</v>
      </c>
    </row>
    <row r="877" spans="1:11" ht="14.5" x14ac:dyDescent="0.35">
      <c r="A877" s="154" t="s">
        <v>2972</v>
      </c>
      <c r="B877" s="155" t="s">
        <v>2973</v>
      </c>
      <c r="C877" s="155" t="s">
        <v>2938</v>
      </c>
      <c r="D877" s="155" t="s">
        <v>2871</v>
      </c>
      <c r="E877" s="155" t="s">
        <v>2939</v>
      </c>
      <c r="F877" s="155" t="s">
        <v>2974</v>
      </c>
      <c r="G877" s="155" t="s">
        <v>2975</v>
      </c>
      <c r="H877" s="155" t="s">
        <v>139</v>
      </c>
      <c r="I877" s="155">
        <v>2</v>
      </c>
      <c r="J877" s="156">
        <v>2.5</v>
      </c>
      <c r="K877" s="157">
        <v>1.25</v>
      </c>
    </row>
    <row r="878" spans="1:11" ht="14.5" x14ac:dyDescent="0.35">
      <c r="A878" s="150" t="s">
        <v>2976</v>
      </c>
      <c r="B878" s="151" t="s">
        <v>2977</v>
      </c>
      <c r="C878" s="151" t="s">
        <v>2938</v>
      </c>
      <c r="D878" s="151" t="s">
        <v>2871</v>
      </c>
      <c r="E878" s="151" t="s">
        <v>2939</v>
      </c>
      <c r="F878" s="151" t="s">
        <v>2974</v>
      </c>
      <c r="G878" s="151" t="s">
        <v>2978</v>
      </c>
      <c r="H878" s="151" t="s">
        <v>139</v>
      </c>
      <c r="I878" s="151">
        <v>2</v>
      </c>
      <c r="J878" s="152">
        <v>2.5</v>
      </c>
      <c r="K878" s="153">
        <v>1.5</v>
      </c>
    </row>
    <row r="879" spans="1:11" ht="14.5" x14ac:dyDescent="0.35">
      <c r="A879" s="154" t="s">
        <v>2979</v>
      </c>
      <c r="B879" s="155" t="s">
        <v>2980</v>
      </c>
      <c r="C879" s="155" t="s">
        <v>2938</v>
      </c>
      <c r="D879" s="155" t="s">
        <v>2871</v>
      </c>
      <c r="E879" s="155" t="s">
        <v>2939</v>
      </c>
      <c r="F879" s="155" t="s">
        <v>2974</v>
      </c>
      <c r="G879" s="155" t="s">
        <v>2981</v>
      </c>
      <c r="H879" s="155" t="s">
        <v>139</v>
      </c>
      <c r="I879" s="155">
        <v>2</v>
      </c>
      <c r="J879" s="156">
        <v>2.5</v>
      </c>
      <c r="K879" s="157">
        <v>1.875</v>
      </c>
    </row>
    <row r="880" spans="1:11" ht="14.5" x14ac:dyDescent="0.35">
      <c r="A880" s="150" t="s">
        <v>2982</v>
      </c>
      <c r="B880" s="151" t="s">
        <v>2983</v>
      </c>
      <c r="C880" s="151" t="s">
        <v>2938</v>
      </c>
      <c r="D880" s="151" t="s">
        <v>2871</v>
      </c>
      <c r="E880" s="151" t="s">
        <v>2984</v>
      </c>
      <c r="F880" s="151" t="s">
        <v>2985</v>
      </c>
      <c r="G880" s="151" t="s">
        <v>2941</v>
      </c>
      <c r="H880" s="151" t="s">
        <v>132</v>
      </c>
      <c r="I880" s="151">
        <v>3</v>
      </c>
      <c r="J880" s="152">
        <v>3.5</v>
      </c>
      <c r="K880" s="153">
        <v>1.05</v>
      </c>
    </row>
    <row r="881" spans="1:11" ht="14.5" x14ac:dyDescent="0.35">
      <c r="A881" s="154" t="s">
        <v>2986</v>
      </c>
      <c r="B881" s="155" t="s">
        <v>2987</v>
      </c>
      <c r="C881" s="155" t="s">
        <v>2938</v>
      </c>
      <c r="D881" s="155" t="s">
        <v>2871</v>
      </c>
      <c r="E881" s="155" t="s">
        <v>2984</v>
      </c>
      <c r="F881" s="155" t="s">
        <v>2985</v>
      </c>
      <c r="G881" s="155" t="s">
        <v>2944</v>
      </c>
      <c r="H881" s="155" t="s">
        <v>132</v>
      </c>
      <c r="I881" s="155">
        <v>3</v>
      </c>
      <c r="J881" s="156">
        <v>3.5</v>
      </c>
      <c r="K881" s="157">
        <v>1.3125</v>
      </c>
    </row>
    <row r="882" spans="1:11" ht="14.5" x14ac:dyDescent="0.35">
      <c r="A882" s="150" t="s">
        <v>2988</v>
      </c>
      <c r="B882" s="151" t="s">
        <v>2989</v>
      </c>
      <c r="C882" s="151" t="s">
        <v>2938</v>
      </c>
      <c r="D882" s="151" t="s">
        <v>2871</v>
      </c>
      <c r="E882" s="151" t="s">
        <v>2984</v>
      </c>
      <c r="F882" s="151" t="s">
        <v>2985</v>
      </c>
      <c r="G882" s="151" t="s">
        <v>2947</v>
      </c>
      <c r="H882" s="151" t="s">
        <v>132</v>
      </c>
      <c r="I882" s="151">
        <v>3</v>
      </c>
      <c r="J882" s="152">
        <v>3.5</v>
      </c>
      <c r="K882" s="153">
        <v>1.75</v>
      </c>
    </row>
    <row r="883" spans="1:11" ht="14.5" x14ac:dyDescent="0.35">
      <c r="A883" s="154" t="s">
        <v>2990</v>
      </c>
      <c r="B883" s="155" t="s">
        <v>2991</v>
      </c>
      <c r="C883" s="155" t="s">
        <v>2938</v>
      </c>
      <c r="D883" s="155" t="s">
        <v>2871</v>
      </c>
      <c r="E883" s="155" t="s">
        <v>2984</v>
      </c>
      <c r="F883" s="155" t="s">
        <v>2992</v>
      </c>
      <c r="G883" s="155" t="s">
        <v>2951</v>
      </c>
      <c r="H883" s="155" t="s">
        <v>176</v>
      </c>
      <c r="I883" s="155">
        <v>3</v>
      </c>
      <c r="J883" s="156">
        <v>3.5</v>
      </c>
      <c r="K883" s="157">
        <v>0.70000000000000007</v>
      </c>
    </row>
    <row r="884" spans="1:11" ht="14.5" x14ac:dyDescent="0.35">
      <c r="A884" s="150" t="s">
        <v>2993</v>
      </c>
      <c r="B884" s="151" t="s">
        <v>2994</v>
      </c>
      <c r="C884" s="151" t="s">
        <v>2938</v>
      </c>
      <c r="D884" s="151" t="s">
        <v>2871</v>
      </c>
      <c r="E884" s="151" t="s">
        <v>2984</v>
      </c>
      <c r="F884" s="151" t="s">
        <v>2992</v>
      </c>
      <c r="G884" s="151" t="s">
        <v>2954</v>
      </c>
      <c r="H884" s="151" t="s">
        <v>176</v>
      </c>
      <c r="I884" s="151">
        <v>3</v>
      </c>
      <c r="J884" s="152">
        <v>3.5</v>
      </c>
      <c r="K884" s="153">
        <v>1.05</v>
      </c>
    </row>
    <row r="885" spans="1:11" ht="14.5" x14ac:dyDescent="0.35">
      <c r="A885" s="154" t="s">
        <v>2995</v>
      </c>
      <c r="B885" s="155" t="s">
        <v>2996</v>
      </c>
      <c r="C885" s="155" t="s">
        <v>2938</v>
      </c>
      <c r="D885" s="155" t="s">
        <v>2871</v>
      </c>
      <c r="E885" s="155" t="s">
        <v>2984</v>
      </c>
      <c r="F885" s="155" t="s">
        <v>2992</v>
      </c>
      <c r="G885" s="155" t="s">
        <v>2957</v>
      </c>
      <c r="H885" s="155" t="s">
        <v>176</v>
      </c>
      <c r="I885" s="155">
        <v>3</v>
      </c>
      <c r="J885" s="156">
        <v>3.5</v>
      </c>
      <c r="K885" s="157">
        <v>1.05</v>
      </c>
    </row>
    <row r="886" spans="1:11" ht="14.5" x14ac:dyDescent="0.35">
      <c r="A886" s="150" t="s">
        <v>2997</v>
      </c>
      <c r="B886" s="151" t="s">
        <v>2998</v>
      </c>
      <c r="C886" s="151" t="s">
        <v>2938</v>
      </c>
      <c r="D886" s="151" t="s">
        <v>2871</v>
      </c>
      <c r="E886" s="151" t="s">
        <v>2984</v>
      </c>
      <c r="F886" s="151" t="s">
        <v>2999</v>
      </c>
      <c r="G886" s="151" t="s">
        <v>2961</v>
      </c>
      <c r="H886" s="151" t="s">
        <v>176</v>
      </c>
      <c r="I886" s="151">
        <v>3</v>
      </c>
      <c r="J886" s="152">
        <v>3.5</v>
      </c>
      <c r="K886" s="153">
        <v>1.05</v>
      </c>
    </row>
    <row r="887" spans="1:11" ht="14.5" x14ac:dyDescent="0.35">
      <c r="A887" s="154" t="s">
        <v>3000</v>
      </c>
      <c r="B887" s="155" t="s">
        <v>3001</v>
      </c>
      <c r="C887" s="155" t="s">
        <v>2938</v>
      </c>
      <c r="D887" s="155" t="s">
        <v>2871</v>
      </c>
      <c r="E887" s="155" t="s">
        <v>2984</v>
      </c>
      <c r="F887" s="155" t="s">
        <v>2999</v>
      </c>
      <c r="G887" s="155" t="s">
        <v>2964</v>
      </c>
      <c r="H887" s="155" t="s">
        <v>176</v>
      </c>
      <c r="I887" s="155">
        <v>3</v>
      </c>
      <c r="J887" s="156">
        <v>3.5</v>
      </c>
      <c r="K887" s="157">
        <v>1.05</v>
      </c>
    </row>
    <row r="888" spans="1:11" ht="14.5" x14ac:dyDescent="0.35">
      <c r="A888" s="150" t="s">
        <v>3002</v>
      </c>
      <c r="B888" s="151" t="s">
        <v>3003</v>
      </c>
      <c r="C888" s="151" t="s">
        <v>2938</v>
      </c>
      <c r="D888" s="151" t="s">
        <v>2871</v>
      </c>
      <c r="E888" s="151" t="s">
        <v>2984</v>
      </c>
      <c r="F888" s="151" t="s">
        <v>3004</v>
      </c>
      <c r="G888" s="151" t="s">
        <v>2968</v>
      </c>
      <c r="H888" s="151" t="s">
        <v>139</v>
      </c>
      <c r="I888" s="151">
        <v>3</v>
      </c>
      <c r="J888" s="152">
        <v>3.5</v>
      </c>
      <c r="K888" s="153">
        <v>1.75</v>
      </c>
    </row>
    <row r="889" spans="1:11" ht="14.5" x14ac:dyDescent="0.35">
      <c r="A889" s="154" t="s">
        <v>3005</v>
      </c>
      <c r="B889" s="155" t="s">
        <v>3006</v>
      </c>
      <c r="C889" s="155" t="s">
        <v>2938</v>
      </c>
      <c r="D889" s="155" t="s">
        <v>2871</v>
      </c>
      <c r="E889" s="155" t="s">
        <v>2984</v>
      </c>
      <c r="F889" s="155" t="s">
        <v>3004</v>
      </c>
      <c r="G889" s="155" t="s">
        <v>2971</v>
      </c>
      <c r="H889" s="155" t="s">
        <v>139</v>
      </c>
      <c r="I889" s="155">
        <v>3</v>
      </c>
      <c r="J889" s="156">
        <v>3.5</v>
      </c>
      <c r="K889" s="157">
        <v>2.1</v>
      </c>
    </row>
    <row r="890" spans="1:11" ht="14.5" x14ac:dyDescent="0.35">
      <c r="A890" s="150" t="s">
        <v>3007</v>
      </c>
      <c r="B890" s="151" t="s">
        <v>3008</v>
      </c>
      <c r="C890" s="151" t="s">
        <v>2938</v>
      </c>
      <c r="D890" s="151" t="s">
        <v>2871</v>
      </c>
      <c r="E890" s="151" t="s">
        <v>2984</v>
      </c>
      <c r="F890" s="151" t="s">
        <v>3009</v>
      </c>
      <c r="G890" s="151" t="s">
        <v>2975</v>
      </c>
      <c r="H890" s="151" t="s">
        <v>139</v>
      </c>
      <c r="I890" s="151">
        <v>3</v>
      </c>
      <c r="J890" s="152">
        <v>3.5</v>
      </c>
      <c r="K890" s="153">
        <v>2.1</v>
      </c>
    </row>
    <row r="891" spans="1:11" ht="14.5" x14ac:dyDescent="0.35">
      <c r="A891" s="154" t="s">
        <v>3010</v>
      </c>
      <c r="B891" s="155" t="s">
        <v>3011</v>
      </c>
      <c r="C891" s="155" t="s">
        <v>2938</v>
      </c>
      <c r="D891" s="155" t="s">
        <v>2871</v>
      </c>
      <c r="E891" s="155" t="s">
        <v>2984</v>
      </c>
      <c r="F891" s="155" t="s">
        <v>3009</v>
      </c>
      <c r="G891" s="155" t="s">
        <v>2978</v>
      </c>
      <c r="H891" s="155" t="s">
        <v>139</v>
      </c>
      <c r="I891" s="155">
        <v>3</v>
      </c>
      <c r="J891" s="156">
        <v>3.5</v>
      </c>
      <c r="K891" s="157">
        <v>2.625</v>
      </c>
    </row>
    <row r="892" spans="1:11" ht="14.5" x14ac:dyDescent="0.35">
      <c r="A892" s="150" t="s">
        <v>3012</v>
      </c>
      <c r="B892" s="151" t="s">
        <v>3013</v>
      </c>
      <c r="C892" s="151" t="s">
        <v>2938</v>
      </c>
      <c r="D892" s="151" t="s">
        <v>2871</v>
      </c>
      <c r="E892" s="151" t="s">
        <v>2984</v>
      </c>
      <c r="F892" s="151" t="s">
        <v>3009</v>
      </c>
      <c r="G892" s="151" t="s">
        <v>2981</v>
      </c>
      <c r="H892" s="151" t="s">
        <v>139</v>
      </c>
      <c r="I892" s="151">
        <v>3</v>
      </c>
      <c r="J892" s="152">
        <v>3.5</v>
      </c>
      <c r="K892" s="153">
        <v>3</v>
      </c>
    </row>
    <row r="893" spans="1:11" ht="14.5" x14ac:dyDescent="0.35">
      <c r="A893" s="154" t="s">
        <v>3014</v>
      </c>
      <c r="B893" s="155" t="s">
        <v>3015</v>
      </c>
      <c r="C893" s="155" t="s">
        <v>2938</v>
      </c>
      <c r="D893" s="155" t="s">
        <v>3016</v>
      </c>
      <c r="E893" s="155" t="s">
        <v>3017</v>
      </c>
      <c r="F893" s="155" t="s">
        <v>3018</v>
      </c>
      <c r="G893" s="155" t="s">
        <v>3019</v>
      </c>
      <c r="H893" s="155" t="s">
        <v>139</v>
      </c>
      <c r="I893" s="155" t="s">
        <v>4410</v>
      </c>
      <c r="J893" s="156" t="s">
        <v>4410</v>
      </c>
      <c r="K893" s="157" t="s">
        <v>4409</v>
      </c>
    </row>
    <row r="894" spans="1:11" ht="14.5" x14ac:dyDescent="0.35">
      <c r="A894" s="150" t="s">
        <v>3020</v>
      </c>
      <c r="B894" s="151" t="s">
        <v>3021</v>
      </c>
      <c r="C894" s="151" t="s">
        <v>2938</v>
      </c>
      <c r="D894" s="151" t="s">
        <v>3016</v>
      </c>
      <c r="E894" s="151" t="s">
        <v>3017</v>
      </c>
      <c r="F894" s="151" t="s">
        <v>3018</v>
      </c>
      <c r="G894" s="151" t="s">
        <v>3022</v>
      </c>
      <c r="H894" s="151" t="s">
        <v>139</v>
      </c>
      <c r="I894" s="151" t="s">
        <v>4410</v>
      </c>
      <c r="J894" s="152" t="s">
        <v>4410</v>
      </c>
      <c r="K894" s="153" t="s">
        <v>4409</v>
      </c>
    </row>
    <row r="895" spans="1:11" ht="14.5" x14ac:dyDescent="0.35">
      <c r="A895" s="154" t="s">
        <v>3023</v>
      </c>
      <c r="B895" s="155" t="s">
        <v>3024</v>
      </c>
      <c r="C895" s="155" t="s">
        <v>2938</v>
      </c>
      <c r="D895" s="155" t="s">
        <v>3016</v>
      </c>
      <c r="E895" s="155" t="s">
        <v>3017</v>
      </c>
      <c r="F895" s="155" t="s">
        <v>3018</v>
      </c>
      <c r="G895" s="155" t="s">
        <v>3025</v>
      </c>
      <c r="H895" s="155" t="s">
        <v>139</v>
      </c>
      <c r="I895" s="155" t="s">
        <v>4410</v>
      </c>
      <c r="J895" s="156" t="s">
        <v>4410</v>
      </c>
      <c r="K895" s="157" t="s">
        <v>4409</v>
      </c>
    </row>
    <row r="896" spans="1:11" ht="14.5" x14ac:dyDescent="0.35">
      <c r="A896" s="150" t="s">
        <v>3026</v>
      </c>
      <c r="B896" s="151" t="s">
        <v>3027</v>
      </c>
      <c r="C896" s="151" t="s">
        <v>2938</v>
      </c>
      <c r="D896" s="151" t="s">
        <v>3016</v>
      </c>
      <c r="E896" s="151" t="s">
        <v>3017</v>
      </c>
      <c r="F896" s="151" t="s">
        <v>3018</v>
      </c>
      <c r="G896" s="151" t="s">
        <v>3028</v>
      </c>
      <c r="H896" s="151" t="s">
        <v>139</v>
      </c>
      <c r="I896" s="151" t="s">
        <v>4410</v>
      </c>
      <c r="J896" s="152" t="s">
        <v>4410</v>
      </c>
      <c r="K896" s="153" t="s">
        <v>4409</v>
      </c>
    </row>
    <row r="897" spans="1:11" ht="14.5" x14ac:dyDescent="0.35">
      <c r="A897" s="154" t="s">
        <v>3029</v>
      </c>
      <c r="B897" s="155" t="s">
        <v>3030</v>
      </c>
      <c r="C897" s="155" t="s">
        <v>2938</v>
      </c>
      <c r="D897" s="155" t="s">
        <v>3016</v>
      </c>
      <c r="E897" s="155" t="s">
        <v>3017</v>
      </c>
      <c r="F897" s="155" t="s">
        <v>3018</v>
      </c>
      <c r="G897" s="155" t="s">
        <v>3031</v>
      </c>
      <c r="H897" s="155" t="s">
        <v>139</v>
      </c>
      <c r="I897" s="155" t="s">
        <v>4410</v>
      </c>
      <c r="J897" s="156" t="s">
        <v>4410</v>
      </c>
      <c r="K897" s="157" t="s">
        <v>4409</v>
      </c>
    </row>
    <row r="898" spans="1:11" ht="14.5" x14ac:dyDescent="0.35">
      <c r="A898" s="150" t="s">
        <v>3032</v>
      </c>
      <c r="B898" s="151" t="s">
        <v>3033</v>
      </c>
      <c r="C898" s="151" t="s">
        <v>2938</v>
      </c>
      <c r="D898" s="151" t="s">
        <v>3016</v>
      </c>
      <c r="E898" s="151" t="s">
        <v>3017</v>
      </c>
      <c r="F898" s="151" t="s">
        <v>3018</v>
      </c>
      <c r="G898" s="151" t="s">
        <v>3034</v>
      </c>
      <c r="H898" s="151" t="s">
        <v>132</v>
      </c>
      <c r="I898" s="151" t="s">
        <v>4410</v>
      </c>
      <c r="J898" s="152" t="s">
        <v>4410</v>
      </c>
      <c r="K898" s="153" t="s">
        <v>4409</v>
      </c>
    </row>
    <row r="899" spans="1:11" ht="14.5" x14ac:dyDescent="0.35">
      <c r="A899" s="154" t="s">
        <v>3035</v>
      </c>
      <c r="B899" s="155" t="s">
        <v>3036</v>
      </c>
      <c r="C899" s="155" t="s">
        <v>2938</v>
      </c>
      <c r="D899" s="155" t="s">
        <v>3016</v>
      </c>
      <c r="E899" s="155" t="s">
        <v>3017</v>
      </c>
      <c r="F899" s="155" t="s">
        <v>3018</v>
      </c>
      <c r="G899" s="155" t="s">
        <v>3037</v>
      </c>
      <c r="H899" s="155" t="s">
        <v>139</v>
      </c>
      <c r="I899" s="155" t="s">
        <v>4410</v>
      </c>
      <c r="J899" s="156" t="s">
        <v>4410</v>
      </c>
      <c r="K899" s="157" t="s">
        <v>4409</v>
      </c>
    </row>
    <row r="900" spans="1:11" ht="14.5" x14ac:dyDescent="0.35">
      <c r="A900" s="150" t="s">
        <v>3038</v>
      </c>
      <c r="B900" s="151" t="s">
        <v>3039</v>
      </c>
      <c r="C900" s="151" t="s">
        <v>2938</v>
      </c>
      <c r="D900" s="151" t="s">
        <v>3016</v>
      </c>
      <c r="E900" s="151" t="s">
        <v>3017</v>
      </c>
      <c r="F900" s="151" t="s">
        <v>3018</v>
      </c>
      <c r="G900" s="151" t="s">
        <v>3040</v>
      </c>
      <c r="H900" s="151" t="s">
        <v>139</v>
      </c>
      <c r="I900" s="151" t="s">
        <v>4410</v>
      </c>
      <c r="J900" s="152" t="s">
        <v>4410</v>
      </c>
      <c r="K900" s="153" t="s">
        <v>4409</v>
      </c>
    </row>
    <row r="901" spans="1:11" ht="14.5" x14ac:dyDescent="0.35">
      <c r="A901" s="154" t="s">
        <v>3041</v>
      </c>
      <c r="B901" s="155" t="s">
        <v>3042</v>
      </c>
      <c r="C901" s="155" t="s">
        <v>2938</v>
      </c>
      <c r="D901" s="155" t="s">
        <v>3016</v>
      </c>
      <c r="E901" s="155" t="s">
        <v>3017</v>
      </c>
      <c r="F901" s="155" t="s">
        <v>3018</v>
      </c>
      <c r="G901" s="155" t="s">
        <v>3043</v>
      </c>
      <c r="H901" s="155" t="s">
        <v>139</v>
      </c>
      <c r="I901" s="155" t="s">
        <v>4410</v>
      </c>
      <c r="J901" s="156" t="s">
        <v>4410</v>
      </c>
      <c r="K901" s="157" t="s">
        <v>4409</v>
      </c>
    </row>
    <row r="902" spans="1:11" ht="14.5" x14ac:dyDescent="0.35">
      <c r="A902" s="150" t="s">
        <v>3044</v>
      </c>
      <c r="B902" s="151" t="s">
        <v>3045</v>
      </c>
      <c r="C902" s="151" t="s">
        <v>2938</v>
      </c>
      <c r="D902" s="151" t="s">
        <v>3016</v>
      </c>
      <c r="E902" s="151" t="s">
        <v>3017</v>
      </c>
      <c r="F902" s="151" t="s">
        <v>3018</v>
      </c>
      <c r="G902" s="151" t="s">
        <v>3046</v>
      </c>
      <c r="H902" s="151" t="s">
        <v>139</v>
      </c>
      <c r="I902" s="151" t="s">
        <v>4410</v>
      </c>
      <c r="J902" s="152" t="s">
        <v>4410</v>
      </c>
      <c r="K902" s="153" t="s">
        <v>4409</v>
      </c>
    </row>
    <row r="903" spans="1:11" ht="14.5" x14ac:dyDescent="0.35">
      <c r="A903" s="154" t="s">
        <v>3047</v>
      </c>
      <c r="B903" s="155" t="s">
        <v>3048</v>
      </c>
      <c r="C903" s="155" t="s">
        <v>2938</v>
      </c>
      <c r="D903" s="155" t="s">
        <v>3016</v>
      </c>
      <c r="E903" s="155" t="s">
        <v>3017</v>
      </c>
      <c r="F903" s="155" t="s">
        <v>3018</v>
      </c>
      <c r="G903" s="155" t="s">
        <v>3049</v>
      </c>
      <c r="H903" s="155" t="s">
        <v>139</v>
      </c>
      <c r="I903" s="155" t="s">
        <v>4410</v>
      </c>
      <c r="J903" s="156" t="s">
        <v>4410</v>
      </c>
      <c r="K903" s="157" t="s">
        <v>4409</v>
      </c>
    </row>
    <row r="904" spans="1:11" ht="14.5" x14ac:dyDescent="0.35">
      <c r="A904" s="150" t="s">
        <v>3050</v>
      </c>
      <c r="B904" s="151" t="s">
        <v>3051</v>
      </c>
      <c r="C904" s="151" t="s">
        <v>2938</v>
      </c>
      <c r="D904" s="151" t="s">
        <v>3016</v>
      </c>
      <c r="E904" s="151" t="s">
        <v>3017</v>
      </c>
      <c r="F904" s="151" t="s">
        <v>3018</v>
      </c>
      <c r="G904" s="151" t="s">
        <v>3052</v>
      </c>
      <c r="H904" s="151" t="s">
        <v>132</v>
      </c>
      <c r="I904" s="151" t="s">
        <v>4410</v>
      </c>
      <c r="J904" s="152" t="s">
        <v>4410</v>
      </c>
      <c r="K904" s="153" t="s">
        <v>4409</v>
      </c>
    </row>
    <row r="905" spans="1:11" ht="14.5" x14ac:dyDescent="0.35">
      <c r="A905" s="154" t="s">
        <v>3053</v>
      </c>
      <c r="B905" s="155" t="s">
        <v>3054</v>
      </c>
      <c r="C905" s="155" t="s">
        <v>2938</v>
      </c>
      <c r="D905" s="155" t="s">
        <v>3016</v>
      </c>
      <c r="E905" s="155" t="s">
        <v>3017</v>
      </c>
      <c r="F905" s="155" t="s">
        <v>3055</v>
      </c>
      <c r="G905" s="155" t="s">
        <v>3019</v>
      </c>
      <c r="H905" s="155" t="s">
        <v>139</v>
      </c>
      <c r="I905" s="155" t="s">
        <v>4410</v>
      </c>
      <c r="J905" s="156" t="s">
        <v>4410</v>
      </c>
      <c r="K905" s="157" t="s">
        <v>4409</v>
      </c>
    </row>
    <row r="906" spans="1:11" ht="14.5" x14ac:dyDescent="0.35">
      <c r="A906" s="150" t="s">
        <v>3056</v>
      </c>
      <c r="B906" s="151" t="s">
        <v>3057</v>
      </c>
      <c r="C906" s="151" t="s">
        <v>2938</v>
      </c>
      <c r="D906" s="151" t="s">
        <v>3016</v>
      </c>
      <c r="E906" s="151" t="s">
        <v>3017</v>
      </c>
      <c r="F906" s="151" t="s">
        <v>3055</v>
      </c>
      <c r="G906" s="151" t="s">
        <v>3034</v>
      </c>
      <c r="H906" s="151" t="s">
        <v>132</v>
      </c>
      <c r="I906" s="151" t="s">
        <v>4410</v>
      </c>
      <c r="J906" s="152" t="s">
        <v>4410</v>
      </c>
      <c r="K906" s="153" t="s">
        <v>4409</v>
      </c>
    </row>
    <row r="907" spans="1:11" ht="14.5" x14ac:dyDescent="0.35">
      <c r="A907" s="154" t="s">
        <v>3058</v>
      </c>
      <c r="B907" s="155" t="s">
        <v>3059</v>
      </c>
      <c r="C907" s="155" t="s">
        <v>2938</v>
      </c>
      <c r="D907" s="155" t="s">
        <v>3016</v>
      </c>
      <c r="E907" s="155" t="s">
        <v>3017</v>
      </c>
      <c r="F907" s="155" t="s">
        <v>3055</v>
      </c>
      <c r="G907" s="155" t="s">
        <v>3037</v>
      </c>
      <c r="H907" s="155" t="s">
        <v>139</v>
      </c>
      <c r="I907" s="155" t="s">
        <v>4410</v>
      </c>
      <c r="J907" s="156" t="s">
        <v>4410</v>
      </c>
      <c r="K907" s="157" t="s">
        <v>4409</v>
      </c>
    </row>
    <row r="908" spans="1:11" ht="14.5" x14ac:dyDescent="0.35">
      <c r="A908" s="150" t="s">
        <v>3060</v>
      </c>
      <c r="B908" s="151" t="s">
        <v>3061</v>
      </c>
      <c r="C908" s="151" t="s">
        <v>2938</v>
      </c>
      <c r="D908" s="151" t="s">
        <v>3016</v>
      </c>
      <c r="E908" s="151" t="s">
        <v>3017</v>
      </c>
      <c r="F908" s="151" t="s">
        <v>3055</v>
      </c>
      <c r="G908" s="151" t="s">
        <v>3052</v>
      </c>
      <c r="H908" s="151" t="s">
        <v>132</v>
      </c>
      <c r="I908" s="151" t="s">
        <v>4410</v>
      </c>
      <c r="J908" s="152" t="s">
        <v>4410</v>
      </c>
      <c r="K908" s="153" t="s">
        <v>4409</v>
      </c>
    </row>
    <row r="909" spans="1:11" ht="14.5" x14ac:dyDescent="0.35">
      <c r="A909" s="154" t="s">
        <v>3062</v>
      </c>
      <c r="B909" s="155" t="s">
        <v>3063</v>
      </c>
      <c r="C909" s="155" t="s">
        <v>2938</v>
      </c>
      <c r="D909" s="155" t="s">
        <v>3016</v>
      </c>
      <c r="E909" s="155" t="s">
        <v>3017</v>
      </c>
      <c r="F909" s="155" t="s">
        <v>3064</v>
      </c>
      <c r="G909" s="155" t="s">
        <v>3019</v>
      </c>
      <c r="H909" s="155" t="s">
        <v>139</v>
      </c>
      <c r="I909" s="155">
        <v>3</v>
      </c>
      <c r="J909" s="156">
        <v>3.5</v>
      </c>
      <c r="K909" s="157">
        <v>2.625</v>
      </c>
    </row>
    <row r="910" spans="1:11" ht="14.5" x14ac:dyDescent="0.35">
      <c r="A910" s="150" t="s">
        <v>3065</v>
      </c>
      <c r="B910" s="151" t="s">
        <v>3066</v>
      </c>
      <c r="C910" s="151" t="s">
        <v>2938</v>
      </c>
      <c r="D910" s="151" t="s">
        <v>3016</v>
      </c>
      <c r="E910" s="151" t="s">
        <v>3017</v>
      </c>
      <c r="F910" s="151" t="s">
        <v>3064</v>
      </c>
      <c r="G910" s="151" t="s">
        <v>3022</v>
      </c>
      <c r="H910" s="151" t="s">
        <v>139</v>
      </c>
      <c r="I910" s="151">
        <v>3</v>
      </c>
      <c r="J910" s="152">
        <v>3.5</v>
      </c>
      <c r="K910" s="153">
        <v>3.5</v>
      </c>
    </row>
    <row r="911" spans="1:11" ht="14.5" x14ac:dyDescent="0.35">
      <c r="A911" s="154" t="s">
        <v>3067</v>
      </c>
      <c r="B911" s="155" t="s">
        <v>3068</v>
      </c>
      <c r="C911" s="155" t="s">
        <v>2938</v>
      </c>
      <c r="D911" s="155" t="s">
        <v>3016</v>
      </c>
      <c r="E911" s="155" t="s">
        <v>3017</v>
      </c>
      <c r="F911" s="155" t="s">
        <v>3064</v>
      </c>
      <c r="G911" s="155" t="s">
        <v>3025</v>
      </c>
      <c r="H911" s="155" t="s">
        <v>139</v>
      </c>
      <c r="I911" s="155">
        <v>3</v>
      </c>
      <c r="J911" s="156">
        <v>3.5</v>
      </c>
      <c r="K911" s="157">
        <v>4.2</v>
      </c>
    </row>
    <row r="912" spans="1:11" ht="14.5" x14ac:dyDescent="0.35">
      <c r="A912" s="150" t="s">
        <v>3069</v>
      </c>
      <c r="B912" s="151" t="s">
        <v>3070</v>
      </c>
      <c r="C912" s="151" t="s">
        <v>2938</v>
      </c>
      <c r="D912" s="151" t="s">
        <v>3016</v>
      </c>
      <c r="E912" s="151" t="s">
        <v>3017</v>
      </c>
      <c r="F912" s="151" t="s">
        <v>3064</v>
      </c>
      <c r="G912" s="151" t="s">
        <v>3028</v>
      </c>
      <c r="H912" s="151" t="s">
        <v>139</v>
      </c>
      <c r="I912" s="151">
        <v>3</v>
      </c>
      <c r="J912" s="152">
        <v>3.5</v>
      </c>
      <c r="K912" s="153">
        <v>5.25</v>
      </c>
    </row>
    <row r="913" spans="1:11" ht="14.5" x14ac:dyDescent="0.35">
      <c r="A913" s="154" t="s">
        <v>3071</v>
      </c>
      <c r="B913" s="155" t="s">
        <v>3072</v>
      </c>
      <c r="C913" s="155" t="s">
        <v>2938</v>
      </c>
      <c r="D913" s="155" t="s">
        <v>3016</v>
      </c>
      <c r="E913" s="155" t="s">
        <v>3017</v>
      </c>
      <c r="F913" s="155" t="s">
        <v>3064</v>
      </c>
      <c r="G913" s="155" t="s">
        <v>3031</v>
      </c>
      <c r="H913" s="155" t="s">
        <v>139</v>
      </c>
      <c r="I913" s="155">
        <v>3</v>
      </c>
      <c r="J913" s="156">
        <v>3.5</v>
      </c>
      <c r="K913" s="157">
        <v>7</v>
      </c>
    </row>
    <row r="914" spans="1:11" ht="14.5" x14ac:dyDescent="0.35">
      <c r="A914" s="150" t="s">
        <v>3073</v>
      </c>
      <c r="B914" s="151" t="s">
        <v>3074</v>
      </c>
      <c r="C914" s="151" t="s">
        <v>2938</v>
      </c>
      <c r="D914" s="151" t="s">
        <v>3016</v>
      </c>
      <c r="E914" s="151" t="s">
        <v>3017</v>
      </c>
      <c r="F914" s="151" t="s">
        <v>3064</v>
      </c>
      <c r="G914" s="151" t="s">
        <v>3034</v>
      </c>
      <c r="H914" s="151" t="s">
        <v>132</v>
      </c>
      <c r="I914" s="151">
        <v>1</v>
      </c>
      <c r="J914" s="152">
        <v>1.5</v>
      </c>
      <c r="K914" s="153">
        <v>0.05</v>
      </c>
    </row>
    <row r="915" spans="1:11" ht="14.5" x14ac:dyDescent="0.35">
      <c r="A915" s="154" t="s">
        <v>3075</v>
      </c>
      <c r="B915" s="155" t="s">
        <v>3076</v>
      </c>
      <c r="C915" s="155" t="s">
        <v>2938</v>
      </c>
      <c r="D915" s="155" t="s">
        <v>3016</v>
      </c>
      <c r="E915" s="155" t="s">
        <v>3017</v>
      </c>
      <c r="F915" s="155" t="s">
        <v>3064</v>
      </c>
      <c r="G915" s="155" t="s">
        <v>3037</v>
      </c>
      <c r="H915" s="155" t="s">
        <v>139</v>
      </c>
      <c r="I915" s="155">
        <v>3</v>
      </c>
      <c r="J915" s="156">
        <v>3.5</v>
      </c>
      <c r="K915" s="157">
        <v>4.2</v>
      </c>
    </row>
    <row r="916" spans="1:11" ht="14.5" x14ac:dyDescent="0.35">
      <c r="A916" s="150" t="s">
        <v>3077</v>
      </c>
      <c r="B916" s="151" t="s">
        <v>3078</v>
      </c>
      <c r="C916" s="151" t="s">
        <v>2938</v>
      </c>
      <c r="D916" s="151" t="s">
        <v>3016</v>
      </c>
      <c r="E916" s="151" t="s">
        <v>3017</v>
      </c>
      <c r="F916" s="151" t="s">
        <v>3064</v>
      </c>
      <c r="G916" s="151" t="s">
        <v>3040</v>
      </c>
      <c r="H916" s="151" t="s">
        <v>139</v>
      </c>
      <c r="I916" s="151">
        <v>3</v>
      </c>
      <c r="J916" s="152">
        <v>3.5</v>
      </c>
      <c r="K916" s="153">
        <v>5.25</v>
      </c>
    </row>
    <row r="917" spans="1:11" ht="14.5" x14ac:dyDescent="0.35">
      <c r="A917" s="154" t="s">
        <v>3079</v>
      </c>
      <c r="B917" s="155" t="s">
        <v>3080</v>
      </c>
      <c r="C917" s="155" t="s">
        <v>2938</v>
      </c>
      <c r="D917" s="155" t="s">
        <v>3016</v>
      </c>
      <c r="E917" s="155" t="s">
        <v>3017</v>
      </c>
      <c r="F917" s="155" t="s">
        <v>3064</v>
      </c>
      <c r="G917" s="155" t="s">
        <v>3043</v>
      </c>
      <c r="H917" s="155" t="s">
        <v>139</v>
      </c>
      <c r="I917" s="155">
        <v>3</v>
      </c>
      <c r="J917" s="156">
        <v>3.5</v>
      </c>
      <c r="K917" s="157">
        <v>7</v>
      </c>
    </row>
    <row r="918" spans="1:11" ht="14.5" x14ac:dyDescent="0.35">
      <c r="A918" s="150" t="s">
        <v>3081</v>
      </c>
      <c r="B918" s="151" t="s">
        <v>3082</v>
      </c>
      <c r="C918" s="151" t="s">
        <v>2938</v>
      </c>
      <c r="D918" s="151" t="s">
        <v>3016</v>
      </c>
      <c r="E918" s="151" t="s">
        <v>3017</v>
      </c>
      <c r="F918" s="151" t="s">
        <v>3064</v>
      </c>
      <c r="G918" s="151" t="s">
        <v>3046</v>
      </c>
      <c r="H918" s="151" t="s">
        <v>139</v>
      </c>
      <c r="I918" s="151">
        <v>3</v>
      </c>
      <c r="J918" s="152">
        <v>3.5</v>
      </c>
      <c r="K918" s="153">
        <v>10.5</v>
      </c>
    </row>
    <row r="919" spans="1:11" ht="14.5" x14ac:dyDescent="0.35">
      <c r="A919" s="154" t="s">
        <v>3083</v>
      </c>
      <c r="B919" s="155" t="s">
        <v>3084</v>
      </c>
      <c r="C919" s="155" t="s">
        <v>2938</v>
      </c>
      <c r="D919" s="155" t="s">
        <v>3016</v>
      </c>
      <c r="E919" s="155" t="s">
        <v>3017</v>
      </c>
      <c r="F919" s="155" t="s">
        <v>3064</v>
      </c>
      <c r="G919" s="155" t="s">
        <v>3049</v>
      </c>
      <c r="H919" s="155" t="s">
        <v>139</v>
      </c>
      <c r="I919" s="155">
        <v>3</v>
      </c>
      <c r="J919" s="156">
        <v>3.5</v>
      </c>
      <c r="K919" s="157">
        <v>21</v>
      </c>
    </row>
    <row r="920" spans="1:11" ht="14.5" x14ac:dyDescent="0.35">
      <c r="A920" s="150" t="s">
        <v>3085</v>
      </c>
      <c r="B920" s="151" t="s">
        <v>3086</v>
      </c>
      <c r="C920" s="151" t="s">
        <v>2938</v>
      </c>
      <c r="D920" s="151" t="s">
        <v>3016</v>
      </c>
      <c r="E920" s="151" t="s">
        <v>3017</v>
      </c>
      <c r="F920" s="151" t="s">
        <v>3064</v>
      </c>
      <c r="G920" s="151" t="s">
        <v>3052</v>
      </c>
      <c r="H920" s="151" t="s">
        <v>132</v>
      </c>
      <c r="I920" s="151">
        <v>1</v>
      </c>
      <c r="J920" s="152">
        <v>1.5</v>
      </c>
      <c r="K920" s="153">
        <v>0.1</v>
      </c>
    </row>
    <row r="921" spans="1:11" ht="14.5" x14ac:dyDescent="0.35">
      <c r="A921" s="154" t="s">
        <v>3087</v>
      </c>
      <c r="B921" s="155" t="s">
        <v>3088</v>
      </c>
      <c r="C921" s="155" t="s">
        <v>2938</v>
      </c>
      <c r="D921" s="155" t="s">
        <v>3016</v>
      </c>
      <c r="E921" s="155" t="s">
        <v>3017</v>
      </c>
      <c r="F921" s="155" t="s">
        <v>3089</v>
      </c>
      <c r="G921" s="155" t="s">
        <v>3090</v>
      </c>
      <c r="H921" s="155" t="s">
        <v>139</v>
      </c>
      <c r="I921" s="155" t="s">
        <v>4410</v>
      </c>
      <c r="J921" s="156" t="s">
        <v>4410</v>
      </c>
      <c r="K921" s="157" t="s">
        <v>4409</v>
      </c>
    </row>
    <row r="922" spans="1:11" ht="14.5" x14ac:dyDescent="0.35">
      <c r="A922" s="150" t="s">
        <v>3091</v>
      </c>
      <c r="B922" s="151" t="s">
        <v>3092</v>
      </c>
      <c r="C922" s="151" t="s">
        <v>2938</v>
      </c>
      <c r="D922" s="151" t="s">
        <v>3016</v>
      </c>
      <c r="E922" s="151" t="s">
        <v>3017</v>
      </c>
      <c r="F922" s="151" t="s">
        <v>3089</v>
      </c>
      <c r="G922" s="151" t="s">
        <v>3093</v>
      </c>
      <c r="H922" s="151" t="s">
        <v>139</v>
      </c>
      <c r="I922" s="151" t="s">
        <v>4410</v>
      </c>
      <c r="J922" s="152" t="s">
        <v>4410</v>
      </c>
      <c r="K922" s="153" t="s">
        <v>4409</v>
      </c>
    </row>
    <row r="923" spans="1:11" ht="14.5" x14ac:dyDescent="0.35">
      <c r="A923" s="154" t="s">
        <v>3094</v>
      </c>
      <c r="B923" s="155" t="s">
        <v>3095</v>
      </c>
      <c r="C923" s="155" t="s">
        <v>2938</v>
      </c>
      <c r="D923" s="155" t="s">
        <v>3016</v>
      </c>
      <c r="E923" s="155" t="s">
        <v>3017</v>
      </c>
      <c r="F923" s="155" t="s">
        <v>3089</v>
      </c>
      <c r="G923" s="155" t="s">
        <v>3096</v>
      </c>
      <c r="H923" s="155" t="s">
        <v>139</v>
      </c>
      <c r="I923" s="155" t="s">
        <v>4410</v>
      </c>
      <c r="J923" s="156" t="s">
        <v>4410</v>
      </c>
      <c r="K923" s="157" t="s">
        <v>4409</v>
      </c>
    </row>
    <row r="924" spans="1:11" ht="14.5" x14ac:dyDescent="0.35">
      <c r="A924" s="150" t="s">
        <v>3097</v>
      </c>
      <c r="B924" s="151" t="s">
        <v>3098</v>
      </c>
      <c r="C924" s="151" t="s">
        <v>2938</v>
      </c>
      <c r="D924" s="151" t="s">
        <v>3016</v>
      </c>
      <c r="E924" s="151" t="s">
        <v>3017</v>
      </c>
      <c r="F924" s="151" t="s">
        <v>3089</v>
      </c>
      <c r="G924" s="151" t="s">
        <v>3099</v>
      </c>
      <c r="H924" s="151" t="s">
        <v>139</v>
      </c>
      <c r="I924" s="151" t="s">
        <v>4410</v>
      </c>
      <c r="J924" s="152" t="s">
        <v>4410</v>
      </c>
      <c r="K924" s="153" t="s">
        <v>4409</v>
      </c>
    </row>
    <row r="925" spans="1:11" ht="14.5" x14ac:dyDescent="0.35">
      <c r="A925" s="154" t="s">
        <v>3100</v>
      </c>
      <c r="B925" s="155" t="s">
        <v>3101</v>
      </c>
      <c r="C925" s="155" t="s">
        <v>2938</v>
      </c>
      <c r="D925" s="155" t="s">
        <v>3016</v>
      </c>
      <c r="E925" s="155" t="s">
        <v>3017</v>
      </c>
      <c r="F925" s="155" t="s">
        <v>3089</v>
      </c>
      <c r="G925" s="155" t="s">
        <v>3102</v>
      </c>
      <c r="H925" s="155" t="s">
        <v>139</v>
      </c>
      <c r="I925" s="155" t="s">
        <v>4410</v>
      </c>
      <c r="J925" s="156" t="s">
        <v>4410</v>
      </c>
      <c r="K925" s="157" t="s">
        <v>4409</v>
      </c>
    </row>
    <row r="926" spans="1:11" ht="14.5" x14ac:dyDescent="0.35">
      <c r="A926" s="150" t="s">
        <v>3103</v>
      </c>
      <c r="B926" s="151" t="s">
        <v>3104</v>
      </c>
      <c r="C926" s="151" t="s">
        <v>2938</v>
      </c>
      <c r="D926" s="151" t="s">
        <v>3016</v>
      </c>
      <c r="E926" s="151" t="s">
        <v>3017</v>
      </c>
      <c r="F926" s="151" t="s">
        <v>3089</v>
      </c>
      <c r="G926" s="151" t="s">
        <v>3105</v>
      </c>
      <c r="H926" s="151" t="s">
        <v>139</v>
      </c>
      <c r="I926" s="151" t="s">
        <v>4410</v>
      </c>
      <c r="J926" s="152" t="s">
        <v>4410</v>
      </c>
      <c r="K926" s="153" t="s">
        <v>4409</v>
      </c>
    </row>
    <row r="927" spans="1:11" ht="14.5" x14ac:dyDescent="0.35">
      <c r="A927" s="154" t="s">
        <v>3106</v>
      </c>
      <c r="B927" s="155" t="s">
        <v>3107</v>
      </c>
      <c r="C927" s="155" t="s">
        <v>2938</v>
      </c>
      <c r="D927" s="155" t="s">
        <v>3016</v>
      </c>
      <c r="E927" s="155" t="s">
        <v>3108</v>
      </c>
      <c r="F927" s="155" t="s">
        <v>3109</v>
      </c>
      <c r="G927" s="155" t="s">
        <v>3019</v>
      </c>
      <c r="H927" s="155" t="s">
        <v>139</v>
      </c>
      <c r="I927" s="155" t="s">
        <v>4410</v>
      </c>
      <c r="J927" s="156" t="s">
        <v>4410</v>
      </c>
      <c r="K927" s="157" t="s">
        <v>4409</v>
      </c>
    </row>
    <row r="928" spans="1:11" ht="14.5" x14ac:dyDescent="0.35">
      <c r="A928" s="150" t="s">
        <v>3110</v>
      </c>
      <c r="B928" s="151" t="s">
        <v>3111</v>
      </c>
      <c r="C928" s="151" t="s">
        <v>2938</v>
      </c>
      <c r="D928" s="151" t="s">
        <v>3016</v>
      </c>
      <c r="E928" s="151" t="s">
        <v>3108</v>
      </c>
      <c r="F928" s="151" t="s">
        <v>3109</v>
      </c>
      <c r="G928" s="151" t="s">
        <v>3022</v>
      </c>
      <c r="H928" s="151" t="s">
        <v>139</v>
      </c>
      <c r="I928" s="151" t="s">
        <v>4410</v>
      </c>
      <c r="J928" s="152" t="s">
        <v>4410</v>
      </c>
      <c r="K928" s="153" t="s">
        <v>4409</v>
      </c>
    </row>
    <row r="929" spans="1:11" ht="14.5" x14ac:dyDescent="0.35">
      <c r="A929" s="154" t="s">
        <v>3112</v>
      </c>
      <c r="B929" s="155" t="s">
        <v>3113</v>
      </c>
      <c r="C929" s="155" t="s">
        <v>2938</v>
      </c>
      <c r="D929" s="155" t="s">
        <v>3016</v>
      </c>
      <c r="E929" s="155" t="s">
        <v>3108</v>
      </c>
      <c r="F929" s="155" t="s">
        <v>3109</v>
      </c>
      <c r="G929" s="155" t="s">
        <v>3025</v>
      </c>
      <c r="H929" s="155" t="s">
        <v>139</v>
      </c>
      <c r="I929" s="155" t="s">
        <v>4410</v>
      </c>
      <c r="J929" s="156" t="s">
        <v>4410</v>
      </c>
      <c r="K929" s="157" t="s">
        <v>4409</v>
      </c>
    </row>
    <row r="930" spans="1:11" ht="14.5" x14ac:dyDescent="0.35">
      <c r="A930" s="150" t="s">
        <v>3114</v>
      </c>
      <c r="B930" s="151" t="s">
        <v>3115</v>
      </c>
      <c r="C930" s="151" t="s">
        <v>2938</v>
      </c>
      <c r="D930" s="151" t="s">
        <v>3016</v>
      </c>
      <c r="E930" s="151" t="s">
        <v>3108</v>
      </c>
      <c r="F930" s="151" t="s">
        <v>3109</v>
      </c>
      <c r="G930" s="151" t="s">
        <v>3037</v>
      </c>
      <c r="H930" s="151" t="s">
        <v>139</v>
      </c>
      <c r="I930" s="151" t="s">
        <v>4410</v>
      </c>
      <c r="J930" s="152" t="s">
        <v>4410</v>
      </c>
      <c r="K930" s="153" t="s">
        <v>4409</v>
      </c>
    </row>
    <row r="931" spans="1:11" ht="14.5" x14ac:dyDescent="0.35">
      <c r="A931" s="154" t="s">
        <v>3116</v>
      </c>
      <c r="B931" s="155" t="s">
        <v>3117</v>
      </c>
      <c r="C931" s="155" t="s">
        <v>2938</v>
      </c>
      <c r="D931" s="155" t="s">
        <v>3016</v>
      </c>
      <c r="E931" s="155" t="s">
        <v>3108</v>
      </c>
      <c r="F931" s="155" t="s">
        <v>3109</v>
      </c>
      <c r="G931" s="155" t="s">
        <v>3040</v>
      </c>
      <c r="H931" s="155" t="s">
        <v>139</v>
      </c>
      <c r="I931" s="155" t="s">
        <v>4410</v>
      </c>
      <c r="J931" s="156" t="s">
        <v>4410</v>
      </c>
      <c r="K931" s="157" t="s">
        <v>4409</v>
      </c>
    </row>
    <row r="932" spans="1:11" ht="14.5" x14ac:dyDescent="0.35">
      <c r="A932" s="150" t="s">
        <v>3118</v>
      </c>
      <c r="B932" s="151" t="s">
        <v>3119</v>
      </c>
      <c r="C932" s="151" t="s">
        <v>2938</v>
      </c>
      <c r="D932" s="151" t="s">
        <v>3016</v>
      </c>
      <c r="E932" s="151" t="s">
        <v>3108</v>
      </c>
      <c r="F932" s="151" t="s">
        <v>3109</v>
      </c>
      <c r="G932" s="151" t="s">
        <v>3043</v>
      </c>
      <c r="H932" s="151" t="s">
        <v>139</v>
      </c>
      <c r="I932" s="151" t="s">
        <v>4410</v>
      </c>
      <c r="J932" s="152" t="s">
        <v>4410</v>
      </c>
      <c r="K932" s="153" t="s">
        <v>4409</v>
      </c>
    </row>
    <row r="933" spans="1:11" ht="14.5" x14ac:dyDescent="0.35">
      <c r="A933" s="154" t="s">
        <v>3120</v>
      </c>
      <c r="B933" s="155" t="s">
        <v>3121</v>
      </c>
      <c r="C933" s="155" t="s">
        <v>2938</v>
      </c>
      <c r="D933" s="155" t="s">
        <v>3016</v>
      </c>
      <c r="E933" s="155" t="s">
        <v>3108</v>
      </c>
      <c r="F933" s="155" t="s">
        <v>3122</v>
      </c>
      <c r="G933" s="155" t="s">
        <v>3019</v>
      </c>
      <c r="H933" s="155" t="s">
        <v>139</v>
      </c>
      <c r="I933" s="155" t="s">
        <v>4410</v>
      </c>
      <c r="J933" s="156" t="s">
        <v>4410</v>
      </c>
      <c r="K933" s="157" t="s">
        <v>4409</v>
      </c>
    </row>
    <row r="934" spans="1:11" ht="14.5" x14ac:dyDescent="0.35">
      <c r="A934" s="150" t="s">
        <v>3123</v>
      </c>
      <c r="B934" s="151" t="s">
        <v>3124</v>
      </c>
      <c r="C934" s="151" t="s">
        <v>2938</v>
      </c>
      <c r="D934" s="151" t="s">
        <v>3016</v>
      </c>
      <c r="E934" s="151" t="s">
        <v>3108</v>
      </c>
      <c r="F934" s="151" t="s">
        <v>3122</v>
      </c>
      <c r="G934" s="151" t="s">
        <v>3037</v>
      </c>
      <c r="H934" s="151" t="s">
        <v>139</v>
      </c>
      <c r="I934" s="151" t="s">
        <v>4410</v>
      </c>
      <c r="J934" s="152" t="s">
        <v>4410</v>
      </c>
      <c r="K934" s="153" t="s">
        <v>4409</v>
      </c>
    </row>
    <row r="935" spans="1:11" ht="14.5" x14ac:dyDescent="0.35">
      <c r="A935" s="154" t="s">
        <v>3125</v>
      </c>
      <c r="B935" s="155" t="s">
        <v>3126</v>
      </c>
      <c r="C935" s="155" t="s">
        <v>2938</v>
      </c>
      <c r="D935" s="155" t="s">
        <v>3016</v>
      </c>
      <c r="E935" s="155" t="s">
        <v>3108</v>
      </c>
      <c r="F935" s="155" t="s">
        <v>3127</v>
      </c>
      <c r="G935" s="155" t="s">
        <v>3019</v>
      </c>
      <c r="H935" s="155" t="s">
        <v>139</v>
      </c>
      <c r="I935" s="155" t="s">
        <v>4410</v>
      </c>
      <c r="J935" s="156" t="s">
        <v>4410</v>
      </c>
      <c r="K935" s="157" t="s">
        <v>4409</v>
      </c>
    </row>
    <row r="936" spans="1:11" ht="14.5" x14ac:dyDescent="0.35">
      <c r="A936" s="150" t="s">
        <v>3128</v>
      </c>
      <c r="B936" s="151" t="s">
        <v>3129</v>
      </c>
      <c r="C936" s="151" t="s">
        <v>2938</v>
      </c>
      <c r="D936" s="151" t="s">
        <v>3016</v>
      </c>
      <c r="E936" s="151" t="s">
        <v>3108</v>
      </c>
      <c r="F936" s="151" t="s">
        <v>3127</v>
      </c>
      <c r="G936" s="151" t="s">
        <v>3022</v>
      </c>
      <c r="H936" s="151" t="s">
        <v>139</v>
      </c>
      <c r="I936" s="151" t="s">
        <v>4410</v>
      </c>
      <c r="J936" s="152" t="s">
        <v>4410</v>
      </c>
      <c r="K936" s="153" t="s">
        <v>4409</v>
      </c>
    </row>
    <row r="937" spans="1:11" ht="14.5" x14ac:dyDescent="0.35">
      <c r="A937" s="154" t="s">
        <v>3130</v>
      </c>
      <c r="B937" s="155" t="s">
        <v>3131</v>
      </c>
      <c r="C937" s="155" t="s">
        <v>2938</v>
      </c>
      <c r="D937" s="155" t="s">
        <v>3016</v>
      </c>
      <c r="E937" s="155" t="s">
        <v>3108</v>
      </c>
      <c r="F937" s="155" t="s">
        <v>3127</v>
      </c>
      <c r="G937" s="155" t="s">
        <v>3025</v>
      </c>
      <c r="H937" s="155" t="s">
        <v>139</v>
      </c>
      <c r="I937" s="155" t="s">
        <v>4410</v>
      </c>
      <c r="J937" s="156" t="s">
        <v>4410</v>
      </c>
      <c r="K937" s="157" t="s">
        <v>4409</v>
      </c>
    </row>
    <row r="938" spans="1:11" ht="14.5" x14ac:dyDescent="0.35">
      <c r="A938" s="150" t="s">
        <v>3132</v>
      </c>
      <c r="B938" s="151" t="s">
        <v>3133</v>
      </c>
      <c r="C938" s="151" t="s">
        <v>2938</v>
      </c>
      <c r="D938" s="151" t="s">
        <v>3016</v>
      </c>
      <c r="E938" s="151" t="s">
        <v>3108</v>
      </c>
      <c r="F938" s="151" t="s">
        <v>3127</v>
      </c>
      <c r="G938" s="151" t="s">
        <v>3037</v>
      </c>
      <c r="H938" s="151" t="s">
        <v>139</v>
      </c>
      <c r="I938" s="151" t="s">
        <v>4410</v>
      </c>
      <c r="J938" s="152" t="s">
        <v>4410</v>
      </c>
      <c r="K938" s="153" t="s">
        <v>4409</v>
      </c>
    </row>
    <row r="939" spans="1:11" ht="14.5" x14ac:dyDescent="0.35">
      <c r="A939" s="154" t="s">
        <v>3134</v>
      </c>
      <c r="B939" s="155" t="s">
        <v>3135</v>
      </c>
      <c r="C939" s="155" t="s">
        <v>2938</v>
      </c>
      <c r="D939" s="155" t="s">
        <v>3016</v>
      </c>
      <c r="E939" s="155" t="s">
        <v>3108</v>
      </c>
      <c r="F939" s="155" t="s">
        <v>3127</v>
      </c>
      <c r="G939" s="155" t="s">
        <v>3040</v>
      </c>
      <c r="H939" s="155" t="s">
        <v>139</v>
      </c>
      <c r="I939" s="155" t="s">
        <v>4410</v>
      </c>
      <c r="J939" s="156" t="s">
        <v>4410</v>
      </c>
      <c r="K939" s="157" t="s">
        <v>4409</v>
      </c>
    </row>
    <row r="940" spans="1:11" ht="14.5" x14ac:dyDescent="0.35">
      <c r="A940" s="150" t="s">
        <v>3136</v>
      </c>
      <c r="B940" s="151" t="s">
        <v>3137</v>
      </c>
      <c r="C940" s="151" t="s">
        <v>2938</v>
      </c>
      <c r="D940" s="151" t="s">
        <v>3016</v>
      </c>
      <c r="E940" s="151" t="s">
        <v>3108</v>
      </c>
      <c r="F940" s="151" t="s">
        <v>3127</v>
      </c>
      <c r="G940" s="151" t="s">
        <v>3043</v>
      </c>
      <c r="H940" s="151" t="s">
        <v>139</v>
      </c>
      <c r="I940" s="151" t="s">
        <v>4410</v>
      </c>
      <c r="J940" s="152" t="s">
        <v>4410</v>
      </c>
      <c r="K940" s="153" t="s">
        <v>4409</v>
      </c>
    </row>
    <row r="941" spans="1:11" ht="14.5" x14ac:dyDescent="0.35">
      <c r="A941" s="154" t="s">
        <v>3138</v>
      </c>
      <c r="B941" s="155" t="s">
        <v>3139</v>
      </c>
      <c r="C941" s="155" t="s">
        <v>2938</v>
      </c>
      <c r="D941" s="155" t="s">
        <v>2738</v>
      </c>
      <c r="E941" s="155" t="s">
        <v>3140</v>
      </c>
      <c r="F941" s="155" t="s">
        <v>3141</v>
      </c>
      <c r="G941" s="155" t="s">
        <v>3142</v>
      </c>
      <c r="H941" s="155" t="s">
        <v>132</v>
      </c>
      <c r="I941" s="155">
        <v>2</v>
      </c>
      <c r="J941" s="156">
        <v>2.5</v>
      </c>
      <c r="K941" s="157">
        <v>0.5357142857142857</v>
      </c>
    </row>
    <row r="942" spans="1:11" ht="14.5" x14ac:dyDescent="0.35">
      <c r="A942" s="150" t="s">
        <v>3143</v>
      </c>
      <c r="B942" s="151" t="s">
        <v>3144</v>
      </c>
      <c r="C942" s="151" t="s">
        <v>2938</v>
      </c>
      <c r="D942" s="151" t="s">
        <v>2738</v>
      </c>
      <c r="E942" s="151" t="s">
        <v>3140</v>
      </c>
      <c r="F942" s="151" t="s">
        <v>3141</v>
      </c>
      <c r="G942" s="151" t="s">
        <v>3145</v>
      </c>
      <c r="H942" s="151" t="s">
        <v>132</v>
      </c>
      <c r="I942" s="151">
        <v>2</v>
      </c>
      <c r="J942" s="152">
        <v>2.5</v>
      </c>
      <c r="K942" s="153">
        <v>0.5357142857142857</v>
      </c>
    </row>
    <row r="943" spans="1:11" ht="14.5" x14ac:dyDescent="0.35">
      <c r="A943" s="154" t="s">
        <v>3146</v>
      </c>
      <c r="B943" s="155" t="s">
        <v>3147</v>
      </c>
      <c r="C943" s="155" t="s">
        <v>2938</v>
      </c>
      <c r="D943" s="155" t="s">
        <v>2738</v>
      </c>
      <c r="E943" s="155" t="s">
        <v>3140</v>
      </c>
      <c r="F943" s="155" t="s">
        <v>3141</v>
      </c>
      <c r="G943" s="155" t="s">
        <v>3148</v>
      </c>
      <c r="H943" s="155" t="s">
        <v>132</v>
      </c>
      <c r="I943" s="155">
        <v>3</v>
      </c>
      <c r="J943" s="156">
        <v>3.5</v>
      </c>
      <c r="K943" s="157">
        <v>1.5</v>
      </c>
    </row>
    <row r="944" spans="1:11" ht="14.5" x14ac:dyDescent="0.35">
      <c r="A944" s="150" t="s">
        <v>3149</v>
      </c>
      <c r="B944" s="151" t="s">
        <v>3150</v>
      </c>
      <c r="C944" s="151" t="s">
        <v>2938</v>
      </c>
      <c r="D944" s="151" t="s">
        <v>2738</v>
      </c>
      <c r="E944" s="151" t="s">
        <v>3140</v>
      </c>
      <c r="F944" s="151" t="s">
        <v>3141</v>
      </c>
      <c r="G944" s="151" t="s">
        <v>3151</v>
      </c>
      <c r="H944" s="151" t="s">
        <v>132</v>
      </c>
      <c r="I944" s="151">
        <v>2</v>
      </c>
      <c r="J944" s="152">
        <v>2.5</v>
      </c>
      <c r="K944" s="153">
        <v>0.625</v>
      </c>
    </row>
    <row r="945" spans="1:11" ht="14.5" x14ac:dyDescent="0.35">
      <c r="A945" s="154" t="s">
        <v>3152</v>
      </c>
      <c r="B945" s="155" t="s">
        <v>3153</v>
      </c>
      <c r="C945" s="155" t="s">
        <v>2938</v>
      </c>
      <c r="D945" s="155" t="s">
        <v>2738</v>
      </c>
      <c r="E945" s="155" t="s">
        <v>3140</v>
      </c>
      <c r="F945" s="155" t="s">
        <v>3141</v>
      </c>
      <c r="G945" s="155" t="s">
        <v>3154</v>
      </c>
      <c r="H945" s="155" t="s">
        <v>132</v>
      </c>
      <c r="I945" s="155">
        <v>2</v>
      </c>
      <c r="J945" s="156">
        <v>2.5</v>
      </c>
      <c r="K945" s="157">
        <v>0.625</v>
      </c>
    </row>
    <row r="946" spans="1:11" ht="14.5" x14ac:dyDescent="0.35">
      <c r="A946" s="150" t="s">
        <v>3155</v>
      </c>
      <c r="B946" s="151" t="s">
        <v>3156</v>
      </c>
      <c r="C946" s="151" t="s">
        <v>2938</v>
      </c>
      <c r="D946" s="151" t="s">
        <v>2738</v>
      </c>
      <c r="E946" s="151" t="s">
        <v>3140</v>
      </c>
      <c r="F946" s="151" t="s">
        <v>3141</v>
      </c>
      <c r="G946" s="151" t="s">
        <v>3157</v>
      </c>
      <c r="H946" s="151" t="s">
        <v>132</v>
      </c>
      <c r="I946" s="151">
        <v>3</v>
      </c>
      <c r="J946" s="152">
        <v>3.5</v>
      </c>
      <c r="K946" s="153">
        <v>1.05</v>
      </c>
    </row>
    <row r="947" spans="1:11" ht="14.5" x14ac:dyDescent="0.35">
      <c r="A947" s="154" t="s">
        <v>3158</v>
      </c>
      <c r="B947" s="155" t="s">
        <v>3159</v>
      </c>
      <c r="C947" s="155" t="s">
        <v>2938</v>
      </c>
      <c r="D947" s="155" t="s">
        <v>2738</v>
      </c>
      <c r="E947" s="155" t="s">
        <v>3140</v>
      </c>
      <c r="F947" s="155" t="s">
        <v>3160</v>
      </c>
      <c r="G947" s="155" t="s">
        <v>3142</v>
      </c>
      <c r="H947" s="155" t="s">
        <v>139</v>
      </c>
      <c r="I947" s="155">
        <v>2</v>
      </c>
      <c r="J947" s="156">
        <v>2.5</v>
      </c>
      <c r="K947" s="157">
        <v>0.5357142857142857</v>
      </c>
    </row>
    <row r="948" spans="1:11" ht="14.5" x14ac:dyDescent="0.35">
      <c r="A948" s="150" t="s">
        <v>3161</v>
      </c>
      <c r="B948" s="151" t="s">
        <v>3162</v>
      </c>
      <c r="C948" s="151" t="s">
        <v>2938</v>
      </c>
      <c r="D948" s="151" t="s">
        <v>2738</v>
      </c>
      <c r="E948" s="151" t="s">
        <v>3140</v>
      </c>
      <c r="F948" s="151" t="s">
        <v>3160</v>
      </c>
      <c r="G948" s="151" t="s">
        <v>3145</v>
      </c>
      <c r="H948" s="151" t="s">
        <v>139</v>
      </c>
      <c r="I948" s="151">
        <v>2</v>
      </c>
      <c r="J948" s="152">
        <v>2.5</v>
      </c>
      <c r="K948" s="153">
        <v>0.5357142857142857</v>
      </c>
    </row>
    <row r="949" spans="1:11" ht="14.5" x14ac:dyDescent="0.35">
      <c r="A949" s="154" t="s">
        <v>3163</v>
      </c>
      <c r="B949" s="155" t="s">
        <v>3164</v>
      </c>
      <c r="C949" s="155" t="s">
        <v>2938</v>
      </c>
      <c r="D949" s="155" t="s">
        <v>2738</v>
      </c>
      <c r="E949" s="155" t="s">
        <v>3140</v>
      </c>
      <c r="F949" s="155" t="s">
        <v>3160</v>
      </c>
      <c r="G949" s="155" t="s">
        <v>3148</v>
      </c>
      <c r="H949" s="155" t="s">
        <v>139</v>
      </c>
      <c r="I949" s="155">
        <v>3</v>
      </c>
      <c r="J949" s="156">
        <v>3.5</v>
      </c>
      <c r="K949" s="157">
        <v>0.875</v>
      </c>
    </row>
    <row r="950" spans="1:11" ht="14.5" x14ac:dyDescent="0.35">
      <c r="A950" s="150" t="s">
        <v>3165</v>
      </c>
      <c r="B950" s="151" t="s">
        <v>3166</v>
      </c>
      <c r="C950" s="151" t="s">
        <v>2938</v>
      </c>
      <c r="D950" s="151" t="s">
        <v>2738</v>
      </c>
      <c r="E950" s="151" t="s">
        <v>3140</v>
      </c>
      <c r="F950" s="151" t="s">
        <v>3160</v>
      </c>
      <c r="G950" s="151" t="s">
        <v>3151</v>
      </c>
      <c r="H950" s="151" t="s">
        <v>139</v>
      </c>
      <c r="I950" s="151">
        <v>2</v>
      </c>
      <c r="J950" s="152">
        <v>2.5</v>
      </c>
      <c r="K950" s="153">
        <v>0.625</v>
      </c>
    </row>
    <row r="951" spans="1:11" ht="14.5" x14ac:dyDescent="0.35">
      <c r="A951" s="154" t="s">
        <v>3167</v>
      </c>
      <c r="B951" s="155" t="s">
        <v>3168</v>
      </c>
      <c r="C951" s="155" t="s">
        <v>2938</v>
      </c>
      <c r="D951" s="155" t="s">
        <v>2738</v>
      </c>
      <c r="E951" s="155" t="s">
        <v>3140</v>
      </c>
      <c r="F951" s="155" t="s">
        <v>3160</v>
      </c>
      <c r="G951" s="155" t="s">
        <v>3154</v>
      </c>
      <c r="H951" s="155" t="s">
        <v>139</v>
      </c>
      <c r="I951" s="155">
        <v>2</v>
      </c>
      <c r="J951" s="156">
        <v>2.5</v>
      </c>
      <c r="K951" s="157">
        <v>0.625</v>
      </c>
    </row>
    <row r="952" spans="1:11" ht="14.5" x14ac:dyDescent="0.35">
      <c r="A952" s="150" t="s">
        <v>3169</v>
      </c>
      <c r="B952" s="151" t="s">
        <v>3170</v>
      </c>
      <c r="C952" s="151" t="s">
        <v>2938</v>
      </c>
      <c r="D952" s="151" t="s">
        <v>2738</v>
      </c>
      <c r="E952" s="151" t="s">
        <v>3140</v>
      </c>
      <c r="F952" s="151" t="s">
        <v>3160</v>
      </c>
      <c r="G952" s="151" t="s">
        <v>3157</v>
      </c>
      <c r="H952" s="151" t="s">
        <v>139</v>
      </c>
      <c r="I952" s="151">
        <v>3</v>
      </c>
      <c r="J952" s="152">
        <v>3.5</v>
      </c>
      <c r="K952" s="153">
        <v>1.05</v>
      </c>
    </row>
    <row r="953" spans="1:11" ht="14.5" x14ac:dyDescent="0.35">
      <c r="A953" s="154" t="s">
        <v>3171</v>
      </c>
      <c r="B953" s="155" t="s">
        <v>3172</v>
      </c>
      <c r="C953" s="155" t="s">
        <v>2938</v>
      </c>
      <c r="D953" s="155" t="s">
        <v>2738</v>
      </c>
      <c r="E953" s="155" t="s">
        <v>3140</v>
      </c>
      <c r="F953" s="155" t="s">
        <v>3173</v>
      </c>
      <c r="G953" s="155" t="s">
        <v>3142</v>
      </c>
      <c r="H953" s="155" t="s">
        <v>139</v>
      </c>
      <c r="I953" s="155">
        <v>2</v>
      </c>
      <c r="J953" s="156">
        <v>2.5</v>
      </c>
      <c r="K953" s="157">
        <v>0.5357142857142857</v>
      </c>
    </row>
    <row r="954" spans="1:11" ht="14.5" x14ac:dyDescent="0.35">
      <c r="A954" s="150" t="s">
        <v>3174</v>
      </c>
      <c r="B954" s="151" t="s">
        <v>3175</v>
      </c>
      <c r="C954" s="151" t="s">
        <v>2938</v>
      </c>
      <c r="D954" s="151" t="s">
        <v>2738</v>
      </c>
      <c r="E954" s="151" t="s">
        <v>3140</v>
      </c>
      <c r="F954" s="151" t="s">
        <v>3173</v>
      </c>
      <c r="G954" s="151" t="s">
        <v>3145</v>
      </c>
      <c r="H954" s="151" t="s">
        <v>139</v>
      </c>
      <c r="I954" s="151">
        <v>2</v>
      </c>
      <c r="J954" s="152">
        <v>2.5</v>
      </c>
      <c r="K954" s="153">
        <v>0.5357142857142857</v>
      </c>
    </row>
    <row r="955" spans="1:11" ht="14.5" x14ac:dyDescent="0.35">
      <c r="A955" s="154" t="s">
        <v>3176</v>
      </c>
      <c r="B955" s="155" t="s">
        <v>3177</v>
      </c>
      <c r="C955" s="155" t="s">
        <v>2938</v>
      </c>
      <c r="D955" s="155" t="s">
        <v>2738</v>
      </c>
      <c r="E955" s="155" t="s">
        <v>3140</v>
      </c>
      <c r="F955" s="155" t="s">
        <v>3173</v>
      </c>
      <c r="G955" s="155" t="s">
        <v>3148</v>
      </c>
      <c r="H955" s="155" t="s">
        <v>139</v>
      </c>
      <c r="I955" s="155">
        <v>3</v>
      </c>
      <c r="J955" s="156">
        <v>3.5</v>
      </c>
      <c r="K955" s="157">
        <v>0.875</v>
      </c>
    </row>
    <row r="956" spans="1:11" ht="14.5" x14ac:dyDescent="0.35">
      <c r="A956" s="150" t="s">
        <v>3178</v>
      </c>
      <c r="B956" s="151" t="s">
        <v>3179</v>
      </c>
      <c r="C956" s="151" t="s">
        <v>2938</v>
      </c>
      <c r="D956" s="151" t="s">
        <v>2738</v>
      </c>
      <c r="E956" s="151" t="s">
        <v>3140</v>
      </c>
      <c r="F956" s="151" t="s">
        <v>3173</v>
      </c>
      <c r="G956" s="151" t="s">
        <v>3151</v>
      </c>
      <c r="H956" s="151" t="s">
        <v>139</v>
      </c>
      <c r="I956" s="151">
        <v>2</v>
      </c>
      <c r="J956" s="152">
        <v>2.5</v>
      </c>
      <c r="K956" s="153">
        <v>0.625</v>
      </c>
    </row>
    <row r="957" spans="1:11" ht="14.5" x14ac:dyDescent="0.35">
      <c r="A957" s="154" t="s">
        <v>3180</v>
      </c>
      <c r="B957" s="155" t="s">
        <v>3181</v>
      </c>
      <c r="C957" s="155" t="s">
        <v>2938</v>
      </c>
      <c r="D957" s="155" t="s">
        <v>2738</v>
      </c>
      <c r="E957" s="155" t="s">
        <v>3140</v>
      </c>
      <c r="F957" s="155" t="s">
        <v>3173</v>
      </c>
      <c r="G957" s="155" t="s">
        <v>3154</v>
      </c>
      <c r="H957" s="155" t="s">
        <v>139</v>
      </c>
      <c r="I957" s="155">
        <v>2</v>
      </c>
      <c r="J957" s="156">
        <v>2.5</v>
      </c>
      <c r="K957" s="157">
        <v>0.625</v>
      </c>
    </row>
    <row r="958" spans="1:11" ht="14.5" x14ac:dyDescent="0.35">
      <c r="A958" s="150" t="s">
        <v>3182</v>
      </c>
      <c r="B958" s="151" t="s">
        <v>3183</v>
      </c>
      <c r="C958" s="151" t="s">
        <v>2938</v>
      </c>
      <c r="D958" s="151" t="s">
        <v>2738</v>
      </c>
      <c r="E958" s="151" t="s">
        <v>3140</v>
      </c>
      <c r="F958" s="151" t="s">
        <v>3173</v>
      </c>
      <c r="G958" s="151" t="s">
        <v>3157</v>
      </c>
      <c r="H958" s="151" t="s">
        <v>139</v>
      </c>
      <c r="I958" s="151">
        <v>3</v>
      </c>
      <c r="J958" s="152">
        <v>3.5</v>
      </c>
      <c r="K958" s="153">
        <v>1.05</v>
      </c>
    </row>
    <row r="959" spans="1:11" ht="14.5" x14ac:dyDescent="0.35">
      <c r="A959" s="154" t="s">
        <v>3184</v>
      </c>
      <c r="B959" s="155" t="s">
        <v>3185</v>
      </c>
      <c r="C959" s="155" t="s">
        <v>2938</v>
      </c>
      <c r="D959" s="155" t="s">
        <v>2738</v>
      </c>
      <c r="E959" s="155" t="s">
        <v>3186</v>
      </c>
      <c r="F959" s="155" t="s">
        <v>454</v>
      </c>
      <c r="G959" s="155" t="s">
        <v>3187</v>
      </c>
      <c r="H959" s="155" t="s">
        <v>176</v>
      </c>
      <c r="I959" s="155">
        <v>2</v>
      </c>
      <c r="J959" s="156">
        <v>2.5</v>
      </c>
      <c r="K959" s="157">
        <v>0.3125</v>
      </c>
    </row>
    <row r="960" spans="1:11" ht="14.5" x14ac:dyDescent="0.35">
      <c r="A960" s="150" t="s">
        <v>3188</v>
      </c>
      <c r="B960" s="151" t="s">
        <v>3189</v>
      </c>
      <c r="C960" s="151" t="s">
        <v>2938</v>
      </c>
      <c r="D960" s="151" t="s">
        <v>2738</v>
      </c>
      <c r="E960" s="151" t="s">
        <v>3186</v>
      </c>
      <c r="F960" s="151" t="s">
        <v>454</v>
      </c>
      <c r="G960" s="151" t="s">
        <v>3190</v>
      </c>
      <c r="H960" s="151" t="s">
        <v>176</v>
      </c>
      <c r="I960" s="151" t="s">
        <v>4410</v>
      </c>
      <c r="J960" s="152" t="s">
        <v>4410</v>
      </c>
      <c r="K960" s="153" t="s">
        <v>4409</v>
      </c>
    </row>
    <row r="961" spans="1:11" ht="14.5" x14ac:dyDescent="0.35">
      <c r="A961" s="154" t="s">
        <v>3191</v>
      </c>
      <c r="B961" s="155" t="s">
        <v>3192</v>
      </c>
      <c r="C961" s="155" t="s">
        <v>2938</v>
      </c>
      <c r="D961" s="155" t="s">
        <v>2738</v>
      </c>
      <c r="E961" s="155" t="s">
        <v>3193</v>
      </c>
      <c r="F961" s="155" t="s">
        <v>454</v>
      </c>
      <c r="G961" s="155" t="s">
        <v>3187</v>
      </c>
      <c r="H961" s="155" t="s">
        <v>176</v>
      </c>
      <c r="I961" s="155">
        <v>2</v>
      </c>
      <c r="J961" s="156">
        <v>2.5</v>
      </c>
      <c r="K961" s="157">
        <v>0.3125</v>
      </c>
    </row>
    <row r="962" spans="1:11" ht="14.5" x14ac:dyDescent="0.35">
      <c r="A962" s="150" t="s">
        <v>3194</v>
      </c>
      <c r="B962" s="151" t="s">
        <v>3195</v>
      </c>
      <c r="C962" s="151" t="s">
        <v>2938</v>
      </c>
      <c r="D962" s="151" t="s">
        <v>2738</v>
      </c>
      <c r="E962" s="151" t="s">
        <v>3193</v>
      </c>
      <c r="F962" s="151" t="s">
        <v>454</v>
      </c>
      <c r="G962" s="151" t="s">
        <v>3190</v>
      </c>
      <c r="H962" s="151" t="s">
        <v>176</v>
      </c>
      <c r="I962" s="151" t="s">
        <v>4410</v>
      </c>
      <c r="J962" s="152" t="s">
        <v>4410</v>
      </c>
      <c r="K962" s="153" t="s">
        <v>4409</v>
      </c>
    </row>
    <row r="963" spans="1:11" ht="14.5" x14ac:dyDescent="0.35">
      <c r="A963" s="154" t="s">
        <v>3196</v>
      </c>
      <c r="B963" s="155" t="s">
        <v>3197</v>
      </c>
      <c r="C963" s="155" t="s">
        <v>2938</v>
      </c>
      <c r="D963" s="155" t="s">
        <v>2757</v>
      </c>
      <c r="E963" s="155" t="s">
        <v>2758</v>
      </c>
      <c r="F963" s="155" t="s">
        <v>3198</v>
      </c>
      <c r="G963" s="155" t="s">
        <v>3199</v>
      </c>
      <c r="H963" s="155" t="s">
        <v>139</v>
      </c>
      <c r="I963" s="155" t="s">
        <v>4410</v>
      </c>
      <c r="J963" s="156" t="s">
        <v>4410</v>
      </c>
      <c r="K963" s="157" t="s">
        <v>4409</v>
      </c>
    </row>
    <row r="964" spans="1:11" ht="14.5" x14ac:dyDescent="0.35">
      <c r="A964" s="150" t="s">
        <v>3200</v>
      </c>
      <c r="B964" s="151" t="s">
        <v>3201</v>
      </c>
      <c r="C964" s="151" t="s">
        <v>2938</v>
      </c>
      <c r="D964" s="151" t="s">
        <v>2757</v>
      </c>
      <c r="E964" s="151" t="s">
        <v>3202</v>
      </c>
      <c r="F964" s="151" t="s">
        <v>3203</v>
      </c>
      <c r="G964" s="151" t="s">
        <v>3199</v>
      </c>
      <c r="H964" s="151" t="s">
        <v>139</v>
      </c>
      <c r="I964" s="151" t="s">
        <v>4410</v>
      </c>
      <c r="J964" s="152" t="s">
        <v>4410</v>
      </c>
      <c r="K964" s="153" t="s">
        <v>4409</v>
      </c>
    </row>
    <row r="965" spans="1:11" ht="14.5" x14ac:dyDescent="0.35">
      <c r="A965" s="154" t="s">
        <v>3204</v>
      </c>
      <c r="B965" s="155" t="s">
        <v>3205</v>
      </c>
      <c r="C965" s="155" t="s">
        <v>2938</v>
      </c>
      <c r="D965" s="155" t="s">
        <v>2757</v>
      </c>
      <c r="E965" s="155" t="s">
        <v>3202</v>
      </c>
      <c r="F965" s="155" t="s">
        <v>3206</v>
      </c>
      <c r="G965" s="155" t="s">
        <v>3199</v>
      </c>
      <c r="H965" s="155" t="s">
        <v>139</v>
      </c>
      <c r="I965" s="155" t="s">
        <v>4410</v>
      </c>
      <c r="J965" s="156" t="s">
        <v>4410</v>
      </c>
      <c r="K965" s="157" t="s">
        <v>4409</v>
      </c>
    </row>
    <row r="966" spans="1:11" ht="14.5" x14ac:dyDescent="0.35">
      <c r="A966" s="150" t="s">
        <v>3207</v>
      </c>
      <c r="B966" s="151" t="s">
        <v>3208</v>
      </c>
      <c r="C966" s="151" t="s">
        <v>2938</v>
      </c>
      <c r="D966" s="151" t="s">
        <v>2757</v>
      </c>
      <c r="E966" s="151" t="s">
        <v>3209</v>
      </c>
      <c r="F966" s="151" t="s">
        <v>3210</v>
      </c>
      <c r="G966" s="151" t="s">
        <v>3199</v>
      </c>
      <c r="H966" s="151" t="s">
        <v>139</v>
      </c>
      <c r="I966" s="151" t="s">
        <v>4410</v>
      </c>
      <c r="J966" s="152" t="s">
        <v>4410</v>
      </c>
      <c r="K966" s="153" t="s">
        <v>4409</v>
      </c>
    </row>
    <row r="967" spans="1:11" ht="14.5" x14ac:dyDescent="0.35">
      <c r="A967" s="154" t="s">
        <v>3211</v>
      </c>
      <c r="B967" s="155" t="s">
        <v>3212</v>
      </c>
      <c r="C967" s="155" t="s">
        <v>2938</v>
      </c>
      <c r="D967" s="155" t="s">
        <v>3213</v>
      </c>
      <c r="E967" s="155" t="s">
        <v>3214</v>
      </c>
      <c r="F967" s="155" t="s">
        <v>3215</v>
      </c>
      <c r="G967" s="155" t="s">
        <v>3216</v>
      </c>
      <c r="H967" s="155" t="s">
        <v>176</v>
      </c>
      <c r="I967" s="155" t="s">
        <v>4410</v>
      </c>
      <c r="J967" s="156" t="s">
        <v>4410</v>
      </c>
      <c r="K967" s="157" t="s">
        <v>4409</v>
      </c>
    </row>
    <row r="968" spans="1:11" ht="14.5" x14ac:dyDescent="0.35">
      <c r="A968" s="150" t="s">
        <v>3217</v>
      </c>
      <c r="B968" s="151" t="s">
        <v>3218</v>
      </c>
      <c r="C968" s="151" t="s">
        <v>2938</v>
      </c>
      <c r="D968" s="151" t="s">
        <v>3213</v>
      </c>
      <c r="E968" s="151" t="s">
        <v>3214</v>
      </c>
      <c r="F968" s="151" t="s">
        <v>3215</v>
      </c>
      <c r="G968" s="151" t="s">
        <v>3219</v>
      </c>
      <c r="H968" s="151" t="s">
        <v>176</v>
      </c>
      <c r="I968" s="151" t="s">
        <v>4410</v>
      </c>
      <c r="J968" s="152" t="s">
        <v>4410</v>
      </c>
      <c r="K968" s="153" t="s">
        <v>4409</v>
      </c>
    </row>
    <row r="969" spans="1:11" ht="14.5" x14ac:dyDescent="0.35">
      <c r="A969" s="154" t="s">
        <v>3220</v>
      </c>
      <c r="B969" s="155" t="s">
        <v>3221</v>
      </c>
      <c r="C969" s="155" t="s">
        <v>2938</v>
      </c>
      <c r="D969" s="155" t="s">
        <v>3213</v>
      </c>
      <c r="E969" s="155" t="s">
        <v>3214</v>
      </c>
      <c r="F969" s="155" t="s">
        <v>3222</v>
      </c>
      <c r="G969" s="155" t="s">
        <v>3223</v>
      </c>
      <c r="H969" s="155" t="s">
        <v>176</v>
      </c>
      <c r="I969" s="155" t="s">
        <v>4410</v>
      </c>
      <c r="J969" s="156" t="s">
        <v>4410</v>
      </c>
      <c r="K969" s="157" t="s">
        <v>4409</v>
      </c>
    </row>
    <row r="970" spans="1:11" ht="14.5" x14ac:dyDescent="0.35">
      <c r="A970" s="150" t="s">
        <v>3224</v>
      </c>
      <c r="B970" s="151" t="s">
        <v>3225</v>
      </c>
      <c r="C970" s="151" t="s">
        <v>2938</v>
      </c>
      <c r="D970" s="151" t="s">
        <v>3213</v>
      </c>
      <c r="E970" s="151" t="s">
        <v>3214</v>
      </c>
      <c r="F970" s="151" t="s">
        <v>3222</v>
      </c>
      <c r="G970" s="151" t="s">
        <v>3226</v>
      </c>
      <c r="H970" s="151" t="s">
        <v>176</v>
      </c>
      <c r="I970" s="151">
        <v>2</v>
      </c>
      <c r="J970" s="152">
        <v>2.5</v>
      </c>
      <c r="K970" s="153">
        <v>0.33333333333333331</v>
      </c>
    </row>
    <row r="971" spans="1:11" ht="14.5" x14ac:dyDescent="0.35">
      <c r="A971" s="154" t="s">
        <v>3227</v>
      </c>
      <c r="B971" s="155" t="s">
        <v>3228</v>
      </c>
      <c r="C971" s="155" t="s">
        <v>2938</v>
      </c>
      <c r="D971" s="155" t="s">
        <v>3213</v>
      </c>
      <c r="E971" s="155" t="s">
        <v>3214</v>
      </c>
      <c r="F971" s="155" t="s">
        <v>3222</v>
      </c>
      <c r="G971" s="155" t="s">
        <v>3229</v>
      </c>
      <c r="H971" s="155" t="s">
        <v>176</v>
      </c>
      <c r="I971" s="155" t="s">
        <v>4410</v>
      </c>
      <c r="J971" s="156" t="s">
        <v>4410</v>
      </c>
      <c r="K971" s="157" t="s">
        <v>4409</v>
      </c>
    </row>
    <row r="972" spans="1:11" ht="14.5" x14ac:dyDescent="0.35">
      <c r="A972" s="150" t="s">
        <v>3230</v>
      </c>
      <c r="B972" s="151" t="s">
        <v>3231</v>
      </c>
      <c r="C972" s="151" t="s">
        <v>2938</v>
      </c>
      <c r="D972" s="151" t="s">
        <v>3213</v>
      </c>
      <c r="E972" s="151" t="s">
        <v>3214</v>
      </c>
      <c r="F972" s="151" t="s">
        <v>3232</v>
      </c>
      <c r="G972" s="151" t="s">
        <v>3233</v>
      </c>
      <c r="H972" s="151" t="s">
        <v>176</v>
      </c>
      <c r="I972" s="151" t="s">
        <v>4410</v>
      </c>
      <c r="J972" s="152" t="s">
        <v>4410</v>
      </c>
      <c r="K972" s="153" t="s">
        <v>4409</v>
      </c>
    </row>
    <row r="973" spans="1:11" ht="14.5" x14ac:dyDescent="0.35">
      <c r="A973" s="154" t="s">
        <v>3234</v>
      </c>
      <c r="B973" s="155" t="s">
        <v>3235</v>
      </c>
      <c r="C973" s="155" t="s">
        <v>2938</v>
      </c>
      <c r="D973" s="155" t="s">
        <v>3236</v>
      </c>
      <c r="E973" s="155" t="s">
        <v>3237</v>
      </c>
      <c r="F973" s="155" t="s">
        <v>3238</v>
      </c>
      <c r="G973" s="155" t="s">
        <v>3239</v>
      </c>
      <c r="H973" s="155" t="s">
        <v>132</v>
      </c>
      <c r="I973" s="155">
        <v>1</v>
      </c>
      <c r="J973" s="156">
        <v>1.5</v>
      </c>
      <c r="K973" s="157">
        <v>0.25714285714285712</v>
      </c>
    </row>
    <row r="974" spans="1:11" ht="14.5" x14ac:dyDescent="0.35">
      <c r="A974" s="150" t="s">
        <v>3240</v>
      </c>
      <c r="B974" s="151" t="s">
        <v>3241</v>
      </c>
      <c r="C974" s="151" t="s">
        <v>2938</v>
      </c>
      <c r="D974" s="151" t="s">
        <v>3236</v>
      </c>
      <c r="E974" s="151" t="s">
        <v>3237</v>
      </c>
      <c r="F974" s="151" t="s">
        <v>3238</v>
      </c>
      <c r="G974" s="151" t="s">
        <v>3242</v>
      </c>
      <c r="H974" s="151" t="s">
        <v>132</v>
      </c>
      <c r="I974" s="151">
        <v>1</v>
      </c>
      <c r="J974" s="152">
        <v>1.5</v>
      </c>
      <c r="K974" s="153">
        <v>0.3214285714285714</v>
      </c>
    </row>
    <row r="975" spans="1:11" ht="14.5" x14ac:dyDescent="0.35">
      <c r="A975" s="154" t="s">
        <v>3243</v>
      </c>
      <c r="B975" s="155" t="s">
        <v>3244</v>
      </c>
      <c r="C975" s="155" t="s">
        <v>2938</v>
      </c>
      <c r="D975" s="155" t="s">
        <v>3236</v>
      </c>
      <c r="E975" s="155" t="s">
        <v>3237</v>
      </c>
      <c r="F975" s="155" t="s">
        <v>3238</v>
      </c>
      <c r="G975" s="155" t="s">
        <v>3245</v>
      </c>
      <c r="H975" s="155" t="s">
        <v>132</v>
      </c>
      <c r="I975" s="155">
        <v>0</v>
      </c>
      <c r="J975" s="156">
        <v>0.5</v>
      </c>
      <c r="K975" s="157">
        <v>0.13636363636363635</v>
      </c>
    </row>
    <row r="976" spans="1:11" ht="14.5" x14ac:dyDescent="0.35">
      <c r="A976" s="150" t="s">
        <v>3246</v>
      </c>
      <c r="B976" s="151" t="s">
        <v>3247</v>
      </c>
      <c r="C976" s="151" t="s">
        <v>2938</v>
      </c>
      <c r="D976" s="151" t="s">
        <v>3236</v>
      </c>
      <c r="E976" s="151" t="s">
        <v>3237</v>
      </c>
      <c r="F976" s="151" t="s">
        <v>3238</v>
      </c>
      <c r="G976" s="151" t="s">
        <v>3248</v>
      </c>
      <c r="H976" s="151" t="s">
        <v>132</v>
      </c>
      <c r="I976" s="151">
        <v>0</v>
      </c>
      <c r="J976" s="152">
        <v>0.5</v>
      </c>
      <c r="K976" s="153">
        <v>0.1875</v>
      </c>
    </row>
    <row r="977" spans="1:11" ht="14.5" x14ac:dyDescent="0.35">
      <c r="A977" s="154" t="s">
        <v>3249</v>
      </c>
      <c r="B977" s="155" t="s">
        <v>3250</v>
      </c>
      <c r="C977" s="155" t="s">
        <v>2938</v>
      </c>
      <c r="D977" s="155" t="s">
        <v>3236</v>
      </c>
      <c r="E977" s="155" t="s">
        <v>3237</v>
      </c>
      <c r="F977" s="155" t="s">
        <v>3251</v>
      </c>
      <c r="G977" s="155" t="s">
        <v>3252</v>
      </c>
      <c r="H977" s="155" t="s">
        <v>132</v>
      </c>
      <c r="I977" s="155">
        <v>1</v>
      </c>
      <c r="J977" s="156">
        <v>1.5</v>
      </c>
      <c r="K977" s="157">
        <v>1.6666666666666666E-2</v>
      </c>
    </row>
    <row r="978" spans="1:11" ht="14.5" x14ac:dyDescent="0.35">
      <c r="A978" s="150" t="s">
        <v>3253</v>
      </c>
      <c r="B978" s="151" t="s">
        <v>3254</v>
      </c>
      <c r="C978" s="151" t="s">
        <v>2938</v>
      </c>
      <c r="D978" s="151" t="s">
        <v>3236</v>
      </c>
      <c r="E978" s="151" t="s">
        <v>3237</v>
      </c>
      <c r="F978" s="151" t="s">
        <v>3251</v>
      </c>
      <c r="G978" s="151" t="s">
        <v>3255</v>
      </c>
      <c r="H978" s="151" t="s">
        <v>132</v>
      </c>
      <c r="I978" s="151" t="s">
        <v>4410</v>
      </c>
      <c r="J978" s="152" t="s">
        <v>4410</v>
      </c>
      <c r="K978" s="153" t="s">
        <v>4409</v>
      </c>
    </row>
    <row r="979" spans="1:11" ht="14.5" x14ac:dyDescent="0.35">
      <c r="A979" s="154" t="s">
        <v>3256</v>
      </c>
      <c r="B979" s="155" t="s">
        <v>3257</v>
      </c>
      <c r="C979" s="155" t="s">
        <v>2938</v>
      </c>
      <c r="D979" s="155" t="s">
        <v>3236</v>
      </c>
      <c r="E979" s="155" t="s">
        <v>3237</v>
      </c>
      <c r="F979" s="155" t="s">
        <v>3258</v>
      </c>
      <c r="G979" s="155" t="s">
        <v>3259</v>
      </c>
      <c r="H979" s="155" t="s">
        <v>176</v>
      </c>
      <c r="I979" s="155" t="s">
        <v>4410</v>
      </c>
      <c r="J979" s="156" t="s">
        <v>4410</v>
      </c>
      <c r="K979" s="157" t="s">
        <v>4409</v>
      </c>
    </row>
    <row r="980" spans="1:11" ht="14.5" x14ac:dyDescent="0.35">
      <c r="A980" s="150" t="s">
        <v>3260</v>
      </c>
      <c r="B980" s="151" t="s">
        <v>3261</v>
      </c>
      <c r="C980" s="151" t="s">
        <v>2938</v>
      </c>
      <c r="D980" s="151" t="s">
        <v>3236</v>
      </c>
      <c r="E980" s="151" t="s">
        <v>3237</v>
      </c>
      <c r="F980" s="151" t="s">
        <v>3262</v>
      </c>
      <c r="G980" s="151" t="s">
        <v>3263</v>
      </c>
      <c r="H980" s="151" t="s">
        <v>132</v>
      </c>
      <c r="I980" s="151" t="s">
        <v>4410</v>
      </c>
      <c r="J980" s="152" t="s">
        <v>4410</v>
      </c>
      <c r="K980" s="153" t="s">
        <v>4409</v>
      </c>
    </row>
    <row r="981" spans="1:11" ht="14.5" x14ac:dyDescent="0.35">
      <c r="A981" s="154" t="s">
        <v>3264</v>
      </c>
      <c r="B981" s="155" t="s">
        <v>3265</v>
      </c>
      <c r="C981" s="155" t="s">
        <v>2938</v>
      </c>
      <c r="D981" s="155" t="s">
        <v>3236</v>
      </c>
      <c r="E981" s="155" t="s">
        <v>3237</v>
      </c>
      <c r="F981" s="155" t="s">
        <v>3262</v>
      </c>
      <c r="G981" s="155" t="s">
        <v>3266</v>
      </c>
      <c r="H981" s="155" t="s">
        <v>132</v>
      </c>
      <c r="I981" s="155" t="s">
        <v>4410</v>
      </c>
      <c r="J981" s="156" t="s">
        <v>4410</v>
      </c>
      <c r="K981" s="157" t="s">
        <v>4409</v>
      </c>
    </row>
    <row r="982" spans="1:11" ht="14.5" x14ac:dyDescent="0.35">
      <c r="A982" s="150" t="s">
        <v>3267</v>
      </c>
      <c r="B982" s="151" t="s">
        <v>3268</v>
      </c>
      <c r="C982" s="151" t="s">
        <v>2938</v>
      </c>
      <c r="D982" s="151" t="s">
        <v>2527</v>
      </c>
      <c r="E982" s="151" t="s">
        <v>3269</v>
      </c>
      <c r="F982" s="151" t="s">
        <v>3270</v>
      </c>
      <c r="G982" s="151" t="s">
        <v>2530</v>
      </c>
      <c r="H982" s="151" t="s">
        <v>132</v>
      </c>
      <c r="I982" s="151" t="s">
        <v>4410</v>
      </c>
      <c r="J982" s="152" t="s">
        <v>4410</v>
      </c>
      <c r="K982" s="153" t="s">
        <v>4409</v>
      </c>
    </row>
    <row r="983" spans="1:11" ht="14.5" x14ac:dyDescent="0.35">
      <c r="A983" s="154" t="s">
        <v>3271</v>
      </c>
      <c r="B983" s="155" t="s">
        <v>3272</v>
      </c>
      <c r="C983" s="155" t="s">
        <v>2938</v>
      </c>
      <c r="D983" s="155" t="s">
        <v>2527</v>
      </c>
      <c r="E983" s="155" t="s">
        <v>3269</v>
      </c>
      <c r="F983" s="155" t="s">
        <v>3270</v>
      </c>
      <c r="G983" s="155" t="s">
        <v>2533</v>
      </c>
      <c r="H983" s="155" t="s">
        <v>132</v>
      </c>
      <c r="I983" s="155" t="s">
        <v>4410</v>
      </c>
      <c r="J983" s="156" t="s">
        <v>4410</v>
      </c>
      <c r="K983" s="157" t="s">
        <v>4409</v>
      </c>
    </row>
    <row r="984" spans="1:11" ht="14.5" x14ac:dyDescent="0.35">
      <c r="A984" s="150" t="s">
        <v>3273</v>
      </c>
      <c r="B984" s="151" t="s">
        <v>3274</v>
      </c>
      <c r="C984" s="151" t="s">
        <v>2938</v>
      </c>
      <c r="D984" s="151" t="s">
        <v>2527</v>
      </c>
      <c r="E984" s="151" t="s">
        <v>3269</v>
      </c>
      <c r="F984" s="151" t="s">
        <v>3270</v>
      </c>
      <c r="G984" s="151" t="s">
        <v>2536</v>
      </c>
      <c r="H984" s="151" t="s">
        <v>132</v>
      </c>
      <c r="I984" s="151" t="s">
        <v>4410</v>
      </c>
      <c r="J984" s="152" t="s">
        <v>4410</v>
      </c>
      <c r="K984" s="153" t="s">
        <v>4409</v>
      </c>
    </row>
    <row r="985" spans="1:11" ht="14.5" x14ac:dyDescent="0.35">
      <c r="A985" s="154" t="s">
        <v>3275</v>
      </c>
      <c r="B985" s="155" t="s">
        <v>3276</v>
      </c>
      <c r="C985" s="155" t="s">
        <v>2938</v>
      </c>
      <c r="D985" s="155" t="s">
        <v>2527</v>
      </c>
      <c r="E985" s="155" t="s">
        <v>3269</v>
      </c>
      <c r="F985" s="155" t="s">
        <v>3270</v>
      </c>
      <c r="G985" s="155" t="s">
        <v>2539</v>
      </c>
      <c r="H985" s="155" t="s">
        <v>132</v>
      </c>
      <c r="I985" s="155" t="s">
        <v>4410</v>
      </c>
      <c r="J985" s="156" t="s">
        <v>4410</v>
      </c>
      <c r="K985" s="157" t="s">
        <v>4409</v>
      </c>
    </row>
    <row r="986" spans="1:11" ht="14.5" x14ac:dyDescent="0.35">
      <c r="A986" s="150" t="s">
        <v>3277</v>
      </c>
      <c r="B986" s="151" t="s">
        <v>3278</v>
      </c>
      <c r="C986" s="151" t="s">
        <v>2938</v>
      </c>
      <c r="D986" s="151" t="s">
        <v>2527</v>
      </c>
      <c r="E986" s="151" t="s">
        <v>3269</v>
      </c>
      <c r="F986" s="151" t="s">
        <v>3279</v>
      </c>
      <c r="G986" s="151" t="s">
        <v>2530</v>
      </c>
      <c r="H986" s="151" t="s">
        <v>132</v>
      </c>
      <c r="I986" s="151" t="s">
        <v>4410</v>
      </c>
      <c r="J986" s="152" t="s">
        <v>4410</v>
      </c>
      <c r="K986" s="153" t="s">
        <v>4409</v>
      </c>
    </row>
    <row r="987" spans="1:11" ht="14.5" x14ac:dyDescent="0.35">
      <c r="A987" s="154" t="s">
        <v>3280</v>
      </c>
      <c r="B987" s="155" t="s">
        <v>3281</v>
      </c>
      <c r="C987" s="155" t="s">
        <v>2938</v>
      </c>
      <c r="D987" s="155" t="s">
        <v>2527</v>
      </c>
      <c r="E987" s="155" t="s">
        <v>3269</v>
      </c>
      <c r="F987" s="155" t="s">
        <v>3279</v>
      </c>
      <c r="G987" s="155" t="s">
        <v>2533</v>
      </c>
      <c r="H987" s="155" t="s">
        <v>132</v>
      </c>
      <c r="I987" s="155" t="s">
        <v>4410</v>
      </c>
      <c r="J987" s="156" t="s">
        <v>4410</v>
      </c>
      <c r="K987" s="157" t="s">
        <v>4409</v>
      </c>
    </row>
    <row r="988" spans="1:11" ht="14.5" x14ac:dyDescent="0.35">
      <c r="A988" s="150" t="s">
        <v>3282</v>
      </c>
      <c r="B988" s="151" t="s">
        <v>3283</v>
      </c>
      <c r="C988" s="151" t="s">
        <v>2938</v>
      </c>
      <c r="D988" s="151" t="s">
        <v>2527</v>
      </c>
      <c r="E988" s="151" t="s">
        <v>3269</v>
      </c>
      <c r="F988" s="151" t="s">
        <v>3279</v>
      </c>
      <c r="G988" s="151" t="s">
        <v>2536</v>
      </c>
      <c r="H988" s="151" t="s">
        <v>132</v>
      </c>
      <c r="I988" s="151" t="s">
        <v>4410</v>
      </c>
      <c r="J988" s="152" t="s">
        <v>4410</v>
      </c>
      <c r="K988" s="153" t="s">
        <v>4409</v>
      </c>
    </row>
    <row r="989" spans="1:11" ht="14.5" x14ac:dyDescent="0.35">
      <c r="A989" s="154" t="s">
        <v>3284</v>
      </c>
      <c r="B989" s="155" t="s">
        <v>3285</v>
      </c>
      <c r="C989" s="155" t="s">
        <v>2938</v>
      </c>
      <c r="D989" s="155" t="s">
        <v>2527</v>
      </c>
      <c r="E989" s="155" t="s">
        <v>3269</v>
      </c>
      <c r="F989" s="155" t="s">
        <v>3279</v>
      </c>
      <c r="G989" s="155" t="s">
        <v>2539</v>
      </c>
      <c r="H989" s="155" t="s">
        <v>132</v>
      </c>
      <c r="I989" s="155" t="s">
        <v>4410</v>
      </c>
      <c r="J989" s="156" t="s">
        <v>4410</v>
      </c>
      <c r="K989" s="157" t="s">
        <v>4409</v>
      </c>
    </row>
    <row r="990" spans="1:11" ht="14.5" x14ac:dyDescent="0.35">
      <c r="A990" s="150" t="s">
        <v>3286</v>
      </c>
      <c r="B990" s="151" t="s">
        <v>3287</v>
      </c>
      <c r="C990" s="151" t="s">
        <v>2938</v>
      </c>
      <c r="D990" s="151" t="s">
        <v>2527</v>
      </c>
      <c r="E990" s="151" t="s">
        <v>3269</v>
      </c>
      <c r="F990" s="151" t="s">
        <v>3288</v>
      </c>
      <c r="G990" s="151" t="s">
        <v>2530</v>
      </c>
      <c r="H990" s="151" t="s">
        <v>176</v>
      </c>
      <c r="I990" s="151" t="s">
        <v>4410</v>
      </c>
      <c r="J990" s="152" t="s">
        <v>4410</v>
      </c>
      <c r="K990" s="153" t="s">
        <v>4409</v>
      </c>
    </row>
    <row r="991" spans="1:11" ht="14.5" x14ac:dyDescent="0.35">
      <c r="A991" s="154" t="s">
        <v>3289</v>
      </c>
      <c r="B991" s="155" t="s">
        <v>3290</v>
      </c>
      <c r="C991" s="155" t="s">
        <v>2938</v>
      </c>
      <c r="D991" s="155" t="s">
        <v>2527</v>
      </c>
      <c r="E991" s="155" t="s">
        <v>3269</v>
      </c>
      <c r="F991" s="155" t="s">
        <v>3288</v>
      </c>
      <c r="G991" s="155" t="s">
        <v>2533</v>
      </c>
      <c r="H991" s="155" t="s">
        <v>176</v>
      </c>
      <c r="I991" s="155" t="s">
        <v>4410</v>
      </c>
      <c r="J991" s="156" t="s">
        <v>4410</v>
      </c>
      <c r="K991" s="157" t="s">
        <v>4409</v>
      </c>
    </row>
    <row r="992" spans="1:11" ht="14.5" x14ac:dyDescent="0.35">
      <c r="A992" s="150" t="s">
        <v>3291</v>
      </c>
      <c r="B992" s="151" t="s">
        <v>3292</v>
      </c>
      <c r="C992" s="151" t="s">
        <v>2938</v>
      </c>
      <c r="D992" s="151" t="s">
        <v>2527</v>
      </c>
      <c r="E992" s="151" t="s">
        <v>3269</v>
      </c>
      <c r="F992" s="151" t="s">
        <v>3288</v>
      </c>
      <c r="G992" s="151" t="s">
        <v>2536</v>
      </c>
      <c r="H992" s="151" t="s">
        <v>176</v>
      </c>
      <c r="I992" s="151" t="s">
        <v>4410</v>
      </c>
      <c r="J992" s="152" t="s">
        <v>4410</v>
      </c>
      <c r="K992" s="153" t="s">
        <v>4409</v>
      </c>
    </row>
    <row r="993" spans="1:11" ht="14.5" x14ac:dyDescent="0.35">
      <c r="A993" s="154" t="s">
        <v>3293</v>
      </c>
      <c r="B993" s="155" t="s">
        <v>3294</v>
      </c>
      <c r="C993" s="155" t="s">
        <v>2938</v>
      </c>
      <c r="D993" s="155" t="s">
        <v>2527</v>
      </c>
      <c r="E993" s="155" t="s">
        <v>3269</v>
      </c>
      <c r="F993" s="155" t="s">
        <v>3288</v>
      </c>
      <c r="G993" s="155" t="s">
        <v>2539</v>
      </c>
      <c r="H993" s="155" t="s">
        <v>176</v>
      </c>
      <c r="I993" s="155" t="s">
        <v>4410</v>
      </c>
      <c r="J993" s="156" t="s">
        <v>4410</v>
      </c>
      <c r="K993" s="157" t="s">
        <v>4409</v>
      </c>
    </row>
    <row r="994" spans="1:11" ht="14.5" x14ac:dyDescent="0.35">
      <c r="A994" s="150" t="s">
        <v>3295</v>
      </c>
      <c r="B994" s="151" t="s">
        <v>3296</v>
      </c>
      <c r="C994" s="151" t="s">
        <v>2938</v>
      </c>
      <c r="D994" s="151" t="s">
        <v>2527</v>
      </c>
      <c r="E994" s="151" t="s">
        <v>3269</v>
      </c>
      <c r="F994" s="151" t="s">
        <v>3297</v>
      </c>
      <c r="G994" s="151" t="s">
        <v>2561</v>
      </c>
      <c r="H994" s="151" t="s">
        <v>415</v>
      </c>
      <c r="I994" s="151">
        <v>2</v>
      </c>
      <c r="J994" s="152">
        <v>2.5</v>
      </c>
      <c r="K994" s="153">
        <v>3.75</v>
      </c>
    </row>
    <row r="995" spans="1:11" ht="14.5" x14ac:dyDescent="0.35">
      <c r="A995" s="154" t="s">
        <v>3298</v>
      </c>
      <c r="B995" s="155" t="s">
        <v>3299</v>
      </c>
      <c r="C995" s="155" t="s">
        <v>2938</v>
      </c>
      <c r="D995" s="155" t="s">
        <v>2527</v>
      </c>
      <c r="E995" s="155" t="s">
        <v>3269</v>
      </c>
      <c r="F995" s="155" t="s">
        <v>3297</v>
      </c>
      <c r="G995" s="155" t="s">
        <v>2564</v>
      </c>
      <c r="H995" s="155" t="s">
        <v>415</v>
      </c>
      <c r="I995" s="155" t="s">
        <v>4410</v>
      </c>
      <c r="J995" s="156" t="s">
        <v>4410</v>
      </c>
      <c r="K995" s="157" t="s">
        <v>4409</v>
      </c>
    </row>
    <row r="996" spans="1:11" ht="14.5" x14ac:dyDescent="0.35">
      <c r="A996" s="150" t="s">
        <v>3300</v>
      </c>
      <c r="B996" s="151" t="s">
        <v>3301</v>
      </c>
      <c r="C996" s="151" t="s">
        <v>2938</v>
      </c>
      <c r="D996" s="151" t="s">
        <v>2527</v>
      </c>
      <c r="E996" s="151" t="s">
        <v>3269</v>
      </c>
      <c r="F996" s="151" t="s">
        <v>3297</v>
      </c>
      <c r="G996" s="151" t="s">
        <v>2567</v>
      </c>
      <c r="H996" s="151" t="s">
        <v>415</v>
      </c>
      <c r="I996" s="151" t="s">
        <v>4410</v>
      </c>
      <c r="J996" s="152" t="s">
        <v>4410</v>
      </c>
      <c r="K996" s="153" t="s">
        <v>4409</v>
      </c>
    </row>
    <row r="997" spans="1:11" ht="14.5" x14ac:dyDescent="0.35">
      <c r="A997" s="154" t="s">
        <v>3302</v>
      </c>
      <c r="B997" s="155" t="s">
        <v>3303</v>
      </c>
      <c r="C997" s="155" t="s">
        <v>2938</v>
      </c>
      <c r="D997" s="155" t="s">
        <v>2527</v>
      </c>
      <c r="E997" s="155" t="s">
        <v>3269</v>
      </c>
      <c r="F997" s="155" t="s">
        <v>3297</v>
      </c>
      <c r="G997" s="155" t="s">
        <v>2570</v>
      </c>
      <c r="H997" s="155" t="s">
        <v>415</v>
      </c>
      <c r="I997" s="155" t="s">
        <v>4410</v>
      </c>
      <c r="J997" s="156" t="s">
        <v>4410</v>
      </c>
      <c r="K997" s="157" t="s">
        <v>4409</v>
      </c>
    </row>
    <row r="998" spans="1:11" ht="14.5" x14ac:dyDescent="0.35">
      <c r="A998" s="150" t="s">
        <v>3304</v>
      </c>
      <c r="B998" s="151" t="s">
        <v>3305</v>
      </c>
      <c r="C998" s="151" t="s">
        <v>3306</v>
      </c>
      <c r="D998" s="151" t="s">
        <v>3307</v>
      </c>
      <c r="E998" s="151" t="s">
        <v>3308</v>
      </c>
      <c r="F998" s="151" t="s">
        <v>3309</v>
      </c>
      <c r="G998" s="151" t="s">
        <v>3310</v>
      </c>
      <c r="H998" s="151" t="s">
        <v>139</v>
      </c>
      <c r="I998" s="151" t="s">
        <v>4410</v>
      </c>
      <c r="J998" s="152" t="s">
        <v>4410</v>
      </c>
      <c r="K998" s="153" t="s">
        <v>4409</v>
      </c>
    </row>
    <row r="999" spans="1:11" ht="14.5" x14ac:dyDescent="0.35">
      <c r="A999" s="154" t="s">
        <v>3311</v>
      </c>
      <c r="B999" s="155" t="s">
        <v>3312</v>
      </c>
      <c r="C999" s="155" t="s">
        <v>3306</v>
      </c>
      <c r="D999" s="155" t="s">
        <v>3307</v>
      </c>
      <c r="E999" s="155" t="s">
        <v>3308</v>
      </c>
      <c r="F999" s="155" t="s">
        <v>3309</v>
      </c>
      <c r="G999" s="155" t="s">
        <v>3313</v>
      </c>
      <c r="H999" s="155" t="s">
        <v>139</v>
      </c>
      <c r="I999" s="155" t="s">
        <v>4410</v>
      </c>
      <c r="J999" s="156" t="s">
        <v>4410</v>
      </c>
      <c r="K999" s="157" t="s">
        <v>4409</v>
      </c>
    </row>
    <row r="1000" spans="1:11" ht="14.5" x14ac:dyDescent="0.35">
      <c r="A1000" s="150" t="s">
        <v>3314</v>
      </c>
      <c r="B1000" s="151" t="s">
        <v>3315</v>
      </c>
      <c r="C1000" s="151" t="s">
        <v>3306</v>
      </c>
      <c r="D1000" s="151" t="s">
        <v>3307</v>
      </c>
      <c r="E1000" s="151" t="s">
        <v>3308</v>
      </c>
      <c r="F1000" s="151" t="s">
        <v>3309</v>
      </c>
      <c r="G1000" s="151" t="s">
        <v>3316</v>
      </c>
      <c r="H1000" s="151" t="s">
        <v>139</v>
      </c>
      <c r="I1000" s="151" t="s">
        <v>4410</v>
      </c>
      <c r="J1000" s="152" t="s">
        <v>4410</v>
      </c>
      <c r="K1000" s="153" t="s">
        <v>4409</v>
      </c>
    </row>
    <row r="1001" spans="1:11" ht="14.5" x14ac:dyDescent="0.35">
      <c r="A1001" s="154" t="s">
        <v>3317</v>
      </c>
      <c r="B1001" s="155" t="s">
        <v>3318</v>
      </c>
      <c r="C1001" s="155" t="s">
        <v>3306</v>
      </c>
      <c r="D1001" s="155" t="s">
        <v>3307</v>
      </c>
      <c r="E1001" s="155" t="s">
        <v>3308</v>
      </c>
      <c r="F1001" s="155" t="s">
        <v>3309</v>
      </c>
      <c r="G1001" s="155" t="s">
        <v>3319</v>
      </c>
      <c r="H1001" s="155" t="s">
        <v>139</v>
      </c>
      <c r="I1001" s="155" t="s">
        <v>4410</v>
      </c>
      <c r="J1001" s="156" t="s">
        <v>4410</v>
      </c>
      <c r="K1001" s="157" t="s">
        <v>4409</v>
      </c>
    </row>
    <row r="1002" spans="1:11" ht="14.5" x14ac:dyDescent="0.35">
      <c r="A1002" s="150" t="s">
        <v>3320</v>
      </c>
      <c r="B1002" s="151" t="s">
        <v>3321</v>
      </c>
      <c r="C1002" s="151" t="s">
        <v>3306</v>
      </c>
      <c r="D1002" s="151" t="s">
        <v>3307</v>
      </c>
      <c r="E1002" s="151" t="s">
        <v>3308</v>
      </c>
      <c r="F1002" s="151" t="s">
        <v>3309</v>
      </c>
      <c r="G1002" s="151" t="s">
        <v>3322</v>
      </c>
      <c r="H1002" s="151" t="s">
        <v>139</v>
      </c>
      <c r="I1002" s="151" t="s">
        <v>4410</v>
      </c>
      <c r="J1002" s="152" t="s">
        <v>4410</v>
      </c>
      <c r="K1002" s="153" t="s">
        <v>4409</v>
      </c>
    </row>
    <row r="1003" spans="1:11" ht="14.5" x14ac:dyDescent="0.35">
      <c r="A1003" s="154" t="s">
        <v>3323</v>
      </c>
      <c r="B1003" s="155" t="s">
        <v>3324</v>
      </c>
      <c r="C1003" s="155" t="s">
        <v>3306</v>
      </c>
      <c r="D1003" s="155" t="s">
        <v>3307</v>
      </c>
      <c r="E1003" s="155" t="s">
        <v>3308</v>
      </c>
      <c r="F1003" s="155" t="s">
        <v>3309</v>
      </c>
      <c r="G1003" s="155" t="s">
        <v>3325</v>
      </c>
      <c r="H1003" s="155" t="s">
        <v>139</v>
      </c>
      <c r="I1003" s="155" t="s">
        <v>4410</v>
      </c>
      <c r="J1003" s="156" t="s">
        <v>4410</v>
      </c>
      <c r="K1003" s="157" t="s">
        <v>4409</v>
      </c>
    </row>
    <row r="1004" spans="1:11" ht="14.5" x14ac:dyDescent="0.35">
      <c r="A1004" s="150" t="s">
        <v>3326</v>
      </c>
      <c r="B1004" s="151" t="s">
        <v>3327</v>
      </c>
      <c r="C1004" s="151" t="s">
        <v>3306</v>
      </c>
      <c r="D1004" s="151" t="s">
        <v>3307</v>
      </c>
      <c r="E1004" s="151" t="s">
        <v>3308</v>
      </c>
      <c r="F1004" s="151" t="s">
        <v>3328</v>
      </c>
      <c r="G1004" s="151" t="s">
        <v>3310</v>
      </c>
      <c r="H1004" s="151" t="s">
        <v>139</v>
      </c>
      <c r="I1004" s="151" t="s">
        <v>4410</v>
      </c>
      <c r="J1004" s="152" t="s">
        <v>4410</v>
      </c>
      <c r="K1004" s="153" t="s">
        <v>4409</v>
      </c>
    </row>
    <row r="1005" spans="1:11" ht="14.5" x14ac:dyDescent="0.35">
      <c r="A1005" s="154" t="s">
        <v>3329</v>
      </c>
      <c r="B1005" s="155" t="s">
        <v>3330</v>
      </c>
      <c r="C1005" s="155" t="s">
        <v>3306</v>
      </c>
      <c r="D1005" s="155" t="s">
        <v>3307</v>
      </c>
      <c r="E1005" s="155" t="s">
        <v>3308</v>
      </c>
      <c r="F1005" s="155" t="s">
        <v>3328</v>
      </c>
      <c r="G1005" s="155" t="s">
        <v>3313</v>
      </c>
      <c r="H1005" s="155" t="s">
        <v>139</v>
      </c>
      <c r="I1005" s="155" t="s">
        <v>4410</v>
      </c>
      <c r="J1005" s="156" t="s">
        <v>4410</v>
      </c>
      <c r="K1005" s="157" t="s">
        <v>4409</v>
      </c>
    </row>
    <row r="1006" spans="1:11" ht="14.5" x14ac:dyDescent="0.35">
      <c r="A1006" s="150" t="s">
        <v>3331</v>
      </c>
      <c r="B1006" s="151" t="s">
        <v>3332</v>
      </c>
      <c r="C1006" s="151" t="s">
        <v>3306</v>
      </c>
      <c r="D1006" s="151" t="s">
        <v>3307</v>
      </c>
      <c r="E1006" s="151" t="s">
        <v>3308</v>
      </c>
      <c r="F1006" s="151" t="s">
        <v>3328</v>
      </c>
      <c r="G1006" s="151" t="s">
        <v>3316</v>
      </c>
      <c r="H1006" s="151" t="s">
        <v>139</v>
      </c>
      <c r="I1006" s="151" t="s">
        <v>4410</v>
      </c>
      <c r="J1006" s="152" t="s">
        <v>4410</v>
      </c>
      <c r="K1006" s="153" t="s">
        <v>4409</v>
      </c>
    </row>
    <row r="1007" spans="1:11" ht="14.5" x14ac:dyDescent="0.35">
      <c r="A1007" s="154" t="s">
        <v>3333</v>
      </c>
      <c r="B1007" s="155" t="s">
        <v>3334</v>
      </c>
      <c r="C1007" s="155" t="s">
        <v>3306</v>
      </c>
      <c r="D1007" s="155" t="s">
        <v>3307</v>
      </c>
      <c r="E1007" s="155" t="s">
        <v>3308</v>
      </c>
      <c r="F1007" s="155" t="s">
        <v>3328</v>
      </c>
      <c r="G1007" s="155" t="s">
        <v>3319</v>
      </c>
      <c r="H1007" s="155" t="s">
        <v>139</v>
      </c>
      <c r="I1007" s="155" t="s">
        <v>4410</v>
      </c>
      <c r="J1007" s="156" t="s">
        <v>4410</v>
      </c>
      <c r="K1007" s="157" t="s">
        <v>4409</v>
      </c>
    </row>
    <row r="1008" spans="1:11" ht="14.5" x14ac:dyDescent="0.35">
      <c r="A1008" s="150" t="s">
        <v>3335</v>
      </c>
      <c r="B1008" s="151" t="s">
        <v>3336</v>
      </c>
      <c r="C1008" s="151" t="s">
        <v>3306</v>
      </c>
      <c r="D1008" s="151" t="s">
        <v>3307</v>
      </c>
      <c r="E1008" s="151" t="s">
        <v>3308</v>
      </c>
      <c r="F1008" s="151" t="s">
        <v>3328</v>
      </c>
      <c r="G1008" s="151" t="s">
        <v>3322</v>
      </c>
      <c r="H1008" s="151" t="s">
        <v>139</v>
      </c>
      <c r="I1008" s="151" t="s">
        <v>4410</v>
      </c>
      <c r="J1008" s="152" t="s">
        <v>4410</v>
      </c>
      <c r="K1008" s="153" t="s">
        <v>4409</v>
      </c>
    </row>
    <row r="1009" spans="1:11" ht="14.5" x14ac:dyDescent="0.35">
      <c r="A1009" s="154" t="s">
        <v>3337</v>
      </c>
      <c r="B1009" s="155" t="s">
        <v>3338</v>
      </c>
      <c r="C1009" s="155" t="s">
        <v>3306</v>
      </c>
      <c r="D1009" s="155" t="s">
        <v>3307</v>
      </c>
      <c r="E1009" s="155" t="s">
        <v>3308</v>
      </c>
      <c r="F1009" s="155" t="s">
        <v>3328</v>
      </c>
      <c r="G1009" s="155" t="s">
        <v>3325</v>
      </c>
      <c r="H1009" s="155" t="s">
        <v>139</v>
      </c>
      <c r="I1009" s="155" t="s">
        <v>4410</v>
      </c>
      <c r="J1009" s="156" t="s">
        <v>4410</v>
      </c>
      <c r="K1009" s="157" t="s">
        <v>4409</v>
      </c>
    </row>
    <row r="1010" spans="1:11" ht="14.5" x14ac:dyDescent="0.35">
      <c r="A1010" s="150" t="s">
        <v>3339</v>
      </c>
      <c r="B1010" s="151" t="s">
        <v>3340</v>
      </c>
      <c r="C1010" s="151" t="s">
        <v>3306</v>
      </c>
      <c r="D1010" s="151" t="s">
        <v>3307</v>
      </c>
      <c r="E1010" s="151" t="s">
        <v>3308</v>
      </c>
      <c r="F1010" s="151" t="s">
        <v>3341</v>
      </c>
      <c r="G1010" s="151" t="s">
        <v>3310</v>
      </c>
      <c r="H1010" s="151" t="s">
        <v>139</v>
      </c>
      <c r="I1010" s="151" t="s">
        <v>4410</v>
      </c>
      <c r="J1010" s="152" t="s">
        <v>4410</v>
      </c>
      <c r="K1010" s="153" t="s">
        <v>4409</v>
      </c>
    </row>
    <row r="1011" spans="1:11" ht="14.5" x14ac:dyDescent="0.35">
      <c r="A1011" s="154" t="s">
        <v>3342</v>
      </c>
      <c r="B1011" s="155" t="s">
        <v>3343</v>
      </c>
      <c r="C1011" s="155" t="s">
        <v>3306</v>
      </c>
      <c r="D1011" s="155" t="s">
        <v>3307</v>
      </c>
      <c r="E1011" s="155" t="s">
        <v>3308</v>
      </c>
      <c r="F1011" s="155" t="s">
        <v>3341</v>
      </c>
      <c r="G1011" s="155" t="s">
        <v>3313</v>
      </c>
      <c r="H1011" s="155" t="s">
        <v>139</v>
      </c>
      <c r="I1011" s="155" t="s">
        <v>4410</v>
      </c>
      <c r="J1011" s="156" t="s">
        <v>4410</v>
      </c>
      <c r="K1011" s="157" t="s">
        <v>4409</v>
      </c>
    </row>
    <row r="1012" spans="1:11" ht="14.5" x14ac:dyDescent="0.35">
      <c r="A1012" s="150" t="s">
        <v>3344</v>
      </c>
      <c r="B1012" s="151" t="s">
        <v>3345</v>
      </c>
      <c r="C1012" s="151" t="s">
        <v>3306</v>
      </c>
      <c r="D1012" s="151" t="s">
        <v>3307</v>
      </c>
      <c r="E1012" s="151" t="s">
        <v>3308</v>
      </c>
      <c r="F1012" s="151" t="s">
        <v>3341</v>
      </c>
      <c r="G1012" s="151" t="s">
        <v>3316</v>
      </c>
      <c r="H1012" s="151" t="s">
        <v>139</v>
      </c>
      <c r="I1012" s="151" t="s">
        <v>4410</v>
      </c>
      <c r="J1012" s="152" t="s">
        <v>4410</v>
      </c>
      <c r="K1012" s="153" t="s">
        <v>4409</v>
      </c>
    </row>
    <row r="1013" spans="1:11" ht="14.5" x14ac:dyDescent="0.35">
      <c r="A1013" s="154" t="s">
        <v>3346</v>
      </c>
      <c r="B1013" s="155" t="s">
        <v>3347</v>
      </c>
      <c r="C1013" s="155" t="s">
        <v>3306</v>
      </c>
      <c r="D1013" s="155" t="s">
        <v>3307</v>
      </c>
      <c r="E1013" s="155" t="s">
        <v>3308</v>
      </c>
      <c r="F1013" s="155" t="s">
        <v>3341</v>
      </c>
      <c r="G1013" s="155" t="s">
        <v>3319</v>
      </c>
      <c r="H1013" s="155" t="s">
        <v>139</v>
      </c>
      <c r="I1013" s="155" t="s">
        <v>4410</v>
      </c>
      <c r="J1013" s="156" t="s">
        <v>4410</v>
      </c>
      <c r="K1013" s="157" t="s">
        <v>4409</v>
      </c>
    </row>
    <row r="1014" spans="1:11" ht="14.5" x14ac:dyDescent="0.35">
      <c r="A1014" s="150" t="s">
        <v>3348</v>
      </c>
      <c r="B1014" s="151" t="s">
        <v>3349</v>
      </c>
      <c r="C1014" s="151" t="s">
        <v>3306</v>
      </c>
      <c r="D1014" s="151" t="s">
        <v>3307</v>
      </c>
      <c r="E1014" s="151" t="s">
        <v>3308</v>
      </c>
      <c r="F1014" s="151" t="s">
        <v>3341</v>
      </c>
      <c r="G1014" s="151" t="s">
        <v>3322</v>
      </c>
      <c r="H1014" s="151" t="s">
        <v>139</v>
      </c>
      <c r="I1014" s="151" t="s">
        <v>4410</v>
      </c>
      <c r="J1014" s="152" t="s">
        <v>4410</v>
      </c>
      <c r="K1014" s="153" t="s">
        <v>4409</v>
      </c>
    </row>
    <row r="1015" spans="1:11" ht="14.5" x14ac:dyDescent="0.35">
      <c r="A1015" s="154" t="s">
        <v>3350</v>
      </c>
      <c r="B1015" s="155" t="s">
        <v>3351</v>
      </c>
      <c r="C1015" s="155" t="s">
        <v>3306</v>
      </c>
      <c r="D1015" s="155" t="s">
        <v>3307</v>
      </c>
      <c r="E1015" s="155" t="s">
        <v>3308</v>
      </c>
      <c r="F1015" s="155" t="s">
        <v>3341</v>
      </c>
      <c r="G1015" s="155" t="s">
        <v>3325</v>
      </c>
      <c r="H1015" s="155" t="s">
        <v>139</v>
      </c>
      <c r="I1015" s="155" t="s">
        <v>4410</v>
      </c>
      <c r="J1015" s="156" t="s">
        <v>4410</v>
      </c>
      <c r="K1015" s="157" t="s">
        <v>4409</v>
      </c>
    </row>
    <row r="1016" spans="1:11" ht="14.5" x14ac:dyDescent="0.35">
      <c r="A1016" s="150" t="s">
        <v>3352</v>
      </c>
      <c r="B1016" s="151" t="s">
        <v>3353</v>
      </c>
      <c r="C1016" s="151" t="s">
        <v>3306</v>
      </c>
      <c r="D1016" s="151" t="s">
        <v>3307</v>
      </c>
      <c r="E1016" s="151" t="s">
        <v>3308</v>
      </c>
      <c r="F1016" s="151" t="s">
        <v>3354</v>
      </c>
      <c r="G1016" s="151" t="s">
        <v>3310</v>
      </c>
      <c r="H1016" s="151" t="s">
        <v>139</v>
      </c>
      <c r="I1016" s="151" t="s">
        <v>4410</v>
      </c>
      <c r="J1016" s="152" t="s">
        <v>4410</v>
      </c>
      <c r="K1016" s="153" t="s">
        <v>4409</v>
      </c>
    </row>
    <row r="1017" spans="1:11" ht="14.5" x14ac:dyDescent="0.35">
      <c r="A1017" s="154" t="s">
        <v>3355</v>
      </c>
      <c r="B1017" s="155" t="s">
        <v>3356</v>
      </c>
      <c r="C1017" s="155" t="s">
        <v>3306</v>
      </c>
      <c r="D1017" s="155" t="s">
        <v>3307</v>
      </c>
      <c r="E1017" s="155" t="s">
        <v>3308</v>
      </c>
      <c r="F1017" s="155" t="s">
        <v>3354</v>
      </c>
      <c r="G1017" s="155" t="s">
        <v>3313</v>
      </c>
      <c r="H1017" s="155" t="s">
        <v>139</v>
      </c>
      <c r="I1017" s="155" t="s">
        <v>4410</v>
      </c>
      <c r="J1017" s="156" t="s">
        <v>4410</v>
      </c>
      <c r="K1017" s="157" t="s">
        <v>4409</v>
      </c>
    </row>
    <row r="1018" spans="1:11" ht="14.5" x14ac:dyDescent="0.35">
      <c r="A1018" s="150" t="s">
        <v>3357</v>
      </c>
      <c r="B1018" s="151" t="s">
        <v>3358</v>
      </c>
      <c r="C1018" s="151" t="s">
        <v>3306</v>
      </c>
      <c r="D1018" s="151" t="s">
        <v>3307</v>
      </c>
      <c r="E1018" s="151" t="s">
        <v>3308</v>
      </c>
      <c r="F1018" s="151" t="s">
        <v>3354</v>
      </c>
      <c r="G1018" s="151" t="s">
        <v>3316</v>
      </c>
      <c r="H1018" s="151" t="s">
        <v>139</v>
      </c>
      <c r="I1018" s="151" t="s">
        <v>4410</v>
      </c>
      <c r="J1018" s="152" t="s">
        <v>4410</v>
      </c>
      <c r="K1018" s="153" t="s">
        <v>4409</v>
      </c>
    </row>
    <row r="1019" spans="1:11" ht="14.5" x14ac:dyDescent="0.35">
      <c r="A1019" s="154" t="s">
        <v>3359</v>
      </c>
      <c r="B1019" s="155" t="s">
        <v>3360</v>
      </c>
      <c r="C1019" s="155" t="s">
        <v>3306</v>
      </c>
      <c r="D1019" s="155" t="s">
        <v>3307</v>
      </c>
      <c r="E1019" s="155" t="s">
        <v>3308</v>
      </c>
      <c r="F1019" s="155" t="s">
        <v>3354</v>
      </c>
      <c r="G1019" s="155" t="s">
        <v>3319</v>
      </c>
      <c r="H1019" s="155" t="s">
        <v>139</v>
      </c>
      <c r="I1019" s="155" t="s">
        <v>4410</v>
      </c>
      <c r="J1019" s="156" t="s">
        <v>4410</v>
      </c>
      <c r="K1019" s="157" t="s">
        <v>4409</v>
      </c>
    </row>
    <row r="1020" spans="1:11" ht="14.5" x14ac:dyDescent="0.35">
      <c r="A1020" s="150" t="s">
        <v>3361</v>
      </c>
      <c r="B1020" s="151" t="s">
        <v>3362</v>
      </c>
      <c r="C1020" s="151" t="s">
        <v>3306</v>
      </c>
      <c r="D1020" s="151" t="s">
        <v>3307</v>
      </c>
      <c r="E1020" s="151" t="s">
        <v>3308</v>
      </c>
      <c r="F1020" s="151" t="s">
        <v>3354</v>
      </c>
      <c r="G1020" s="151" t="s">
        <v>3322</v>
      </c>
      <c r="H1020" s="151" t="s">
        <v>139</v>
      </c>
      <c r="I1020" s="151" t="s">
        <v>4410</v>
      </c>
      <c r="J1020" s="152" t="s">
        <v>4410</v>
      </c>
      <c r="K1020" s="153" t="s">
        <v>4409</v>
      </c>
    </row>
    <row r="1021" spans="1:11" ht="14.5" x14ac:dyDescent="0.35">
      <c r="A1021" s="154" t="s">
        <v>3363</v>
      </c>
      <c r="B1021" s="155" t="s">
        <v>3364</v>
      </c>
      <c r="C1021" s="155" t="s">
        <v>3306</v>
      </c>
      <c r="D1021" s="155" t="s">
        <v>3307</v>
      </c>
      <c r="E1021" s="155" t="s">
        <v>3308</v>
      </c>
      <c r="F1021" s="155" t="s">
        <v>3354</v>
      </c>
      <c r="G1021" s="155" t="s">
        <v>3325</v>
      </c>
      <c r="H1021" s="155" t="s">
        <v>139</v>
      </c>
      <c r="I1021" s="155" t="s">
        <v>4410</v>
      </c>
      <c r="J1021" s="156" t="s">
        <v>4410</v>
      </c>
      <c r="K1021" s="157" t="s">
        <v>4409</v>
      </c>
    </row>
    <row r="1022" spans="1:11" ht="14.5" x14ac:dyDescent="0.35">
      <c r="A1022" s="150" t="s">
        <v>3365</v>
      </c>
      <c r="B1022" s="151" t="s">
        <v>3366</v>
      </c>
      <c r="C1022" s="151" t="s">
        <v>3306</v>
      </c>
      <c r="D1022" s="151" t="s">
        <v>3307</v>
      </c>
      <c r="E1022" s="151" t="s">
        <v>3308</v>
      </c>
      <c r="F1022" s="151" t="s">
        <v>3367</v>
      </c>
      <c r="G1022" s="151" t="s">
        <v>3310</v>
      </c>
      <c r="H1022" s="151" t="s">
        <v>176</v>
      </c>
      <c r="I1022" s="151" t="s">
        <v>4410</v>
      </c>
      <c r="J1022" s="152" t="s">
        <v>4410</v>
      </c>
      <c r="K1022" s="153" t="s">
        <v>4409</v>
      </c>
    </row>
    <row r="1023" spans="1:11" ht="14.5" x14ac:dyDescent="0.35">
      <c r="A1023" s="154" t="s">
        <v>3368</v>
      </c>
      <c r="B1023" s="155" t="s">
        <v>3369</v>
      </c>
      <c r="C1023" s="155" t="s">
        <v>3306</v>
      </c>
      <c r="D1023" s="155" t="s">
        <v>3307</v>
      </c>
      <c r="E1023" s="155" t="s">
        <v>3308</v>
      </c>
      <c r="F1023" s="155" t="s">
        <v>3367</v>
      </c>
      <c r="G1023" s="155" t="s">
        <v>3313</v>
      </c>
      <c r="H1023" s="155" t="s">
        <v>176</v>
      </c>
      <c r="I1023" s="155" t="s">
        <v>4410</v>
      </c>
      <c r="J1023" s="156" t="s">
        <v>4410</v>
      </c>
      <c r="K1023" s="157" t="s">
        <v>4409</v>
      </c>
    </row>
    <row r="1024" spans="1:11" ht="14.5" x14ac:dyDescent="0.35">
      <c r="A1024" s="150" t="s">
        <v>3370</v>
      </c>
      <c r="B1024" s="151" t="s">
        <v>3371</v>
      </c>
      <c r="C1024" s="151" t="s">
        <v>3306</v>
      </c>
      <c r="D1024" s="151" t="s">
        <v>3307</v>
      </c>
      <c r="E1024" s="151" t="s">
        <v>3308</v>
      </c>
      <c r="F1024" s="151" t="s">
        <v>3367</v>
      </c>
      <c r="G1024" s="151" t="s">
        <v>3316</v>
      </c>
      <c r="H1024" s="151" t="s">
        <v>176</v>
      </c>
      <c r="I1024" s="151" t="s">
        <v>4410</v>
      </c>
      <c r="J1024" s="152" t="s">
        <v>4410</v>
      </c>
      <c r="K1024" s="153" t="s">
        <v>4409</v>
      </c>
    </row>
    <row r="1025" spans="1:11" ht="14.5" x14ac:dyDescent="0.35">
      <c r="A1025" s="154" t="s">
        <v>3372</v>
      </c>
      <c r="B1025" s="155" t="s">
        <v>3373</v>
      </c>
      <c r="C1025" s="155" t="s">
        <v>3306</v>
      </c>
      <c r="D1025" s="155" t="s">
        <v>3307</v>
      </c>
      <c r="E1025" s="155" t="s">
        <v>3308</v>
      </c>
      <c r="F1025" s="155" t="s">
        <v>3367</v>
      </c>
      <c r="G1025" s="155" t="s">
        <v>3319</v>
      </c>
      <c r="H1025" s="155" t="s">
        <v>176</v>
      </c>
      <c r="I1025" s="155" t="s">
        <v>4410</v>
      </c>
      <c r="J1025" s="156" t="s">
        <v>4410</v>
      </c>
      <c r="K1025" s="157" t="s">
        <v>4409</v>
      </c>
    </row>
    <row r="1026" spans="1:11" ht="14.5" x14ac:dyDescent="0.35">
      <c r="A1026" s="150" t="s">
        <v>3374</v>
      </c>
      <c r="B1026" s="151" t="s">
        <v>3375</v>
      </c>
      <c r="C1026" s="151" t="s">
        <v>3306</v>
      </c>
      <c r="D1026" s="151" t="s">
        <v>3307</v>
      </c>
      <c r="E1026" s="151" t="s">
        <v>3308</v>
      </c>
      <c r="F1026" s="151" t="s">
        <v>3367</v>
      </c>
      <c r="G1026" s="151" t="s">
        <v>3322</v>
      </c>
      <c r="H1026" s="151" t="s">
        <v>176</v>
      </c>
      <c r="I1026" s="151" t="s">
        <v>4410</v>
      </c>
      <c r="J1026" s="152" t="s">
        <v>4410</v>
      </c>
      <c r="K1026" s="153" t="s">
        <v>4409</v>
      </c>
    </row>
    <row r="1027" spans="1:11" ht="14.5" x14ac:dyDescent="0.35">
      <c r="A1027" s="154" t="s">
        <v>3376</v>
      </c>
      <c r="B1027" s="155" t="s">
        <v>3377</v>
      </c>
      <c r="C1027" s="155" t="s">
        <v>3306</v>
      </c>
      <c r="D1027" s="155" t="s">
        <v>3307</v>
      </c>
      <c r="E1027" s="155" t="s">
        <v>3308</v>
      </c>
      <c r="F1027" s="155" t="s">
        <v>3367</v>
      </c>
      <c r="G1027" s="155" t="s">
        <v>3325</v>
      </c>
      <c r="H1027" s="155" t="s">
        <v>176</v>
      </c>
      <c r="I1027" s="155" t="s">
        <v>4410</v>
      </c>
      <c r="J1027" s="156" t="s">
        <v>4410</v>
      </c>
      <c r="K1027" s="157" t="s">
        <v>4409</v>
      </c>
    </row>
    <row r="1028" spans="1:11" ht="14.5" x14ac:dyDescent="0.35">
      <c r="A1028" s="150" t="s">
        <v>3378</v>
      </c>
      <c r="B1028" s="151" t="s">
        <v>3379</v>
      </c>
      <c r="C1028" s="151" t="s">
        <v>3306</v>
      </c>
      <c r="D1028" s="151" t="s">
        <v>3307</v>
      </c>
      <c r="E1028" s="151" t="s">
        <v>3308</v>
      </c>
      <c r="F1028" s="151" t="s">
        <v>3380</v>
      </c>
      <c r="G1028" s="151" t="s">
        <v>3310</v>
      </c>
      <c r="H1028" s="151" t="s">
        <v>176</v>
      </c>
      <c r="I1028" s="151" t="s">
        <v>4410</v>
      </c>
      <c r="J1028" s="152" t="s">
        <v>4410</v>
      </c>
      <c r="K1028" s="153" t="s">
        <v>4409</v>
      </c>
    </row>
    <row r="1029" spans="1:11" ht="14.5" x14ac:dyDescent="0.35">
      <c r="A1029" s="154" t="s">
        <v>3381</v>
      </c>
      <c r="B1029" s="155" t="s">
        <v>3382</v>
      </c>
      <c r="C1029" s="155" t="s">
        <v>3306</v>
      </c>
      <c r="D1029" s="155" t="s">
        <v>3307</v>
      </c>
      <c r="E1029" s="155" t="s">
        <v>3308</v>
      </c>
      <c r="F1029" s="155" t="s">
        <v>3380</v>
      </c>
      <c r="G1029" s="155" t="s">
        <v>3313</v>
      </c>
      <c r="H1029" s="155" t="s">
        <v>176</v>
      </c>
      <c r="I1029" s="155" t="s">
        <v>4410</v>
      </c>
      <c r="J1029" s="156" t="s">
        <v>4410</v>
      </c>
      <c r="K1029" s="157" t="s">
        <v>4409</v>
      </c>
    </row>
    <row r="1030" spans="1:11" ht="14.5" x14ac:dyDescent="0.35">
      <c r="A1030" s="150" t="s">
        <v>3383</v>
      </c>
      <c r="B1030" s="151" t="s">
        <v>3384</v>
      </c>
      <c r="C1030" s="151" t="s">
        <v>3306</v>
      </c>
      <c r="D1030" s="151" t="s">
        <v>3307</v>
      </c>
      <c r="E1030" s="151" t="s">
        <v>3308</v>
      </c>
      <c r="F1030" s="151" t="s">
        <v>3380</v>
      </c>
      <c r="G1030" s="151" t="s">
        <v>3316</v>
      </c>
      <c r="H1030" s="151" t="s">
        <v>176</v>
      </c>
      <c r="I1030" s="151" t="s">
        <v>4410</v>
      </c>
      <c r="J1030" s="152" t="s">
        <v>4410</v>
      </c>
      <c r="K1030" s="153" t="s">
        <v>4409</v>
      </c>
    </row>
    <row r="1031" spans="1:11" ht="14.5" x14ac:dyDescent="0.35">
      <c r="A1031" s="154" t="s">
        <v>3385</v>
      </c>
      <c r="B1031" s="155" t="s">
        <v>3386</v>
      </c>
      <c r="C1031" s="155" t="s">
        <v>3306</v>
      </c>
      <c r="D1031" s="155" t="s">
        <v>3307</v>
      </c>
      <c r="E1031" s="155" t="s">
        <v>3308</v>
      </c>
      <c r="F1031" s="155" t="s">
        <v>3380</v>
      </c>
      <c r="G1031" s="155" t="s">
        <v>3319</v>
      </c>
      <c r="H1031" s="155" t="s">
        <v>176</v>
      </c>
      <c r="I1031" s="155" t="s">
        <v>4410</v>
      </c>
      <c r="J1031" s="156" t="s">
        <v>4410</v>
      </c>
      <c r="K1031" s="157" t="s">
        <v>4409</v>
      </c>
    </row>
    <row r="1032" spans="1:11" ht="14.5" x14ac:dyDescent="0.35">
      <c r="A1032" s="150" t="s">
        <v>3387</v>
      </c>
      <c r="B1032" s="151" t="s">
        <v>3388</v>
      </c>
      <c r="C1032" s="151" t="s">
        <v>3306</v>
      </c>
      <c r="D1032" s="151" t="s">
        <v>3307</v>
      </c>
      <c r="E1032" s="151" t="s">
        <v>3308</v>
      </c>
      <c r="F1032" s="151" t="s">
        <v>3380</v>
      </c>
      <c r="G1032" s="151" t="s">
        <v>3322</v>
      </c>
      <c r="H1032" s="151" t="s">
        <v>176</v>
      </c>
      <c r="I1032" s="151" t="s">
        <v>4410</v>
      </c>
      <c r="J1032" s="152" t="s">
        <v>4410</v>
      </c>
      <c r="K1032" s="153" t="s">
        <v>4409</v>
      </c>
    </row>
    <row r="1033" spans="1:11" ht="14.5" x14ac:dyDescent="0.35">
      <c r="A1033" s="154" t="s">
        <v>3389</v>
      </c>
      <c r="B1033" s="155" t="s">
        <v>3390</v>
      </c>
      <c r="C1033" s="155" t="s">
        <v>3306</v>
      </c>
      <c r="D1033" s="155" t="s">
        <v>3307</v>
      </c>
      <c r="E1033" s="155" t="s">
        <v>3308</v>
      </c>
      <c r="F1033" s="155" t="s">
        <v>3380</v>
      </c>
      <c r="G1033" s="155" t="s">
        <v>3325</v>
      </c>
      <c r="H1033" s="155" t="s">
        <v>176</v>
      </c>
      <c r="I1033" s="155" t="s">
        <v>4410</v>
      </c>
      <c r="J1033" s="156" t="s">
        <v>4410</v>
      </c>
      <c r="K1033" s="157" t="s">
        <v>4409</v>
      </c>
    </row>
    <row r="1034" spans="1:11" ht="14.5" x14ac:dyDescent="0.35">
      <c r="A1034" s="150" t="s">
        <v>3391</v>
      </c>
      <c r="B1034" s="151" t="s">
        <v>3392</v>
      </c>
      <c r="C1034" s="151" t="s">
        <v>3306</v>
      </c>
      <c r="D1034" s="151" t="s">
        <v>3307</v>
      </c>
      <c r="E1034" s="151" t="s">
        <v>3308</v>
      </c>
      <c r="F1034" s="151" t="s">
        <v>3393</v>
      </c>
      <c r="G1034" s="151" t="s">
        <v>3310</v>
      </c>
      <c r="H1034" s="151" t="s">
        <v>132</v>
      </c>
      <c r="I1034" s="151" t="s">
        <v>4410</v>
      </c>
      <c r="J1034" s="152" t="s">
        <v>4410</v>
      </c>
      <c r="K1034" s="153" t="s">
        <v>4409</v>
      </c>
    </row>
    <row r="1035" spans="1:11" ht="14.5" x14ac:dyDescent="0.35">
      <c r="A1035" s="154" t="s">
        <v>3394</v>
      </c>
      <c r="B1035" s="155" t="s">
        <v>3395</v>
      </c>
      <c r="C1035" s="155" t="s">
        <v>3306</v>
      </c>
      <c r="D1035" s="155" t="s">
        <v>3307</v>
      </c>
      <c r="E1035" s="155" t="s">
        <v>3308</v>
      </c>
      <c r="F1035" s="155" t="s">
        <v>3393</v>
      </c>
      <c r="G1035" s="155" t="s">
        <v>3313</v>
      </c>
      <c r="H1035" s="155" t="s">
        <v>132</v>
      </c>
      <c r="I1035" s="155" t="s">
        <v>4410</v>
      </c>
      <c r="J1035" s="156" t="s">
        <v>4410</v>
      </c>
      <c r="K1035" s="157" t="s">
        <v>4409</v>
      </c>
    </row>
    <row r="1036" spans="1:11" ht="14.5" x14ac:dyDescent="0.35">
      <c r="A1036" s="150" t="s">
        <v>3396</v>
      </c>
      <c r="B1036" s="151" t="s">
        <v>3397</v>
      </c>
      <c r="C1036" s="151" t="s">
        <v>3306</v>
      </c>
      <c r="D1036" s="151" t="s">
        <v>3307</v>
      </c>
      <c r="E1036" s="151" t="s">
        <v>3308</v>
      </c>
      <c r="F1036" s="151" t="s">
        <v>3393</v>
      </c>
      <c r="G1036" s="151" t="s">
        <v>3316</v>
      </c>
      <c r="H1036" s="151" t="s">
        <v>132</v>
      </c>
      <c r="I1036" s="151" t="s">
        <v>4410</v>
      </c>
      <c r="J1036" s="152" t="s">
        <v>4410</v>
      </c>
      <c r="K1036" s="153" t="s">
        <v>4409</v>
      </c>
    </row>
    <row r="1037" spans="1:11" ht="14.5" x14ac:dyDescent="0.35">
      <c r="A1037" s="154" t="s">
        <v>3398</v>
      </c>
      <c r="B1037" s="155" t="s">
        <v>3399</v>
      </c>
      <c r="C1037" s="155" t="s">
        <v>3306</v>
      </c>
      <c r="D1037" s="155" t="s">
        <v>3307</v>
      </c>
      <c r="E1037" s="155" t="s">
        <v>3308</v>
      </c>
      <c r="F1037" s="155" t="s">
        <v>3393</v>
      </c>
      <c r="G1037" s="155" t="s">
        <v>3319</v>
      </c>
      <c r="H1037" s="155" t="s">
        <v>132</v>
      </c>
      <c r="I1037" s="155" t="s">
        <v>4410</v>
      </c>
      <c r="J1037" s="156" t="s">
        <v>4410</v>
      </c>
      <c r="K1037" s="157" t="s">
        <v>4409</v>
      </c>
    </row>
    <row r="1038" spans="1:11" ht="14.5" x14ac:dyDescent="0.35">
      <c r="A1038" s="150" t="s">
        <v>3400</v>
      </c>
      <c r="B1038" s="151" t="s">
        <v>3401</v>
      </c>
      <c r="C1038" s="151" t="s">
        <v>3306</v>
      </c>
      <c r="D1038" s="151" t="s">
        <v>3307</v>
      </c>
      <c r="E1038" s="151" t="s">
        <v>3308</v>
      </c>
      <c r="F1038" s="151" t="s">
        <v>3393</v>
      </c>
      <c r="G1038" s="151" t="s">
        <v>3322</v>
      </c>
      <c r="H1038" s="151" t="s">
        <v>132</v>
      </c>
      <c r="I1038" s="151" t="s">
        <v>4410</v>
      </c>
      <c r="J1038" s="152" t="s">
        <v>4410</v>
      </c>
      <c r="K1038" s="153" t="s">
        <v>4409</v>
      </c>
    </row>
    <row r="1039" spans="1:11" ht="14.5" x14ac:dyDescent="0.35">
      <c r="A1039" s="154" t="s">
        <v>3402</v>
      </c>
      <c r="B1039" s="155" t="s">
        <v>3403</v>
      </c>
      <c r="C1039" s="155" t="s">
        <v>3306</v>
      </c>
      <c r="D1039" s="155" t="s">
        <v>3307</v>
      </c>
      <c r="E1039" s="155" t="s">
        <v>3308</v>
      </c>
      <c r="F1039" s="155" t="s">
        <v>3393</v>
      </c>
      <c r="G1039" s="155" t="s">
        <v>3325</v>
      </c>
      <c r="H1039" s="155" t="s">
        <v>132</v>
      </c>
      <c r="I1039" s="155">
        <v>2</v>
      </c>
      <c r="J1039" s="156">
        <v>2.5</v>
      </c>
      <c r="K1039" s="157">
        <v>0.75</v>
      </c>
    </row>
    <row r="1040" spans="1:11" ht="14.5" x14ac:dyDescent="0.35">
      <c r="A1040" s="150" t="s">
        <v>3404</v>
      </c>
      <c r="B1040" s="151" t="s">
        <v>3405</v>
      </c>
      <c r="C1040" s="151" t="s">
        <v>3306</v>
      </c>
      <c r="D1040" s="151" t="s">
        <v>3406</v>
      </c>
      <c r="E1040" s="151" t="s">
        <v>3308</v>
      </c>
      <c r="F1040" s="151" t="s">
        <v>3309</v>
      </c>
      <c r="G1040" s="151" t="s">
        <v>3407</v>
      </c>
      <c r="H1040" s="151" t="s">
        <v>139</v>
      </c>
      <c r="I1040" s="151" t="s">
        <v>4410</v>
      </c>
      <c r="J1040" s="152" t="s">
        <v>4410</v>
      </c>
      <c r="K1040" s="153" t="s">
        <v>4409</v>
      </c>
    </row>
    <row r="1041" spans="1:11" ht="14.5" x14ac:dyDescent="0.35">
      <c r="A1041" s="154" t="s">
        <v>3408</v>
      </c>
      <c r="B1041" s="155" t="s">
        <v>3409</v>
      </c>
      <c r="C1041" s="155" t="s">
        <v>3306</v>
      </c>
      <c r="D1041" s="155" t="s">
        <v>3406</v>
      </c>
      <c r="E1041" s="155" t="s">
        <v>3308</v>
      </c>
      <c r="F1041" s="155" t="s">
        <v>3309</v>
      </c>
      <c r="G1041" s="155" t="s">
        <v>3410</v>
      </c>
      <c r="H1041" s="155" t="s">
        <v>139</v>
      </c>
      <c r="I1041" s="155" t="s">
        <v>4410</v>
      </c>
      <c r="J1041" s="156" t="s">
        <v>4410</v>
      </c>
      <c r="K1041" s="157" t="s">
        <v>4409</v>
      </c>
    </row>
    <row r="1042" spans="1:11" ht="14.5" x14ac:dyDescent="0.35">
      <c r="A1042" s="150" t="s">
        <v>3411</v>
      </c>
      <c r="B1042" s="151" t="s">
        <v>3412</v>
      </c>
      <c r="C1042" s="151" t="s">
        <v>3306</v>
      </c>
      <c r="D1042" s="151" t="s">
        <v>3406</v>
      </c>
      <c r="E1042" s="151" t="s">
        <v>3308</v>
      </c>
      <c r="F1042" s="151" t="s">
        <v>3309</v>
      </c>
      <c r="G1042" s="151" t="s">
        <v>3413</v>
      </c>
      <c r="H1042" s="151" t="s">
        <v>139</v>
      </c>
      <c r="I1042" s="151" t="s">
        <v>4410</v>
      </c>
      <c r="J1042" s="152" t="s">
        <v>4410</v>
      </c>
      <c r="K1042" s="153" t="s">
        <v>4409</v>
      </c>
    </row>
    <row r="1043" spans="1:11" ht="14.5" x14ac:dyDescent="0.35">
      <c r="A1043" s="154" t="s">
        <v>3414</v>
      </c>
      <c r="B1043" s="155" t="s">
        <v>3415</v>
      </c>
      <c r="C1043" s="155" t="s">
        <v>3306</v>
      </c>
      <c r="D1043" s="155" t="s">
        <v>3406</v>
      </c>
      <c r="E1043" s="155" t="s">
        <v>3308</v>
      </c>
      <c r="F1043" s="155" t="s">
        <v>3309</v>
      </c>
      <c r="G1043" s="155" t="s">
        <v>3416</v>
      </c>
      <c r="H1043" s="155" t="s">
        <v>139</v>
      </c>
      <c r="I1043" s="155" t="s">
        <v>4410</v>
      </c>
      <c r="J1043" s="156" t="s">
        <v>4410</v>
      </c>
      <c r="K1043" s="157" t="s">
        <v>4409</v>
      </c>
    </row>
    <row r="1044" spans="1:11" ht="14.5" x14ac:dyDescent="0.35">
      <c r="A1044" s="150" t="s">
        <v>3417</v>
      </c>
      <c r="B1044" s="151" t="s">
        <v>3418</v>
      </c>
      <c r="C1044" s="151" t="s">
        <v>3306</v>
      </c>
      <c r="D1044" s="151" t="s">
        <v>3406</v>
      </c>
      <c r="E1044" s="151" t="s">
        <v>3308</v>
      </c>
      <c r="F1044" s="151" t="s">
        <v>3309</v>
      </c>
      <c r="G1044" s="151" t="s">
        <v>3419</v>
      </c>
      <c r="H1044" s="151" t="s">
        <v>139</v>
      </c>
      <c r="I1044" s="151" t="s">
        <v>4410</v>
      </c>
      <c r="J1044" s="152" t="s">
        <v>4410</v>
      </c>
      <c r="K1044" s="153" t="s">
        <v>4409</v>
      </c>
    </row>
    <row r="1045" spans="1:11" ht="14.5" x14ac:dyDescent="0.35">
      <c r="A1045" s="154" t="s">
        <v>3420</v>
      </c>
      <c r="B1045" s="155" t="s">
        <v>3421</v>
      </c>
      <c r="C1045" s="155" t="s">
        <v>3306</v>
      </c>
      <c r="D1045" s="155" t="s">
        <v>3406</v>
      </c>
      <c r="E1045" s="155" t="s">
        <v>3308</v>
      </c>
      <c r="F1045" s="155" t="s">
        <v>3328</v>
      </c>
      <c r="G1045" s="155" t="s">
        <v>3407</v>
      </c>
      <c r="H1045" s="155" t="s">
        <v>139</v>
      </c>
      <c r="I1045" s="155" t="s">
        <v>4410</v>
      </c>
      <c r="J1045" s="156" t="s">
        <v>4410</v>
      </c>
      <c r="K1045" s="157" t="s">
        <v>4409</v>
      </c>
    </row>
    <row r="1046" spans="1:11" ht="14.5" x14ac:dyDescent="0.35">
      <c r="A1046" s="150" t="s">
        <v>3422</v>
      </c>
      <c r="B1046" s="151" t="s">
        <v>3423</v>
      </c>
      <c r="C1046" s="151" t="s">
        <v>3306</v>
      </c>
      <c r="D1046" s="151" t="s">
        <v>3406</v>
      </c>
      <c r="E1046" s="151" t="s">
        <v>3308</v>
      </c>
      <c r="F1046" s="151" t="s">
        <v>3328</v>
      </c>
      <c r="G1046" s="151" t="s">
        <v>3410</v>
      </c>
      <c r="H1046" s="151" t="s">
        <v>139</v>
      </c>
      <c r="I1046" s="151" t="s">
        <v>4410</v>
      </c>
      <c r="J1046" s="152" t="s">
        <v>4410</v>
      </c>
      <c r="K1046" s="153" t="s">
        <v>4409</v>
      </c>
    </row>
    <row r="1047" spans="1:11" ht="14.5" x14ac:dyDescent="0.35">
      <c r="A1047" s="154" t="s">
        <v>3424</v>
      </c>
      <c r="B1047" s="155" t="s">
        <v>3425</v>
      </c>
      <c r="C1047" s="155" t="s">
        <v>3306</v>
      </c>
      <c r="D1047" s="155" t="s">
        <v>3406</v>
      </c>
      <c r="E1047" s="155" t="s">
        <v>3308</v>
      </c>
      <c r="F1047" s="155" t="s">
        <v>3328</v>
      </c>
      <c r="G1047" s="155" t="s">
        <v>3413</v>
      </c>
      <c r="H1047" s="155" t="s">
        <v>139</v>
      </c>
      <c r="I1047" s="155" t="s">
        <v>4410</v>
      </c>
      <c r="J1047" s="156" t="s">
        <v>4410</v>
      </c>
      <c r="K1047" s="157" t="s">
        <v>4409</v>
      </c>
    </row>
    <row r="1048" spans="1:11" ht="14.5" x14ac:dyDescent="0.35">
      <c r="A1048" s="150" t="s">
        <v>3426</v>
      </c>
      <c r="B1048" s="151" t="s">
        <v>3427</v>
      </c>
      <c r="C1048" s="151" t="s">
        <v>3306</v>
      </c>
      <c r="D1048" s="151" t="s">
        <v>3406</v>
      </c>
      <c r="E1048" s="151" t="s">
        <v>3308</v>
      </c>
      <c r="F1048" s="151" t="s">
        <v>3328</v>
      </c>
      <c r="G1048" s="151" t="s">
        <v>3416</v>
      </c>
      <c r="H1048" s="151" t="s">
        <v>139</v>
      </c>
      <c r="I1048" s="151" t="s">
        <v>4410</v>
      </c>
      <c r="J1048" s="152" t="s">
        <v>4410</v>
      </c>
      <c r="K1048" s="153" t="s">
        <v>4409</v>
      </c>
    </row>
    <row r="1049" spans="1:11" ht="14.5" x14ac:dyDescent="0.35">
      <c r="A1049" s="154" t="s">
        <v>3428</v>
      </c>
      <c r="B1049" s="155" t="s">
        <v>3429</v>
      </c>
      <c r="C1049" s="155" t="s">
        <v>3306</v>
      </c>
      <c r="D1049" s="155" t="s">
        <v>3406</v>
      </c>
      <c r="E1049" s="155" t="s">
        <v>3308</v>
      </c>
      <c r="F1049" s="155" t="s">
        <v>3328</v>
      </c>
      <c r="G1049" s="155" t="s">
        <v>3419</v>
      </c>
      <c r="H1049" s="155" t="s">
        <v>139</v>
      </c>
      <c r="I1049" s="155" t="s">
        <v>4410</v>
      </c>
      <c r="J1049" s="156" t="s">
        <v>4410</v>
      </c>
      <c r="K1049" s="157" t="s">
        <v>4409</v>
      </c>
    </row>
    <row r="1050" spans="1:11" ht="14.5" x14ac:dyDescent="0.35">
      <c r="A1050" s="150" t="s">
        <v>3430</v>
      </c>
      <c r="B1050" s="151" t="s">
        <v>3431</v>
      </c>
      <c r="C1050" s="151" t="s">
        <v>3306</v>
      </c>
      <c r="D1050" s="151" t="s">
        <v>3406</v>
      </c>
      <c r="E1050" s="151" t="s">
        <v>3308</v>
      </c>
      <c r="F1050" s="151" t="s">
        <v>3341</v>
      </c>
      <c r="G1050" s="151" t="s">
        <v>3407</v>
      </c>
      <c r="H1050" s="151" t="s">
        <v>139</v>
      </c>
      <c r="I1050" s="151" t="s">
        <v>4410</v>
      </c>
      <c r="J1050" s="152" t="s">
        <v>4410</v>
      </c>
      <c r="K1050" s="153" t="s">
        <v>4409</v>
      </c>
    </row>
    <row r="1051" spans="1:11" ht="14.5" x14ac:dyDescent="0.35">
      <c r="A1051" s="154" t="s">
        <v>3432</v>
      </c>
      <c r="B1051" s="155" t="s">
        <v>3433</v>
      </c>
      <c r="C1051" s="155" t="s">
        <v>3306</v>
      </c>
      <c r="D1051" s="155" t="s">
        <v>3406</v>
      </c>
      <c r="E1051" s="155" t="s">
        <v>3308</v>
      </c>
      <c r="F1051" s="155" t="s">
        <v>3341</v>
      </c>
      <c r="G1051" s="155" t="s">
        <v>3410</v>
      </c>
      <c r="H1051" s="155" t="s">
        <v>139</v>
      </c>
      <c r="I1051" s="155" t="s">
        <v>4410</v>
      </c>
      <c r="J1051" s="156" t="s">
        <v>4410</v>
      </c>
      <c r="K1051" s="157" t="s">
        <v>4409</v>
      </c>
    </row>
    <row r="1052" spans="1:11" ht="14.5" x14ac:dyDescent="0.35">
      <c r="A1052" s="150" t="s">
        <v>3434</v>
      </c>
      <c r="B1052" s="151" t="s">
        <v>3435</v>
      </c>
      <c r="C1052" s="151" t="s">
        <v>3306</v>
      </c>
      <c r="D1052" s="151" t="s">
        <v>3406</v>
      </c>
      <c r="E1052" s="151" t="s">
        <v>3308</v>
      </c>
      <c r="F1052" s="151" t="s">
        <v>3341</v>
      </c>
      <c r="G1052" s="151" t="s">
        <v>3413</v>
      </c>
      <c r="H1052" s="151" t="s">
        <v>139</v>
      </c>
      <c r="I1052" s="151" t="s">
        <v>4410</v>
      </c>
      <c r="J1052" s="152" t="s">
        <v>4410</v>
      </c>
      <c r="K1052" s="153" t="s">
        <v>4409</v>
      </c>
    </row>
    <row r="1053" spans="1:11" ht="14.5" x14ac:dyDescent="0.35">
      <c r="A1053" s="154" t="s">
        <v>3436</v>
      </c>
      <c r="B1053" s="155" t="s">
        <v>3437</v>
      </c>
      <c r="C1053" s="155" t="s">
        <v>3306</v>
      </c>
      <c r="D1053" s="155" t="s">
        <v>3406</v>
      </c>
      <c r="E1053" s="155" t="s">
        <v>3308</v>
      </c>
      <c r="F1053" s="155" t="s">
        <v>3341</v>
      </c>
      <c r="G1053" s="155" t="s">
        <v>3416</v>
      </c>
      <c r="H1053" s="155" t="s">
        <v>139</v>
      </c>
      <c r="I1053" s="155" t="s">
        <v>4410</v>
      </c>
      <c r="J1053" s="156" t="s">
        <v>4410</v>
      </c>
      <c r="K1053" s="157" t="s">
        <v>4409</v>
      </c>
    </row>
    <row r="1054" spans="1:11" ht="14.5" x14ac:dyDescent="0.35">
      <c r="A1054" s="150" t="s">
        <v>3438</v>
      </c>
      <c r="B1054" s="151" t="s">
        <v>3439</v>
      </c>
      <c r="C1054" s="151" t="s">
        <v>3306</v>
      </c>
      <c r="D1054" s="151" t="s">
        <v>3406</v>
      </c>
      <c r="E1054" s="151" t="s">
        <v>3308</v>
      </c>
      <c r="F1054" s="151" t="s">
        <v>3341</v>
      </c>
      <c r="G1054" s="151" t="s">
        <v>3419</v>
      </c>
      <c r="H1054" s="151" t="s">
        <v>139</v>
      </c>
      <c r="I1054" s="151" t="s">
        <v>4410</v>
      </c>
      <c r="J1054" s="152" t="s">
        <v>4410</v>
      </c>
      <c r="K1054" s="153" t="s">
        <v>4409</v>
      </c>
    </row>
    <row r="1055" spans="1:11" ht="14.5" x14ac:dyDescent="0.35">
      <c r="A1055" s="154" t="s">
        <v>3440</v>
      </c>
      <c r="B1055" s="155" t="s">
        <v>3441</v>
      </c>
      <c r="C1055" s="155" t="s">
        <v>3306</v>
      </c>
      <c r="D1055" s="155" t="s">
        <v>3406</v>
      </c>
      <c r="E1055" s="155" t="s">
        <v>3308</v>
      </c>
      <c r="F1055" s="155" t="s">
        <v>3354</v>
      </c>
      <c r="G1055" s="155" t="s">
        <v>3407</v>
      </c>
      <c r="H1055" s="155" t="s">
        <v>139</v>
      </c>
      <c r="I1055" s="155" t="s">
        <v>4410</v>
      </c>
      <c r="J1055" s="156" t="s">
        <v>4410</v>
      </c>
      <c r="K1055" s="157" t="s">
        <v>4409</v>
      </c>
    </row>
    <row r="1056" spans="1:11" ht="14.5" x14ac:dyDescent="0.35">
      <c r="A1056" s="150" t="s">
        <v>3442</v>
      </c>
      <c r="B1056" s="151" t="s">
        <v>3443</v>
      </c>
      <c r="C1056" s="151" t="s">
        <v>3306</v>
      </c>
      <c r="D1056" s="151" t="s">
        <v>3406</v>
      </c>
      <c r="E1056" s="151" t="s">
        <v>3308</v>
      </c>
      <c r="F1056" s="151" t="s">
        <v>3354</v>
      </c>
      <c r="G1056" s="151" t="s">
        <v>3410</v>
      </c>
      <c r="H1056" s="151" t="s">
        <v>139</v>
      </c>
      <c r="I1056" s="151" t="s">
        <v>4410</v>
      </c>
      <c r="J1056" s="152" t="s">
        <v>4410</v>
      </c>
      <c r="K1056" s="153" t="s">
        <v>4409</v>
      </c>
    </row>
    <row r="1057" spans="1:11" ht="14.5" x14ac:dyDescent="0.35">
      <c r="A1057" s="154" t="s">
        <v>3444</v>
      </c>
      <c r="B1057" s="155" t="s">
        <v>3445</v>
      </c>
      <c r="C1057" s="155" t="s">
        <v>3306</v>
      </c>
      <c r="D1057" s="155" t="s">
        <v>3406</v>
      </c>
      <c r="E1057" s="155" t="s">
        <v>3308</v>
      </c>
      <c r="F1057" s="155" t="s">
        <v>3354</v>
      </c>
      <c r="G1057" s="155" t="s">
        <v>3413</v>
      </c>
      <c r="H1057" s="155" t="s">
        <v>139</v>
      </c>
      <c r="I1057" s="155" t="s">
        <v>4410</v>
      </c>
      <c r="J1057" s="156" t="s">
        <v>4410</v>
      </c>
      <c r="K1057" s="157" t="s">
        <v>4409</v>
      </c>
    </row>
    <row r="1058" spans="1:11" ht="14.5" x14ac:dyDescent="0.35">
      <c r="A1058" s="150" t="s">
        <v>3446</v>
      </c>
      <c r="B1058" s="151" t="s">
        <v>3447</v>
      </c>
      <c r="C1058" s="151" t="s">
        <v>3306</v>
      </c>
      <c r="D1058" s="151" t="s">
        <v>3406</v>
      </c>
      <c r="E1058" s="151" t="s">
        <v>3308</v>
      </c>
      <c r="F1058" s="151" t="s">
        <v>3354</v>
      </c>
      <c r="G1058" s="151" t="s">
        <v>3416</v>
      </c>
      <c r="H1058" s="151" t="s">
        <v>139</v>
      </c>
      <c r="I1058" s="151" t="s">
        <v>4410</v>
      </c>
      <c r="J1058" s="152" t="s">
        <v>4410</v>
      </c>
      <c r="K1058" s="153" t="s">
        <v>4409</v>
      </c>
    </row>
    <row r="1059" spans="1:11" ht="14.5" x14ac:dyDescent="0.35">
      <c r="A1059" s="154" t="s">
        <v>3448</v>
      </c>
      <c r="B1059" s="155" t="s">
        <v>3449</v>
      </c>
      <c r="C1059" s="155" t="s">
        <v>3306</v>
      </c>
      <c r="D1059" s="155" t="s">
        <v>3406</v>
      </c>
      <c r="E1059" s="155" t="s">
        <v>3308</v>
      </c>
      <c r="F1059" s="155" t="s">
        <v>3354</v>
      </c>
      <c r="G1059" s="155" t="s">
        <v>3419</v>
      </c>
      <c r="H1059" s="155" t="s">
        <v>139</v>
      </c>
      <c r="I1059" s="155" t="s">
        <v>4410</v>
      </c>
      <c r="J1059" s="156" t="s">
        <v>4410</v>
      </c>
      <c r="K1059" s="157" t="s">
        <v>4409</v>
      </c>
    </row>
    <row r="1060" spans="1:11" ht="14.5" x14ac:dyDescent="0.35">
      <c r="A1060" s="150" t="s">
        <v>3450</v>
      </c>
      <c r="B1060" s="151" t="s">
        <v>3451</v>
      </c>
      <c r="C1060" s="151" t="s">
        <v>3306</v>
      </c>
      <c r="D1060" s="151" t="s">
        <v>3406</v>
      </c>
      <c r="E1060" s="151" t="s">
        <v>3308</v>
      </c>
      <c r="F1060" s="151" t="s">
        <v>3367</v>
      </c>
      <c r="G1060" s="151" t="s">
        <v>3407</v>
      </c>
      <c r="H1060" s="151" t="s">
        <v>176</v>
      </c>
      <c r="I1060" s="151" t="s">
        <v>4410</v>
      </c>
      <c r="J1060" s="152" t="s">
        <v>4410</v>
      </c>
      <c r="K1060" s="153" t="s">
        <v>4409</v>
      </c>
    </row>
    <row r="1061" spans="1:11" ht="14.5" x14ac:dyDescent="0.35">
      <c r="A1061" s="154" t="s">
        <v>3452</v>
      </c>
      <c r="B1061" s="155" t="s">
        <v>3453</v>
      </c>
      <c r="C1061" s="155" t="s">
        <v>3306</v>
      </c>
      <c r="D1061" s="155" t="s">
        <v>3406</v>
      </c>
      <c r="E1061" s="155" t="s">
        <v>3308</v>
      </c>
      <c r="F1061" s="155" t="s">
        <v>3367</v>
      </c>
      <c r="G1061" s="155" t="s">
        <v>3410</v>
      </c>
      <c r="H1061" s="155" t="s">
        <v>176</v>
      </c>
      <c r="I1061" s="155" t="s">
        <v>4410</v>
      </c>
      <c r="J1061" s="156" t="s">
        <v>4410</v>
      </c>
      <c r="K1061" s="157" t="s">
        <v>4409</v>
      </c>
    </row>
    <row r="1062" spans="1:11" ht="14.5" x14ac:dyDescent="0.35">
      <c r="A1062" s="150" t="s">
        <v>3454</v>
      </c>
      <c r="B1062" s="151" t="s">
        <v>3455</v>
      </c>
      <c r="C1062" s="151" t="s">
        <v>3306</v>
      </c>
      <c r="D1062" s="151" t="s">
        <v>3406</v>
      </c>
      <c r="E1062" s="151" t="s">
        <v>3308</v>
      </c>
      <c r="F1062" s="151" t="s">
        <v>3367</v>
      </c>
      <c r="G1062" s="151" t="s">
        <v>3413</v>
      </c>
      <c r="H1062" s="151" t="s">
        <v>176</v>
      </c>
      <c r="I1062" s="151" t="s">
        <v>4410</v>
      </c>
      <c r="J1062" s="152" t="s">
        <v>4410</v>
      </c>
      <c r="K1062" s="153" t="s">
        <v>4409</v>
      </c>
    </row>
    <row r="1063" spans="1:11" ht="14.5" x14ac:dyDescent="0.35">
      <c r="A1063" s="154" t="s">
        <v>3456</v>
      </c>
      <c r="B1063" s="155" t="s">
        <v>3457</v>
      </c>
      <c r="C1063" s="155" t="s">
        <v>3306</v>
      </c>
      <c r="D1063" s="155" t="s">
        <v>3406</v>
      </c>
      <c r="E1063" s="155" t="s">
        <v>3308</v>
      </c>
      <c r="F1063" s="155" t="s">
        <v>3367</v>
      </c>
      <c r="G1063" s="155" t="s">
        <v>3416</v>
      </c>
      <c r="H1063" s="155" t="s">
        <v>176</v>
      </c>
      <c r="I1063" s="155" t="s">
        <v>4410</v>
      </c>
      <c r="J1063" s="156" t="s">
        <v>4410</v>
      </c>
      <c r="K1063" s="157" t="s">
        <v>4409</v>
      </c>
    </row>
    <row r="1064" spans="1:11" ht="14.5" x14ac:dyDescent="0.35">
      <c r="A1064" s="150" t="s">
        <v>3458</v>
      </c>
      <c r="B1064" s="151" t="s">
        <v>3459</v>
      </c>
      <c r="C1064" s="151" t="s">
        <v>3306</v>
      </c>
      <c r="D1064" s="151" t="s">
        <v>3406</v>
      </c>
      <c r="E1064" s="151" t="s">
        <v>3308</v>
      </c>
      <c r="F1064" s="151" t="s">
        <v>3367</v>
      </c>
      <c r="G1064" s="151" t="s">
        <v>3419</v>
      </c>
      <c r="H1064" s="151" t="s">
        <v>176</v>
      </c>
      <c r="I1064" s="151" t="s">
        <v>4410</v>
      </c>
      <c r="J1064" s="152" t="s">
        <v>4410</v>
      </c>
      <c r="K1064" s="153" t="s">
        <v>4409</v>
      </c>
    </row>
    <row r="1065" spans="1:11" ht="14.5" x14ac:dyDescent="0.35">
      <c r="A1065" s="154" t="s">
        <v>3460</v>
      </c>
      <c r="B1065" s="155" t="s">
        <v>3461</v>
      </c>
      <c r="C1065" s="155" t="s">
        <v>3306</v>
      </c>
      <c r="D1065" s="155" t="s">
        <v>3406</v>
      </c>
      <c r="E1065" s="155" t="s">
        <v>3308</v>
      </c>
      <c r="F1065" s="155" t="s">
        <v>3380</v>
      </c>
      <c r="G1065" s="155" t="s">
        <v>3407</v>
      </c>
      <c r="H1065" s="155" t="s">
        <v>176</v>
      </c>
      <c r="I1065" s="155" t="s">
        <v>4410</v>
      </c>
      <c r="J1065" s="156" t="s">
        <v>4410</v>
      </c>
      <c r="K1065" s="157" t="s">
        <v>4409</v>
      </c>
    </row>
    <row r="1066" spans="1:11" ht="14.5" x14ac:dyDescent="0.35">
      <c r="A1066" s="150" t="s">
        <v>3462</v>
      </c>
      <c r="B1066" s="151" t="s">
        <v>3463</v>
      </c>
      <c r="C1066" s="151" t="s">
        <v>3306</v>
      </c>
      <c r="D1066" s="151" t="s">
        <v>3406</v>
      </c>
      <c r="E1066" s="151" t="s">
        <v>3308</v>
      </c>
      <c r="F1066" s="151" t="s">
        <v>3380</v>
      </c>
      <c r="G1066" s="151" t="s">
        <v>3410</v>
      </c>
      <c r="H1066" s="151" t="s">
        <v>176</v>
      </c>
      <c r="I1066" s="151" t="s">
        <v>4410</v>
      </c>
      <c r="J1066" s="152" t="s">
        <v>4410</v>
      </c>
      <c r="K1066" s="153" t="s">
        <v>4409</v>
      </c>
    </row>
    <row r="1067" spans="1:11" ht="14.5" x14ac:dyDescent="0.35">
      <c r="A1067" s="154" t="s">
        <v>3464</v>
      </c>
      <c r="B1067" s="155" t="s">
        <v>3465</v>
      </c>
      <c r="C1067" s="155" t="s">
        <v>3306</v>
      </c>
      <c r="D1067" s="155" t="s">
        <v>3406</v>
      </c>
      <c r="E1067" s="155" t="s">
        <v>3308</v>
      </c>
      <c r="F1067" s="155" t="s">
        <v>3380</v>
      </c>
      <c r="G1067" s="155" t="s">
        <v>3413</v>
      </c>
      <c r="H1067" s="155" t="s">
        <v>176</v>
      </c>
      <c r="I1067" s="155" t="s">
        <v>4410</v>
      </c>
      <c r="J1067" s="156" t="s">
        <v>4410</v>
      </c>
      <c r="K1067" s="157" t="s">
        <v>4409</v>
      </c>
    </row>
    <row r="1068" spans="1:11" ht="14.5" x14ac:dyDescent="0.35">
      <c r="A1068" s="150" t="s">
        <v>3466</v>
      </c>
      <c r="B1068" s="151" t="s">
        <v>3467</v>
      </c>
      <c r="C1068" s="151" t="s">
        <v>3306</v>
      </c>
      <c r="D1068" s="151" t="s">
        <v>3406</v>
      </c>
      <c r="E1068" s="151" t="s">
        <v>3308</v>
      </c>
      <c r="F1068" s="151" t="s">
        <v>3380</v>
      </c>
      <c r="G1068" s="151" t="s">
        <v>3416</v>
      </c>
      <c r="H1068" s="151" t="s">
        <v>176</v>
      </c>
      <c r="I1068" s="151" t="s">
        <v>4410</v>
      </c>
      <c r="J1068" s="152" t="s">
        <v>4410</v>
      </c>
      <c r="K1068" s="153" t="s">
        <v>4409</v>
      </c>
    </row>
    <row r="1069" spans="1:11" ht="14.5" x14ac:dyDescent="0.35">
      <c r="A1069" s="154" t="s">
        <v>3468</v>
      </c>
      <c r="B1069" s="155" t="s">
        <v>3469</v>
      </c>
      <c r="C1069" s="155" t="s">
        <v>3306</v>
      </c>
      <c r="D1069" s="155" t="s">
        <v>3406</v>
      </c>
      <c r="E1069" s="155" t="s">
        <v>3308</v>
      </c>
      <c r="F1069" s="155" t="s">
        <v>3380</v>
      </c>
      <c r="G1069" s="155" t="s">
        <v>3419</v>
      </c>
      <c r="H1069" s="155" t="s">
        <v>176</v>
      </c>
      <c r="I1069" s="155" t="s">
        <v>4410</v>
      </c>
      <c r="J1069" s="156" t="s">
        <v>4410</v>
      </c>
      <c r="K1069" s="157" t="s">
        <v>4409</v>
      </c>
    </row>
    <row r="1070" spans="1:11" ht="14.5" x14ac:dyDescent="0.35">
      <c r="A1070" s="150" t="s">
        <v>3470</v>
      </c>
      <c r="B1070" s="151" t="s">
        <v>3471</v>
      </c>
      <c r="C1070" s="151" t="s">
        <v>3306</v>
      </c>
      <c r="D1070" s="151" t="s">
        <v>3406</v>
      </c>
      <c r="E1070" s="151" t="s">
        <v>3308</v>
      </c>
      <c r="F1070" s="151" t="s">
        <v>3393</v>
      </c>
      <c r="G1070" s="151" t="s">
        <v>3407</v>
      </c>
      <c r="H1070" s="151" t="s">
        <v>132</v>
      </c>
      <c r="I1070" s="151" t="s">
        <v>4410</v>
      </c>
      <c r="J1070" s="152" t="s">
        <v>4410</v>
      </c>
      <c r="K1070" s="153" t="s">
        <v>4409</v>
      </c>
    </row>
    <row r="1071" spans="1:11" ht="14.5" x14ac:dyDescent="0.35">
      <c r="A1071" s="154" t="s">
        <v>3472</v>
      </c>
      <c r="B1071" s="155" t="s">
        <v>3473</v>
      </c>
      <c r="C1071" s="155" t="s">
        <v>3306</v>
      </c>
      <c r="D1071" s="155" t="s">
        <v>3406</v>
      </c>
      <c r="E1071" s="155" t="s">
        <v>3308</v>
      </c>
      <c r="F1071" s="155" t="s">
        <v>3393</v>
      </c>
      <c r="G1071" s="155" t="s">
        <v>3410</v>
      </c>
      <c r="H1071" s="155" t="s">
        <v>132</v>
      </c>
      <c r="I1071" s="155" t="s">
        <v>4410</v>
      </c>
      <c r="J1071" s="156" t="s">
        <v>4410</v>
      </c>
      <c r="K1071" s="157" t="s">
        <v>4409</v>
      </c>
    </row>
    <row r="1072" spans="1:11" ht="14.5" x14ac:dyDescent="0.35">
      <c r="A1072" s="150" t="s">
        <v>3474</v>
      </c>
      <c r="B1072" s="151" t="s">
        <v>3475</v>
      </c>
      <c r="C1072" s="151" t="s">
        <v>3306</v>
      </c>
      <c r="D1072" s="151" t="s">
        <v>3406</v>
      </c>
      <c r="E1072" s="151" t="s">
        <v>3308</v>
      </c>
      <c r="F1072" s="151" t="s">
        <v>3393</v>
      </c>
      <c r="G1072" s="151" t="s">
        <v>3413</v>
      </c>
      <c r="H1072" s="151" t="s">
        <v>132</v>
      </c>
      <c r="I1072" s="151" t="s">
        <v>4410</v>
      </c>
      <c r="J1072" s="152" t="s">
        <v>4410</v>
      </c>
      <c r="K1072" s="153" t="s">
        <v>4409</v>
      </c>
    </row>
    <row r="1073" spans="1:11" ht="14.5" x14ac:dyDescent="0.35">
      <c r="A1073" s="154" t="s">
        <v>3476</v>
      </c>
      <c r="B1073" s="155" t="s">
        <v>3477</v>
      </c>
      <c r="C1073" s="155" t="s">
        <v>3306</v>
      </c>
      <c r="D1073" s="155" t="s">
        <v>3406</v>
      </c>
      <c r="E1073" s="155" t="s">
        <v>3308</v>
      </c>
      <c r="F1073" s="155" t="s">
        <v>3393</v>
      </c>
      <c r="G1073" s="155" t="s">
        <v>3416</v>
      </c>
      <c r="H1073" s="155" t="s">
        <v>132</v>
      </c>
      <c r="I1073" s="155" t="s">
        <v>4410</v>
      </c>
      <c r="J1073" s="156" t="s">
        <v>4410</v>
      </c>
      <c r="K1073" s="157" t="s">
        <v>4409</v>
      </c>
    </row>
    <row r="1074" spans="1:11" ht="14.5" x14ac:dyDescent="0.35">
      <c r="A1074" s="150" t="s">
        <v>3478</v>
      </c>
      <c r="B1074" s="151" t="s">
        <v>3479</v>
      </c>
      <c r="C1074" s="151" t="s">
        <v>3306</v>
      </c>
      <c r="D1074" s="151" t="s">
        <v>3406</v>
      </c>
      <c r="E1074" s="151" t="s">
        <v>3308</v>
      </c>
      <c r="F1074" s="151" t="s">
        <v>3393</v>
      </c>
      <c r="G1074" s="151" t="s">
        <v>3419</v>
      </c>
      <c r="H1074" s="151" t="s">
        <v>132</v>
      </c>
      <c r="I1074" s="151" t="s">
        <v>4410</v>
      </c>
      <c r="J1074" s="152" t="s">
        <v>4410</v>
      </c>
      <c r="K1074" s="153" t="s">
        <v>4409</v>
      </c>
    </row>
    <row r="1075" spans="1:11" ht="14.5" x14ac:dyDescent="0.35">
      <c r="A1075" s="154" t="s">
        <v>3480</v>
      </c>
      <c r="B1075" s="155" t="s">
        <v>3481</v>
      </c>
      <c r="C1075" s="155" t="s">
        <v>3306</v>
      </c>
      <c r="D1075" s="155" t="s">
        <v>3482</v>
      </c>
      <c r="E1075" s="155" t="s">
        <v>538</v>
      </c>
      <c r="F1075" s="155" t="s">
        <v>3309</v>
      </c>
      <c r="G1075" s="155" t="s">
        <v>3483</v>
      </c>
      <c r="H1075" s="155" t="s">
        <v>139</v>
      </c>
      <c r="I1075" s="155" t="s">
        <v>4410</v>
      </c>
      <c r="J1075" s="156" t="s">
        <v>4410</v>
      </c>
      <c r="K1075" s="157" t="s">
        <v>4409</v>
      </c>
    </row>
    <row r="1076" spans="1:11" ht="14.5" x14ac:dyDescent="0.35">
      <c r="A1076" s="150" t="s">
        <v>3484</v>
      </c>
      <c r="B1076" s="151" t="s">
        <v>3485</v>
      </c>
      <c r="C1076" s="151" t="s">
        <v>3306</v>
      </c>
      <c r="D1076" s="151" t="s">
        <v>3482</v>
      </c>
      <c r="E1076" s="151" t="s">
        <v>538</v>
      </c>
      <c r="F1076" s="151" t="s">
        <v>3309</v>
      </c>
      <c r="G1076" s="151" t="s">
        <v>3486</v>
      </c>
      <c r="H1076" s="151" t="s">
        <v>139</v>
      </c>
      <c r="I1076" s="151" t="s">
        <v>4410</v>
      </c>
      <c r="J1076" s="152" t="s">
        <v>4410</v>
      </c>
      <c r="K1076" s="153" t="s">
        <v>4409</v>
      </c>
    </row>
    <row r="1077" spans="1:11" ht="14.5" x14ac:dyDescent="0.35">
      <c r="A1077" s="154" t="s">
        <v>3487</v>
      </c>
      <c r="B1077" s="155" t="s">
        <v>3488</v>
      </c>
      <c r="C1077" s="155" t="s">
        <v>3306</v>
      </c>
      <c r="D1077" s="155" t="s">
        <v>3482</v>
      </c>
      <c r="E1077" s="155" t="s">
        <v>538</v>
      </c>
      <c r="F1077" s="155" t="s">
        <v>3309</v>
      </c>
      <c r="G1077" s="155" t="s">
        <v>3489</v>
      </c>
      <c r="H1077" s="155" t="s">
        <v>139</v>
      </c>
      <c r="I1077" s="155" t="s">
        <v>4410</v>
      </c>
      <c r="J1077" s="156" t="s">
        <v>4410</v>
      </c>
      <c r="K1077" s="157" t="s">
        <v>4409</v>
      </c>
    </row>
    <row r="1078" spans="1:11" ht="14.5" x14ac:dyDescent="0.35">
      <c r="A1078" s="150" t="s">
        <v>3490</v>
      </c>
      <c r="B1078" s="151" t="s">
        <v>3491</v>
      </c>
      <c r="C1078" s="151" t="s">
        <v>3306</v>
      </c>
      <c r="D1078" s="151" t="s">
        <v>3482</v>
      </c>
      <c r="E1078" s="151" t="s">
        <v>538</v>
      </c>
      <c r="F1078" s="151" t="s">
        <v>3328</v>
      </c>
      <c r="G1078" s="151" t="s">
        <v>3483</v>
      </c>
      <c r="H1078" s="151" t="s">
        <v>139</v>
      </c>
      <c r="I1078" s="151" t="s">
        <v>4410</v>
      </c>
      <c r="J1078" s="152" t="s">
        <v>4410</v>
      </c>
      <c r="K1078" s="153" t="s">
        <v>4409</v>
      </c>
    </row>
    <row r="1079" spans="1:11" ht="14.5" x14ac:dyDescent="0.35">
      <c r="A1079" s="154" t="s">
        <v>3492</v>
      </c>
      <c r="B1079" s="155" t="s">
        <v>3493</v>
      </c>
      <c r="C1079" s="155" t="s">
        <v>3306</v>
      </c>
      <c r="D1079" s="155" t="s">
        <v>3482</v>
      </c>
      <c r="E1079" s="155" t="s">
        <v>538</v>
      </c>
      <c r="F1079" s="155" t="s">
        <v>3328</v>
      </c>
      <c r="G1079" s="155" t="s">
        <v>3486</v>
      </c>
      <c r="H1079" s="155" t="s">
        <v>139</v>
      </c>
      <c r="I1079" s="155" t="s">
        <v>4410</v>
      </c>
      <c r="J1079" s="156" t="s">
        <v>4410</v>
      </c>
      <c r="K1079" s="157" t="s">
        <v>4409</v>
      </c>
    </row>
    <row r="1080" spans="1:11" ht="14.5" x14ac:dyDescent="0.35">
      <c r="A1080" s="150" t="s">
        <v>3494</v>
      </c>
      <c r="B1080" s="151" t="s">
        <v>3495</v>
      </c>
      <c r="C1080" s="151" t="s">
        <v>3306</v>
      </c>
      <c r="D1080" s="151" t="s">
        <v>3482</v>
      </c>
      <c r="E1080" s="151" t="s">
        <v>538</v>
      </c>
      <c r="F1080" s="151" t="s">
        <v>3328</v>
      </c>
      <c r="G1080" s="151" t="s">
        <v>3489</v>
      </c>
      <c r="H1080" s="151" t="s">
        <v>139</v>
      </c>
      <c r="I1080" s="151" t="s">
        <v>4410</v>
      </c>
      <c r="J1080" s="152" t="s">
        <v>4410</v>
      </c>
      <c r="K1080" s="153" t="s">
        <v>4409</v>
      </c>
    </row>
    <row r="1081" spans="1:11" ht="14.5" x14ac:dyDescent="0.35">
      <c r="A1081" s="154" t="s">
        <v>3496</v>
      </c>
      <c r="B1081" s="155" t="s">
        <v>3497</v>
      </c>
      <c r="C1081" s="155" t="s">
        <v>3306</v>
      </c>
      <c r="D1081" s="155" t="s">
        <v>3482</v>
      </c>
      <c r="E1081" s="155" t="s">
        <v>538</v>
      </c>
      <c r="F1081" s="155" t="s">
        <v>3341</v>
      </c>
      <c r="G1081" s="155" t="s">
        <v>3483</v>
      </c>
      <c r="H1081" s="155" t="s">
        <v>139</v>
      </c>
      <c r="I1081" s="155" t="s">
        <v>4410</v>
      </c>
      <c r="J1081" s="156" t="s">
        <v>4410</v>
      </c>
      <c r="K1081" s="157" t="s">
        <v>4409</v>
      </c>
    </row>
    <row r="1082" spans="1:11" ht="14.5" x14ac:dyDescent="0.35">
      <c r="A1082" s="150" t="s">
        <v>3498</v>
      </c>
      <c r="B1082" s="151" t="s">
        <v>3499</v>
      </c>
      <c r="C1082" s="151" t="s">
        <v>3306</v>
      </c>
      <c r="D1082" s="151" t="s">
        <v>3482</v>
      </c>
      <c r="E1082" s="151" t="s">
        <v>538</v>
      </c>
      <c r="F1082" s="151" t="s">
        <v>3341</v>
      </c>
      <c r="G1082" s="151" t="s">
        <v>3486</v>
      </c>
      <c r="H1082" s="151" t="s">
        <v>139</v>
      </c>
      <c r="I1082" s="151" t="s">
        <v>4410</v>
      </c>
      <c r="J1082" s="152" t="s">
        <v>4410</v>
      </c>
      <c r="K1082" s="153" t="s">
        <v>4409</v>
      </c>
    </row>
    <row r="1083" spans="1:11" ht="14.5" x14ac:dyDescent="0.35">
      <c r="A1083" s="154" t="s">
        <v>3500</v>
      </c>
      <c r="B1083" s="155" t="s">
        <v>3501</v>
      </c>
      <c r="C1083" s="155" t="s">
        <v>3306</v>
      </c>
      <c r="D1083" s="155" t="s">
        <v>3482</v>
      </c>
      <c r="E1083" s="155" t="s">
        <v>538</v>
      </c>
      <c r="F1083" s="155" t="s">
        <v>3341</v>
      </c>
      <c r="G1083" s="155" t="s">
        <v>3489</v>
      </c>
      <c r="H1083" s="155" t="s">
        <v>139</v>
      </c>
      <c r="I1083" s="155" t="s">
        <v>4410</v>
      </c>
      <c r="J1083" s="156" t="s">
        <v>4410</v>
      </c>
      <c r="K1083" s="157" t="s">
        <v>4409</v>
      </c>
    </row>
    <row r="1084" spans="1:11" ht="14.5" x14ac:dyDescent="0.35">
      <c r="A1084" s="150" t="s">
        <v>3502</v>
      </c>
      <c r="B1084" s="151" t="s">
        <v>3503</v>
      </c>
      <c r="C1084" s="151" t="s">
        <v>3306</v>
      </c>
      <c r="D1084" s="151" t="s">
        <v>3482</v>
      </c>
      <c r="E1084" s="151" t="s">
        <v>538</v>
      </c>
      <c r="F1084" s="151" t="s">
        <v>3354</v>
      </c>
      <c r="G1084" s="151" t="s">
        <v>3483</v>
      </c>
      <c r="H1084" s="151" t="s">
        <v>139</v>
      </c>
      <c r="I1084" s="151" t="s">
        <v>4410</v>
      </c>
      <c r="J1084" s="152" t="s">
        <v>4410</v>
      </c>
      <c r="K1084" s="153" t="s">
        <v>4409</v>
      </c>
    </row>
    <row r="1085" spans="1:11" ht="14.5" x14ac:dyDescent="0.35">
      <c r="A1085" s="154" t="s">
        <v>3504</v>
      </c>
      <c r="B1085" s="155" t="s">
        <v>3505</v>
      </c>
      <c r="C1085" s="155" t="s">
        <v>3306</v>
      </c>
      <c r="D1085" s="155" t="s">
        <v>3482</v>
      </c>
      <c r="E1085" s="155" t="s">
        <v>538</v>
      </c>
      <c r="F1085" s="155" t="s">
        <v>3354</v>
      </c>
      <c r="G1085" s="155" t="s">
        <v>3486</v>
      </c>
      <c r="H1085" s="155" t="s">
        <v>139</v>
      </c>
      <c r="I1085" s="155" t="s">
        <v>4410</v>
      </c>
      <c r="J1085" s="156" t="s">
        <v>4410</v>
      </c>
      <c r="K1085" s="157" t="s">
        <v>4409</v>
      </c>
    </row>
    <row r="1086" spans="1:11" ht="14.5" x14ac:dyDescent="0.35">
      <c r="A1086" s="150" t="s">
        <v>3506</v>
      </c>
      <c r="B1086" s="151" t="s">
        <v>3507</v>
      </c>
      <c r="C1086" s="151" t="s">
        <v>3306</v>
      </c>
      <c r="D1086" s="151" t="s">
        <v>3482</v>
      </c>
      <c r="E1086" s="151" t="s">
        <v>538</v>
      </c>
      <c r="F1086" s="151" t="s">
        <v>3354</v>
      </c>
      <c r="G1086" s="151" t="s">
        <v>3489</v>
      </c>
      <c r="H1086" s="151" t="s">
        <v>139</v>
      </c>
      <c r="I1086" s="151" t="s">
        <v>4410</v>
      </c>
      <c r="J1086" s="152" t="s">
        <v>4410</v>
      </c>
      <c r="K1086" s="153" t="s">
        <v>4409</v>
      </c>
    </row>
    <row r="1087" spans="1:11" ht="14.5" x14ac:dyDescent="0.35">
      <c r="A1087" s="154" t="s">
        <v>3508</v>
      </c>
      <c r="B1087" s="155" t="s">
        <v>3509</v>
      </c>
      <c r="C1087" s="155" t="s">
        <v>3306</v>
      </c>
      <c r="D1087" s="155" t="s">
        <v>3482</v>
      </c>
      <c r="E1087" s="155" t="s">
        <v>538</v>
      </c>
      <c r="F1087" s="155" t="s">
        <v>3510</v>
      </c>
      <c r="G1087" s="155" t="s">
        <v>3483</v>
      </c>
      <c r="H1087" s="155" t="s">
        <v>139</v>
      </c>
      <c r="I1087" s="155" t="s">
        <v>4410</v>
      </c>
      <c r="J1087" s="156" t="s">
        <v>4410</v>
      </c>
      <c r="K1087" s="157" t="s">
        <v>4409</v>
      </c>
    </row>
    <row r="1088" spans="1:11" ht="14.5" x14ac:dyDescent="0.35">
      <c r="A1088" s="150" t="s">
        <v>3511</v>
      </c>
      <c r="B1088" s="151" t="s">
        <v>3512</v>
      </c>
      <c r="C1088" s="151" t="s">
        <v>3306</v>
      </c>
      <c r="D1088" s="151" t="s">
        <v>3482</v>
      </c>
      <c r="E1088" s="151" t="s">
        <v>538</v>
      </c>
      <c r="F1088" s="151" t="s">
        <v>3510</v>
      </c>
      <c r="G1088" s="151" t="s">
        <v>3486</v>
      </c>
      <c r="H1088" s="151" t="s">
        <v>139</v>
      </c>
      <c r="I1088" s="151" t="s">
        <v>4410</v>
      </c>
      <c r="J1088" s="152" t="s">
        <v>4410</v>
      </c>
      <c r="K1088" s="153" t="s">
        <v>4409</v>
      </c>
    </row>
    <row r="1089" spans="1:11" ht="14.5" x14ac:dyDescent="0.35">
      <c r="A1089" s="154" t="s">
        <v>3513</v>
      </c>
      <c r="B1089" s="155" t="s">
        <v>3514</v>
      </c>
      <c r="C1089" s="155" t="s">
        <v>3306</v>
      </c>
      <c r="D1089" s="155" t="s">
        <v>3482</v>
      </c>
      <c r="E1089" s="155" t="s">
        <v>538</v>
      </c>
      <c r="F1089" s="155" t="s">
        <v>3510</v>
      </c>
      <c r="G1089" s="155" t="s">
        <v>3489</v>
      </c>
      <c r="H1089" s="155" t="s">
        <v>139</v>
      </c>
      <c r="I1089" s="155" t="s">
        <v>4410</v>
      </c>
      <c r="J1089" s="156" t="s">
        <v>4410</v>
      </c>
      <c r="K1089" s="157" t="s">
        <v>4409</v>
      </c>
    </row>
    <row r="1090" spans="1:11" ht="14.5" x14ac:dyDescent="0.35">
      <c r="A1090" s="150" t="s">
        <v>3515</v>
      </c>
      <c r="B1090" s="151" t="s">
        <v>3516</v>
      </c>
      <c r="C1090" s="151" t="s">
        <v>3306</v>
      </c>
      <c r="D1090" s="151" t="s">
        <v>3482</v>
      </c>
      <c r="E1090" s="151" t="s">
        <v>538</v>
      </c>
      <c r="F1090" s="151" t="s">
        <v>3380</v>
      </c>
      <c r="G1090" s="151" t="s">
        <v>3483</v>
      </c>
      <c r="H1090" s="151" t="s">
        <v>139</v>
      </c>
      <c r="I1090" s="151" t="s">
        <v>4410</v>
      </c>
      <c r="J1090" s="152" t="s">
        <v>4410</v>
      </c>
      <c r="K1090" s="153" t="s">
        <v>4409</v>
      </c>
    </row>
    <row r="1091" spans="1:11" ht="14.5" x14ac:dyDescent="0.35">
      <c r="A1091" s="154" t="s">
        <v>3517</v>
      </c>
      <c r="B1091" s="155" t="s">
        <v>3518</v>
      </c>
      <c r="C1091" s="155" t="s">
        <v>3306</v>
      </c>
      <c r="D1091" s="155" t="s">
        <v>3482</v>
      </c>
      <c r="E1091" s="155" t="s">
        <v>538</v>
      </c>
      <c r="F1091" s="155" t="s">
        <v>3380</v>
      </c>
      <c r="G1091" s="155" t="s">
        <v>3486</v>
      </c>
      <c r="H1091" s="155" t="s">
        <v>139</v>
      </c>
      <c r="I1091" s="155" t="s">
        <v>4410</v>
      </c>
      <c r="J1091" s="156" t="s">
        <v>4410</v>
      </c>
      <c r="K1091" s="157" t="s">
        <v>4409</v>
      </c>
    </row>
    <row r="1092" spans="1:11" ht="14.5" x14ac:dyDescent="0.35">
      <c r="A1092" s="150" t="s">
        <v>3519</v>
      </c>
      <c r="B1092" s="151" t="s">
        <v>3520</v>
      </c>
      <c r="C1092" s="151" t="s">
        <v>3306</v>
      </c>
      <c r="D1092" s="151" t="s">
        <v>3482</v>
      </c>
      <c r="E1092" s="151" t="s">
        <v>538</v>
      </c>
      <c r="F1092" s="151" t="s">
        <v>3380</v>
      </c>
      <c r="G1092" s="151" t="s">
        <v>3489</v>
      </c>
      <c r="H1092" s="151" t="s">
        <v>139</v>
      </c>
      <c r="I1092" s="151" t="s">
        <v>4410</v>
      </c>
      <c r="J1092" s="152" t="s">
        <v>4410</v>
      </c>
      <c r="K1092" s="153" t="s">
        <v>4409</v>
      </c>
    </row>
    <row r="1093" spans="1:11" ht="14.5" x14ac:dyDescent="0.35">
      <c r="A1093" s="154" t="s">
        <v>3521</v>
      </c>
      <c r="B1093" s="155" t="s">
        <v>3522</v>
      </c>
      <c r="C1093" s="155" t="s">
        <v>3306</v>
      </c>
      <c r="D1093" s="155" t="s">
        <v>3482</v>
      </c>
      <c r="E1093" s="155" t="s">
        <v>538</v>
      </c>
      <c r="F1093" s="155" t="s">
        <v>3393</v>
      </c>
      <c r="G1093" s="155" t="s">
        <v>3483</v>
      </c>
      <c r="H1093" s="155" t="s">
        <v>132</v>
      </c>
      <c r="I1093" s="155" t="s">
        <v>4410</v>
      </c>
      <c r="J1093" s="156" t="s">
        <v>4410</v>
      </c>
      <c r="K1093" s="157" t="s">
        <v>4409</v>
      </c>
    </row>
    <row r="1094" spans="1:11" ht="14.5" x14ac:dyDescent="0.35">
      <c r="A1094" s="150" t="s">
        <v>3523</v>
      </c>
      <c r="B1094" s="151" t="s">
        <v>3524</v>
      </c>
      <c r="C1094" s="151" t="s">
        <v>3306</v>
      </c>
      <c r="D1094" s="151" t="s">
        <v>3482</v>
      </c>
      <c r="E1094" s="151" t="s">
        <v>538</v>
      </c>
      <c r="F1094" s="151" t="s">
        <v>3393</v>
      </c>
      <c r="G1094" s="151" t="s">
        <v>3486</v>
      </c>
      <c r="H1094" s="151" t="s">
        <v>132</v>
      </c>
      <c r="I1094" s="151" t="s">
        <v>4410</v>
      </c>
      <c r="J1094" s="152" t="s">
        <v>4410</v>
      </c>
      <c r="K1094" s="153" t="s">
        <v>4409</v>
      </c>
    </row>
    <row r="1095" spans="1:11" ht="14.5" x14ac:dyDescent="0.35">
      <c r="A1095" s="154" t="s">
        <v>3525</v>
      </c>
      <c r="B1095" s="155" t="s">
        <v>3526</v>
      </c>
      <c r="C1095" s="155" t="s">
        <v>3306</v>
      </c>
      <c r="D1095" s="155" t="s">
        <v>3482</v>
      </c>
      <c r="E1095" s="155" t="s">
        <v>538</v>
      </c>
      <c r="F1095" s="155" t="s">
        <v>3393</v>
      </c>
      <c r="G1095" s="155" t="s">
        <v>3489</v>
      </c>
      <c r="H1095" s="155" t="s">
        <v>132</v>
      </c>
      <c r="I1095" s="155" t="s">
        <v>4410</v>
      </c>
      <c r="J1095" s="156" t="s">
        <v>4410</v>
      </c>
      <c r="K1095" s="157" t="s">
        <v>4409</v>
      </c>
    </row>
    <row r="1096" spans="1:11" ht="14.5" x14ac:dyDescent="0.35">
      <c r="A1096" s="150" t="s">
        <v>3527</v>
      </c>
      <c r="B1096" s="151" t="s">
        <v>3528</v>
      </c>
      <c r="C1096" s="151" t="s">
        <v>3306</v>
      </c>
      <c r="D1096" s="151" t="s">
        <v>3482</v>
      </c>
      <c r="E1096" s="151" t="s">
        <v>3529</v>
      </c>
      <c r="F1096" s="151" t="s">
        <v>3309</v>
      </c>
      <c r="G1096" s="151" t="s">
        <v>3530</v>
      </c>
      <c r="H1096" s="151" t="s">
        <v>139</v>
      </c>
      <c r="I1096" s="151" t="s">
        <v>4410</v>
      </c>
      <c r="J1096" s="152" t="s">
        <v>4410</v>
      </c>
      <c r="K1096" s="153" t="s">
        <v>4409</v>
      </c>
    </row>
    <row r="1097" spans="1:11" ht="14.5" x14ac:dyDescent="0.35">
      <c r="A1097" s="154" t="s">
        <v>3531</v>
      </c>
      <c r="B1097" s="155" t="s">
        <v>3532</v>
      </c>
      <c r="C1097" s="155" t="s">
        <v>3306</v>
      </c>
      <c r="D1097" s="155" t="s">
        <v>3482</v>
      </c>
      <c r="E1097" s="155" t="s">
        <v>3529</v>
      </c>
      <c r="F1097" s="155" t="s">
        <v>3309</v>
      </c>
      <c r="G1097" s="155" t="s">
        <v>3533</v>
      </c>
      <c r="H1097" s="155" t="s">
        <v>139</v>
      </c>
      <c r="I1097" s="155" t="s">
        <v>4410</v>
      </c>
      <c r="J1097" s="156" t="s">
        <v>4410</v>
      </c>
      <c r="K1097" s="157" t="s">
        <v>4409</v>
      </c>
    </row>
    <row r="1098" spans="1:11" ht="14.5" x14ac:dyDescent="0.35">
      <c r="A1098" s="150" t="s">
        <v>3534</v>
      </c>
      <c r="B1098" s="151" t="s">
        <v>3535</v>
      </c>
      <c r="C1098" s="151" t="s">
        <v>3306</v>
      </c>
      <c r="D1098" s="151" t="s">
        <v>3482</v>
      </c>
      <c r="E1098" s="151" t="s">
        <v>3529</v>
      </c>
      <c r="F1098" s="151" t="s">
        <v>3309</v>
      </c>
      <c r="G1098" s="151" t="s">
        <v>3536</v>
      </c>
      <c r="H1098" s="151" t="s">
        <v>139</v>
      </c>
      <c r="I1098" s="151" t="s">
        <v>4410</v>
      </c>
      <c r="J1098" s="152" t="s">
        <v>4410</v>
      </c>
      <c r="K1098" s="153" t="s">
        <v>4409</v>
      </c>
    </row>
    <row r="1099" spans="1:11" ht="14.5" x14ac:dyDescent="0.35">
      <c r="A1099" s="154" t="s">
        <v>3537</v>
      </c>
      <c r="B1099" s="155" t="s">
        <v>3538</v>
      </c>
      <c r="C1099" s="155" t="s">
        <v>3306</v>
      </c>
      <c r="D1099" s="155" t="s">
        <v>3482</v>
      </c>
      <c r="E1099" s="155" t="s">
        <v>3529</v>
      </c>
      <c r="F1099" s="155" t="s">
        <v>3309</v>
      </c>
      <c r="G1099" s="155" t="s">
        <v>3539</v>
      </c>
      <c r="H1099" s="155" t="s">
        <v>139</v>
      </c>
      <c r="I1099" s="155" t="s">
        <v>4410</v>
      </c>
      <c r="J1099" s="156" t="s">
        <v>4410</v>
      </c>
      <c r="K1099" s="157" t="s">
        <v>4409</v>
      </c>
    </row>
    <row r="1100" spans="1:11" ht="14.5" x14ac:dyDescent="0.35">
      <c r="A1100" s="150" t="s">
        <v>3540</v>
      </c>
      <c r="B1100" s="151" t="s">
        <v>3541</v>
      </c>
      <c r="C1100" s="151" t="s">
        <v>3306</v>
      </c>
      <c r="D1100" s="151" t="s">
        <v>3482</v>
      </c>
      <c r="E1100" s="151" t="s">
        <v>3529</v>
      </c>
      <c r="F1100" s="151" t="s">
        <v>3542</v>
      </c>
      <c r="G1100" s="151" t="s">
        <v>3530</v>
      </c>
      <c r="H1100" s="151" t="s">
        <v>139</v>
      </c>
      <c r="I1100" s="151" t="s">
        <v>4410</v>
      </c>
      <c r="J1100" s="152" t="s">
        <v>4410</v>
      </c>
      <c r="K1100" s="153" t="s">
        <v>4409</v>
      </c>
    </row>
    <row r="1101" spans="1:11" ht="14.5" x14ac:dyDescent="0.35">
      <c r="A1101" s="154" t="s">
        <v>3543</v>
      </c>
      <c r="B1101" s="155" t="s">
        <v>3544</v>
      </c>
      <c r="C1101" s="155" t="s">
        <v>3306</v>
      </c>
      <c r="D1101" s="155" t="s">
        <v>3482</v>
      </c>
      <c r="E1101" s="155" t="s">
        <v>3529</v>
      </c>
      <c r="F1101" s="155" t="s">
        <v>3542</v>
      </c>
      <c r="G1101" s="155" t="s">
        <v>3533</v>
      </c>
      <c r="H1101" s="155" t="s">
        <v>139</v>
      </c>
      <c r="I1101" s="155" t="s">
        <v>4410</v>
      </c>
      <c r="J1101" s="156" t="s">
        <v>4410</v>
      </c>
      <c r="K1101" s="157" t="s">
        <v>4409</v>
      </c>
    </row>
    <row r="1102" spans="1:11" ht="14.5" x14ac:dyDescent="0.35">
      <c r="A1102" s="150" t="s">
        <v>3545</v>
      </c>
      <c r="B1102" s="151" t="s">
        <v>3546</v>
      </c>
      <c r="C1102" s="151" t="s">
        <v>3306</v>
      </c>
      <c r="D1102" s="151" t="s">
        <v>3482</v>
      </c>
      <c r="E1102" s="151" t="s">
        <v>3529</v>
      </c>
      <c r="F1102" s="151" t="s">
        <v>3542</v>
      </c>
      <c r="G1102" s="151" t="s">
        <v>3536</v>
      </c>
      <c r="H1102" s="151" t="s">
        <v>139</v>
      </c>
      <c r="I1102" s="151" t="s">
        <v>4410</v>
      </c>
      <c r="J1102" s="152" t="s">
        <v>4410</v>
      </c>
      <c r="K1102" s="153" t="s">
        <v>4409</v>
      </c>
    </row>
    <row r="1103" spans="1:11" ht="14.5" x14ac:dyDescent="0.35">
      <c r="A1103" s="154" t="s">
        <v>3547</v>
      </c>
      <c r="B1103" s="155" t="s">
        <v>3548</v>
      </c>
      <c r="C1103" s="155" t="s">
        <v>3306</v>
      </c>
      <c r="D1103" s="155" t="s">
        <v>3482</v>
      </c>
      <c r="E1103" s="155" t="s">
        <v>3529</v>
      </c>
      <c r="F1103" s="155" t="s">
        <v>3542</v>
      </c>
      <c r="G1103" s="155" t="s">
        <v>3539</v>
      </c>
      <c r="H1103" s="155" t="s">
        <v>139</v>
      </c>
      <c r="I1103" s="155" t="s">
        <v>4410</v>
      </c>
      <c r="J1103" s="156" t="s">
        <v>4410</v>
      </c>
      <c r="K1103" s="157" t="s">
        <v>4409</v>
      </c>
    </row>
    <row r="1104" spans="1:11" ht="14.5" x14ac:dyDescent="0.35">
      <c r="A1104" s="150" t="s">
        <v>3549</v>
      </c>
      <c r="B1104" s="151" t="s">
        <v>3550</v>
      </c>
      <c r="C1104" s="151" t="s">
        <v>3306</v>
      </c>
      <c r="D1104" s="151" t="s">
        <v>3482</v>
      </c>
      <c r="E1104" s="151" t="s">
        <v>3529</v>
      </c>
      <c r="F1104" s="151" t="s">
        <v>3341</v>
      </c>
      <c r="G1104" s="151" t="s">
        <v>3530</v>
      </c>
      <c r="H1104" s="151" t="s">
        <v>139</v>
      </c>
      <c r="I1104" s="151" t="s">
        <v>4410</v>
      </c>
      <c r="J1104" s="152" t="s">
        <v>4410</v>
      </c>
      <c r="K1104" s="153" t="s">
        <v>4409</v>
      </c>
    </row>
    <row r="1105" spans="1:11" ht="14.5" x14ac:dyDescent="0.35">
      <c r="A1105" s="154" t="s">
        <v>3551</v>
      </c>
      <c r="B1105" s="155" t="s">
        <v>3552</v>
      </c>
      <c r="C1105" s="155" t="s">
        <v>3306</v>
      </c>
      <c r="D1105" s="155" t="s">
        <v>3482</v>
      </c>
      <c r="E1105" s="155" t="s">
        <v>3529</v>
      </c>
      <c r="F1105" s="155" t="s">
        <v>3341</v>
      </c>
      <c r="G1105" s="155" t="s">
        <v>3533</v>
      </c>
      <c r="H1105" s="155" t="s">
        <v>139</v>
      </c>
      <c r="I1105" s="155" t="s">
        <v>4410</v>
      </c>
      <c r="J1105" s="156" t="s">
        <v>4410</v>
      </c>
      <c r="K1105" s="157" t="s">
        <v>4409</v>
      </c>
    </row>
    <row r="1106" spans="1:11" ht="14.5" x14ac:dyDescent="0.35">
      <c r="A1106" s="150" t="s">
        <v>3553</v>
      </c>
      <c r="B1106" s="151" t="s">
        <v>3554</v>
      </c>
      <c r="C1106" s="151" t="s">
        <v>3306</v>
      </c>
      <c r="D1106" s="151" t="s">
        <v>3482</v>
      </c>
      <c r="E1106" s="151" t="s">
        <v>3529</v>
      </c>
      <c r="F1106" s="151" t="s">
        <v>3341</v>
      </c>
      <c r="G1106" s="151" t="s">
        <v>3536</v>
      </c>
      <c r="H1106" s="151" t="s">
        <v>139</v>
      </c>
      <c r="I1106" s="151" t="s">
        <v>4410</v>
      </c>
      <c r="J1106" s="152" t="s">
        <v>4410</v>
      </c>
      <c r="K1106" s="153" t="s">
        <v>4409</v>
      </c>
    </row>
    <row r="1107" spans="1:11" ht="14.5" x14ac:dyDescent="0.35">
      <c r="A1107" s="154" t="s">
        <v>3555</v>
      </c>
      <c r="B1107" s="155" t="s">
        <v>3556</v>
      </c>
      <c r="C1107" s="155" t="s">
        <v>3306</v>
      </c>
      <c r="D1107" s="155" t="s">
        <v>3482</v>
      </c>
      <c r="E1107" s="155" t="s">
        <v>3529</v>
      </c>
      <c r="F1107" s="155" t="s">
        <v>3341</v>
      </c>
      <c r="G1107" s="155" t="s">
        <v>3539</v>
      </c>
      <c r="H1107" s="155" t="s">
        <v>139</v>
      </c>
      <c r="I1107" s="155" t="s">
        <v>4410</v>
      </c>
      <c r="J1107" s="156" t="s">
        <v>4410</v>
      </c>
      <c r="K1107" s="157" t="s">
        <v>4409</v>
      </c>
    </row>
    <row r="1108" spans="1:11" ht="14.5" x14ac:dyDescent="0.35">
      <c r="A1108" s="150" t="s">
        <v>3557</v>
      </c>
      <c r="B1108" s="151" t="s">
        <v>3558</v>
      </c>
      <c r="C1108" s="151" t="s">
        <v>3306</v>
      </c>
      <c r="D1108" s="151" t="s">
        <v>3482</v>
      </c>
      <c r="E1108" s="151" t="s">
        <v>3529</v>
      </c>
      <c r="F1108" s="151" t="s">
        <v>3354</v>
      </c>
      <c r="G1108" s="151" t="s">
        <v>3530</v>
      </c>
      <c r="H1108" s="151" t="s">
        <v>139</v>
      </c>
      <c r="I1108" s="151" t="s">
        <v>4410</v>
      </c>
      <c r="J1108" s="152" t="s">
        <v>4410</v>
      </c>
      <c r="K1108" s="153" t="s">
        <v>4409</v>
      </c>
    </row>
    <row r="1109" spans="1:11" ht="14.5" x14ac:dyDescent="0.35">
      <c r="A1109" s="154" t="s">
        <v>3559</v>
      </c>
      <c r="B1109" s="155" t="s">
        <v>3560</v>
      </c>
      <c r="C1109" s="155" t="s">
        <v>3306</v>
      </c>
      <c r="D1109" s="155" t="s">
        <v>3482</v>
      </c>
      <c r="E1109" s="155" t="s">
        <v>3529</v>
      </c>
      <c r="F1109" s="155" t="s">
        <v>3354</v>
      </c>
      <c r="G1109" s="155" t="s">
        <v>3533</v>
      </c>
      <c r="H1109" s="155" t="s">
        <v>139</v>
      </c>
      <c r="I1109" s="155" t="s">
        <v>4410</v>
      </c>
      <c r="J1109" s="156" t="s">
        <v>4410</v>
      </c>
      <c r="K1109" s="157" t="s">
        <v>4409</v>
      </c>
    </row>
    <row r="1110" spans="1:11" ht="14.5" x14ac:dyDescent="0.35">
      <c r="A1110" s="150" t="s">
        <v>3561</v>
      </c>
      <c r="B1110" s="151" t="s">
        <v>3562</v>
      </c>
      <c r="C1110" s="151" t="s">
        <v>3306</v>
      </c>
      <c r="D1110" s="151" t="s">
        <v>3482</v>
      </c>
      <c r="E1110" s="151" t="s">
        <v>3529</v>
      </c>
      <c r="F1110" s="151" t="s">
        <v>3354</v>
      </c>
      <c r="G1110" s="151" t="s">
        <v>3536</v>
      </c>
      <c r="H1110" s="151" t="s">
        <v>139</v>
      </c>
      <c r="I1110" s="151" t="s">
        <v>4410</v>
      </c>
      <c r="J1110" s="152" t="s">
        <v>4410</v>
      </c>
      <c r="K1110" s="153" t="s">
        <v>4409</v>
      </c>
    </row>
    <row r="1111" spans="1:11" ht="14.5" x14ac:dyDescent="0.35">
      <c r="A1111" s="154" t="s">
        <v>3563</v>
      </c>
      <c r="B1111" s="155" t="s">
        <v>3564</v>
      </c>
      <c r="C1111" s="155" t="s">
        <v>3306</v>
      </c>
      <c r="D1111" s="155" t="s">
        <v>3482</v>
      </c>
      <c r="E1111" s="155" t="s">
        <v>3529</v>
      </c>
      <c r="F1111" s="155" t="s">
        <v>3354</v>
      </c>
      <c r="G1111" s="155" t="s">
        <v>3539</v>
      </c>
      <c r="H1111" s="155" t="s">
        <v>139</v>
      </c>
      <c r="I1111" s="155" t="s">
        <v>4410</v>
      </c>
      <c r="J1111" s="156" t="s">
        <v>4410</v>
      </c>
      <c r="K1111" s="157" t="s">
        <v>4409</v>
      </c>
    </row>
    <row r="1112" spans="1:11" ht="14.5" x14ac:dyDescent="0.35">
      <c r="A1112" s="150" t="s">
        <v>3565</v>
      </c>
      <c r="B1112" s="151" t="s">
        <v>3566</v>
      </c>
      <c r="C1112" s="151" t="s">
        <v>3306</v>
      </c>
      <c r="D1112" s="151" t="s">
        <v>3482</v>
      </c>
      <c r="E1112" s="151" t="s">
        <v>3529</v>
      </c>
      <c r="F1112" s="151" t="s">
        <v>3367</v>
      </c>
      <c r="G1112" s="151" t="s">
        <v>3530</v>
      </c>
      <c r="H1112" s="151" t="s">
        <v>176</v>
      </c>
      <c r="I1112" s="151" t="s">
        <v>4410</v>
      </c>
      <c r="J1112" s="152" t="s">
        <v>4410</v>
      </c>
      <c r="K1112" s="153" t="s">
        <v>4409</v>
      </c>
    </row>
    <row r="1113" spans="1:11" ht="14.5" x14ac:dyDescent="0.35">
      <c r="A1113" s="154" t="s">
        <v>3567</v>
      </c>
      <c r="B1113" s="155" t="s">
        <v>3568</v>
      </c>
      <c r="C1113" s="155" t="s">
        <v>3306</v>
      </c>
      <c r="D1113" s="155" t="s">
        <v>3482</v>
      </c>
      <c r="E1113" s="155" t="s">
        <v>3529</v>
      </c>
      <c r="F1113" s="155" t="s">
        <v>3367</v>
      </c>
      <c r="G1113" s="155" t="s">
        <v>3533</v>
      </c>
      <c r="H1113" s="155" t="s">
        <v>176</v>
      </c>
      <c r="I1113" s="155" t="s">
        <v>4410</v>
      </c>
      <c r="J1113" s="156" t="s">
        <v>4410</v>
      </c>
      <c r="K1113" s="157" t="s">
        <v>4409</v>
      </c>
    </row>
    <row r="1114" spans="1:11" ht="14.5" x14ac:dyDescent="0.35">
      <c r="A1114" s="150" t="s">
        <v>3569</v>
      </c>
      <c r="B1114" s="151" t="s">
        <v>3570</v>
      </c>
      <c r="C1114" s="151" t="s">
        <v>3306</v>
      </c>
      <c r="D1114" s="151" t="s">
        <v>3482</v>
      </c>
      <c r="E1114" s="151" t="s">
        <v>3529</v>
      </c>
      <c r="F1114" s="151" t="s">
        <v>3367</v>
      </c>
      <c r="G1114" s="151" t="s">
        <v>3536</v>
      </c>
      <c r="H1114" s="151" t="s">
        <v>176</v>
      </c>
      <c r="I1114" s="151" t="s">
        <v>4410</v>
      </c>
      <c r="J1114" s="152" t="s">
        <v>4410</v>
      </c>
      <c r="K1114" s="153" t="s">
        <v>4409</v>
      </c>
    </row>
    <row r="1115" spans="1:11" ht="14.5" x14ac:dyDescent="0.35">
      <c r="A1115" s="154" t="s">
        <v>3571</v>
      </c>
      <c r="B1115" s="155" t="s">
        <v>3572</v>
      </c>
      <c r="C1115" s="155" t="s">
        <v>3306</v>
      </c>
      <c r="D1115" s="155" t="s">
        <v>3482</v>
      </c>
      <c r="E1115" s="155" t="s">
        <v>3529</v>
      </c>
      <c r="F1115" s="155" t="s">
        <v>3367</v>
      </c>
      <c r="G1115" s="155" t="s">
        <v>3539</v>
      </c>
      <c r="H1115" s="155" t="s">
        <v>176</v>
      </c>
      <c r="I1115" s="155" t="s">
        <v>4410</v>
      </c>
      <c r="J1115" s="156" t="s">
        <v>4410</v>
      </c>
      <c r="K1115" s="157" t="s">
        <v>4409</v>
      </c>
    </row>
    <row r="1116" spans="1:11" ht="14.5" x14ac:dyDescent="0.35">
      <c r="A1116" s="150" t="s">
        <v>3573</v>
      </c>
      <c r="B1116" s="151" t="s">
        <v>3574</v>
      </c>
      <c r="C1116" s="151" t="s">
        <v>3306</v>
      </c>
      <c r="D1116" s="151" t="s">
        <v>3482</v>
      </c>
      <c r="E1116" s="151" t="s">
        <v>3529</v>
      </c>
      <c r="F1116" s="151" t="s">
        <v>3380</v>
      </c>
      <c r="G1116" s="151" t="s">
        <v>3530</v>
      </c>
      <c r="H1116" s="151" t="s">
        <v>176</v>
      </c>
      <c r="I1116" s="151" t="s">
        <v>4410</v>
      </c>
      <c r="J1116" s="152" t="s">
        <v>4410</v>
      </c>
      <c r="K1116" s="153" t="s">
        <v>4409</v>
      </c>
    </row>
    <row r="1117" spans="1:11" ht="14.5" x14ac:dyDescent="0.35">
      <c r="A1117" s="154" t="s">
        <v>3575</v>
      </c>
      <c r="B1117" s="155" t="s">
        <v>3576</v>
      </c>
      <c r="C1117" s="155" t="s">
        <v>3306</v>
      </c>
      <c r="D1117" s="155" t="s">
        <v>3482</v>
      </c>
      <c r="E1117" s="155" t="s">
        <v>3529</v>
      </c>
      <c r="F1117" s="155" t="s">
        <v>3380</v>
      </c>
      <c r="G1117" s="155" t="s">
        <v>3533</v>
      </c>
      <c r="H1117" s="155" t="s">
        <v>176</v>
      </c>
      <c r="I1117" s="155" t="s">
        <v>4410</v>
      </c>
      <c r="J1117" s="156" t="s">
        <v>4410</v>
      </c>
      <c r="K1117" s="157" t="s">
        <v>4409</v>
      </c>
    </row>
    <row r="1118" spans="1:11" ht="14.5" x14ac:dyDescent="0.35">
      <c r="A1118" s="150" t="s">
        <v>3577</v>
      </c>
      <c r="B1118" s="151" t="s">
        <v>3578</v>
      </c>
      <c r="C1118" s="151" t="s">
        <v>3306</v>
      </c>
      <c r="D1118" s="151" t="s">
        <v>3482</v>
      </c>
      <c r="E1118" s="151" t="s">
        <v>3529</v>
      </c>
      <c r="F1118" s="151" t="s">
        <v>3380</v>
      </c>
      <c r="G1118" s="151" t="s">
        <v>3536</v>
      </c>
      <c r="H1118" s="151" t="s">
        <v>176</v>
      </c>
      <c r="I1118" s="151" t="s">
        <v>4410</v>
      </c>
      <c r="J1118" s="152" t="s">
        <v>4410</v>
      </c>
      <c r="K1118" s="153" t="s">
        <v>4409</v>
      </c>
    </row>
    <row r="1119" spans="1:11" ht="14.5" x14ac:dyDescent="0.35">
      <c r="A1119" s="154" t="s">
        <v>3579</v>
      </c>
      <c r="B1119" s="155" t="s">
        <v>3580</v>
      </c>
      <c r="C1119" s="155" t="s">
        <v>3306</v>
      </c>
      <c r="D1119" s="155" t="s">
        <v>3482</v>
      </c>
      <c r="E1119" s="155" t="s">
        <v>3529</v>
      </c>
      <c r="F1119" s="155" t="s">
        <v>3380</v>
      </c>
      <c r="G1119" s="155" t="s">
        <v>3539</v>
      </c>
      <c r="H1119" s="155" t="s">
        <v>176</v>
      </c>
      <c r="I1119" s="155" t="s">
        <v>4410</v>
      </c>
      <c r="J1119" s="156" t="s">
        <v>4410</v>
      </c>
      <c r="K1119" s="157" t="s">
        <v>4409</v>
      </c>
    </row>
    <row r="1120" spans="1:11" ht="14.5" x14ac:dyDescent="0.35">
      <c r="A1120" s="150" t="s">
        <v>3581</v>
      </c>
      <c r="B1120" s="151" t="s">
        <v>3582</v>
      </c>
      <c r="C1120" s="151" t="s">
        <v>3306</v>
      </c>
      <c r="D1120" s="151" t="s">
        <v>3482</v>
      </c>
      <c r="E1120" s="151" t="s">
        <v>3529</v>
      </c>
      <c r="F1120" s="151" t="s">
        <v>3393</v>
      </c>
      <c r="G1120" s="151" t="s">
        <v>3530</v>
      </c>
      <c r="H1120" s="151" t="s">
        <v>132</v>
      </c>
      <c r="I1120" s="151" t="s">
        <v>4410</v>
      </c>
      <c r="J1120" s="152" t="s">
        <v>4410</v>
      </c>
      <c r="K1120" s="153" t="s">
        <v>4409</v>
      </c>
    </row>
    <row r="1121" spans="1:11" ht="14.5" x14ac:dyDescent="0.35">
      <c r="A1121" s="154" t="s">
        <v>3583</v>
      </c>
      <c r="B1121" s="155" t="s">
        <v>3584</v>
      </c>
      <c r="C1121" s="155" t="s">
        <v>3306</v>
      </c>
      <c r="D1121" s="155" t="s">
        <v>3482</v>
      </c>
      <c r="E1121" s="155" t="s">
        <v>3529</v>
      </c>
      <c r="F1121" s="155" t="s">
        <v>3393</v>
      </c>
      <c r="G1121" s="155" t="s">
        <v>3533</v>
      </c>
      <c r="H1121" s="155" t="s">
        <v>132</v>
      </c>
      <c r="I1121" s="155" t="s">
        <v>4410</v>
      </c>
      <c r="J1121" s="156" t="s">
        <v>4410</v>
      </c>
      <c r="K1121" s="157" t="s">
        <v>4409</v>
      </c>
    </row>
    <row r="1122" spans="1:11" ht="14.5" x14ac:dyDescent="0.35">
      <c r="A1122" s="150" t="s">
        <v>3585</v>
      </c>
      <c r="B1122" s="151" t="s">
        <v>3586</v>
      </c>
      <c r="C1122" s="151" t="s">
        <v>3306</v>
      </c>
      <c r="D1122" s="151" t="s">
        <v>3482</v>
      </c>
      <c r="E1122" s="151" t="s">
        <v>3529</v>
      </c>
      <c r="F1122" s="151" t="s">
        <v>3393</v>
      </c>
      <c r="G1122" s="151" t="s">
        <v>3536</v>
      </c>
      <c r="H1122" s="151" t="s">
        <v>132</v>
      </c>
      <c r="I1122" s="151" t="s">
        <v>4410</v>
      </c>
      <c r="J1122" s="152" t="s">
        <v>4410</v>
      </c>
      <c r="K1122" s="153" t="s">
        <v>4409</v>
      </c>
    </row>
    <row r="1123" spans="1:11" ht="14.5" x14ac:dyDescent="0.35">
      <c r="A1123" s="154" t="s">
        <v>3587</v>
      </c>
      <c r="B1123" s="155" t="s">
        <v>3588</v>
      </c>
      <c r="C1123" s="155" t="s">
        <v>3306</v>
      </c>
      <c r="D1123" s="155" t="s">
        <v>3482</v>
      </c>
      <c r="E1123" s="155" t="s">
        <v>3529</v>
      </c>
      <c r="F1123" s="155" t="s">
        <v>3393</v>
      </c>
      <c r="G1123" s="155" t="s">
        <v>3539</v>
      </c>
      <c r="H1123" s="155" t="s">
        <v>132</v>
      </c>
      <c r="I1123" s="155" t="s">
        <v>4410</v>
      </c>
      <c r="J1123" s="156" t="s">
        <v>4410</v>
      </c>
      <c r="K1123" s="157" t="s">
        <v>4409</v>
      </c>
    </row>
    <row r="1124" spans="1:11" ht="14.5" x14ac:dyDescent="0.35">
      <c r="A1124" s="150" t="s">
        <v>3589</v>
      </c>
      <c r="B1124" s="151" t="s">
        <v>3590</v>
      </c>
      <c r="C1124" s="151" t="s">
        <v>3306</v>
      </c>
      <c r="D1124" s="151" t="s">
        <v>3591</v>
      </c>
      <c r="E1124" s="151" t="s">
        <v>3308</v>
      </c>
      <c r="F1124" s="151" t="s">
        <v>3309</v>
      </c>
      <c r="G1124" s="151" t="s">
        <v>3592</v>
      </c>
      <c r="H1124" s="151" t="s">
        <v>139</v>
      </c>
      <c r="I1124" s="151" t="s">
        <v>4410</v>
      </c>
      <c r="J1124" s="152" t="s">
        <v>4410</v>
      </c>
      <c r="K1124" s="153" t="s">
        <v>4409</v>
      </c>
    </row>
    <row r="1125" spans="1:11" ht="14.5" x14ac:dyDescent="0.35">
      <c r="A1125" s="154" t="s">
        <v>3593</v>
      </c>
      <c r="B1125" s="155" t="s">
        <v>3594</v>
      </c>
      <c r="C1125" s="155" t="s">
        <v>3306</v>
      </c>
      <c r="D1125" s="155" t="s">
        <v>3591</v>
      </c>
      <c r="E1125" s="155" t="s">
        <v>3308</v>
      </c>
      <c r="F1125" s="155" t="s">
        <v>3328</v>
      </c>
      <c r="G1125" s="155" t="s">
        <v>3592</v>
      </c>
      <c r="H1125" s="155" t="s">
        <v>139</v>
      </c>
      <c r="I1125" s="155" t="s">
        <v>4410</v>
      </c>
      <c r="J1125" s="156" t="s">
        <v>4410</v>
      </c>
      <c r="K1125" s="157" t="s">
        <v>4409</v>
      </c>
    </row>
    <row r="1126" spans="1:11" ht="14.5" x14ac:dyDescent="0.35">
      <c r="A1126" s="150" t="s">
        <v>3595</v>
      </c>
      <c r="B1126" s="151" t="s">
        <v>3596</v>
      </c>
      <c r="C1126" s="151" t="s">
        <v>3306</v>
      </c>
      <c r="D1126" s="151" t="s">
        <v>3591</v>
      </c>
      <c r="E1126" s="151" t="s">
        <v>3308</v>
      </c>
      <c r="F1126" s="151" t="s">
        <v>3341</v>
      </c>
      <c r="G1126" s="151" t="s">
        <v>3592</v>
      </c>
      <c r="H1126" s="151" t="s">
        <v>139</v>
      </c>
      <c r="I1126" s="151" t="s">
        <v>4410</v>
      </c>
      <c r="J1126" s="152" t="s">
        <v>4410</v>
      </c>
      <c r="K1126" s="153" t="s">
        <v>4409</v>
      </c>
    </row>
    <row r="1127" spans="1:11" ht="14.5" x14ac:dyDescent="0.35">
      <c r="A1127" s="154" t="s">
        <v>3597</v>
      </c>
      <c r="B1127" s="155" t="s">
        <v>3598</v>
      </c>
      <c r="C1127" s="155" t="s">
        <v>3306</v>
      </c>
      <c r="D1127" s="155" t="s">
        <v>3591</v>
      </c>
      <c r="E1127" s="155" t="s">
        <v>3308</v>
      </c>
      <c r="F1127" s="155" t="s">
        <v>3354</v>
      </c>
      <c r="G1127" s="155" t="s">
        <v>3592</v>
      </c>
      <c r="H1127" s="155" t="s">
        <v>139</v>
      </c>
      <c r="I1127" s="155" t="s">
        <v>4410</v>
      </c>
      <c r="J1127" s="156" t="s">
        <v>4410</v>
      </c>
      <c r="K1127" s="157" t="s">
        <v>4409</v>
      </c>
    </row>
    <row r="1128" spans="1:11" ht="14.5" x14ac:dyDescent="0.35">
      <c r="A1128" s="150" t="s">
        <v>3599</v>
      </c>
      <c r="B1128" s="151" t="s">
        <v>3600</v>
      </c>
      <c r="C1128" s="151" t="s">
        <v>3306</v>
      </c>
      <c r="D1128" s="151" t="s">
        <v>3591</v>
      </c>
      <c r="E1128" s="151" t="s">
        <v>3308</v>
      </c>
      <c r="F1128" s="151" t="s">
        <v>3367</v>
      </c>
      <c r="G1128" s="151" t="s">
        <v>3592</v>
      </c>
      <c r="H1128" s="151" t="s">
        <v>176</v>
      </c>
      <c r="I1128" s="151" t="s">
        <v>4410</v>
      </c>
      <c r="J1128" s="152" t="s">
        <v>4410</v>
      </c>
      <c r="K1128" s="153" t="s">
        <v>4409</v>
      </c>
    </row>
    <row r="1129" spans="1:11" ht="14.5" x14ac:dyDescent="0.35">
      <c r="A1129" s="154" t="s">
        <v>3601</v>
      </c>
      <c r="B1129" s="155" t="s">
        <v>3602</v>
      </c>
      <c r="C1129" s="155" t="s">
        <v>3306</v>
      </c>
      <c r="D1129" s="155" t="s">
        <v>3591</v>
      </c>
      <c r="E1129" s="155" t="s">
        <v>3308</v>
      </c>
      <c r="F1129" s="155" t="s">
        <v>3380</v>
      </c>
      <c r="G1129" s="155" t="s">
        <v>3592</v>
      </c>
      <c r="H1129" s="155" t="s">
        <v>176</v>
      </c>
      <c r="I1129" s="155" t="s">
        <v>4410</v>
      </c>
      <c r="J1129" s="156" t="s">
        <v>4410</v>
      </c>
      <c r="K1129" s="157" t="s">
        <v>4409</v>
      </c>
    </row>
    <row r="1130" spans="1:11" ht="14.5" x14ac:dyDescent="0.35">
      <c r="A1130" s="150" t="s">
        <v>3603</v>
      </c>
      <c r="B1130" s="151" t="s">
        <v>3604</v>
      </c>
      <c r="C1130" s="151" t="s">
        <v>3306</v>
      </c>
      <c r="D1130" s="151" t="s">
        <v>3591</v>
      </c>
      <c r="E1130" s="151" t="s">
        <v>3308</v>
      </c>
      <c r="F1130" s="151" t="s">
        <v>3393</v>
      </c>
      <c r="G1130" s="151" t="s">
        <v>3592</v>
      </c>
      <c r="H1130" s="151" t="s">
        <v>132</v>
      </c>
      <c r="I1130" s="151" t="s">
        <v>4410</v>
      </c>
      <c r="J1130" s="152" t="s">
        <v>4410</v>
      </c>
      <c r="K1130" s="153" t="s">
        <v>4409</v>
      </c>
    </row>
    <row r="1131" spans="1:11" ht="14.5" x14ac:dyDescent="0.35">
      <c r="A1131" s="154" t="s">
        <v>3605</v>
      </c>
      <c r="B1131" s="155" t="s">
        <v>3606</v>
      </c>
      <c r="C1131" s="155" t="s">
        <v>3306</v>
      </c>
      <c r="D1131" s="155" t="s">
        <v>3607</v>
      </c>
      <c r="E1131" s="155" t="s">
        <v>3608</v>
      </c>
      <c r="F1131" s="155" t="s">
        <v>3609</v>
      </c>
      <c r="G1131" s="155" t="s">
        <v>3610</v>
      </c>
      <c r="H1131" s="155" t="s">
        <v>132</v>
      </c>
      <c r="I1131" s="155" t="s">
        <v>4410</v>
      </c>
      <c r="J1131" s="156" t="s">
        <v>4410</v>
      </c>
      <c r="K1131" s="157" t="s">
        <v>4409</v>
      </c>
    </row>
    <row r="1132" spans="1:11" ht="14.5" x14ac:dyDescent="0.35">
      <c r="A1132" s="150" t="s">
        <v>3611</v>
      </c>
      <c r="B1132" s="151" t="s">
        <v>3612</v>
      </c>
      <c r="C1132" s="151" t="s">
        <v>3306</v>
      </c>
      <c r="D1132" s="151" t="s">
        <v>3607</v>
      </c>
      <c r="E1132" s="151" t="s">
        <v>3608</v>
      </c>
      <c r="F1132" s="151" t="s">
        <v>3609</v>
      </c>
      <c r="G1132" s="151" t="s">
        <v>3613</v>
      </c>
      <c r="H1132" s="151" t="s">
        <v>132</v>
      </c>
      <c r="I1132" s="151" t="s">
        <v>4410</v>
      </c>
      <c r="J1132" s="152" t="s">
        <v>4410</v>
      </c>
      <c r="K1132" s="153" t="s">
        <v>4409</v>
      </c>
    </row>
    <row r="1133" spans="1:11" ht="14.5" x14ac:dyDescent="0.35">
      <c r="A1133" s="154" t="s">
        <v>3614</v>
      </c>
      <c r="B1133" s="155" t="s">
        <v>3615</v>
      </c>
      <c r="C1133" s="155" t="s">
        <v>3306</v>
      </c>
      <c r="D1133" s="155" t="s">
        <v>3607</v>
      </c>
      <c r="E1133" s="155" t="s">
        <v>3608</v>
      </c>
      <c r="F1133" s="155" t="s">
        <v>3609</v>
      </c>
      <c r="G1133" s="155" t="s">
        <v>3616</v>
      </c>
      <c r="H1133" s="155" t="s">
        <v>132</v>
      </c>
      <c r="I1133" s="155" t="s">
        <v>4410</v>
      </c>
      <c r="J1133" s="156" t="s">
        <v>4410</v>
      </c>
      <c r="K1133" s="157" t="s">
        <v>4409</v>
      </c>
    </row>
    <row r="1134" spans="1:11" ht="14.5" x14ac:dyDescent="0.35">
      <c r="A1134" s="150" t="s">
        <v>3617</v>
      </c>
      <c r="B1134" s="151" t="s">
        <v>3618</v>
      </c>
      <c r="C1134" s="151" t="s">
        <v>3306</v>
      </c>
      <c r="D1134" s="151" t="s">
        <v>3607</v>
      </c>
      <c r="E1134" s="151" t="s">
        <v>3608</v>
      </c>
      <c r="F1134" s="151" t="s">
        <v>3609</v>
      </c>
      <c r="G1134" s="151" t="s">
        <v>3619</v>
      </c>
      <c r="H1134" s="151" t="s">
        <v>139</v>
      </c>
      <c r="I1134" s="151" t="s">
        <v>4410</v>
      </c>
      <c r="J1134" s="152" t="s">
        <v>4410</v>
      </c>
      <c r="K1134" s="153" t="s">
        <v>4409</v>
      </c>
    </row>
    <row r="1135" spans="1:11" ht="14.5" x14ac:dyDescent="0.35">
      <c r="A1135" s="154" t="s">
        <v>3620</v>
      </c>
      <c r="B1135" s="155" t="s">
        <v>3621</v>
      </c>
      <c r="C1135" s="155" t="s">
        <v>3622</v>
      </c>
      <c r="D1135" s="155" t="s">
        <v>3623</v>
      </c>
      <c r="E1135" s="155" t="s">
        <v>3624</v>
      </c>
      <c r="F1135" s="155" t="s">
        <v>3309</v>
      </c>
      <c r="G1135" s="155" t="s">
        <v>3625</v>
      </c>
      <c r="H1135" s="155" t="s">
        <v>139</v>
      </c>
      <c r="I1135" s="155" t="s">
        <v>4410</v>
      </c>
      <c r="J1135" s="156" t="s">
        <v>4410</v>
      </c>
      <c r="K1135" s="157" t="s">
        <v>4409</v>
      </c>
    </row>
    <row r="1136" spans="1:11" ht="14.5" x14ac:dyDescent="0.35">
      <c r="A1136" s="150" t="s">
        <v>3626</v>
      </c>
      <c r="B1136" s="151" t="s">
        <v>3627</v>
      </c>
      <c r="C1136" s="151" t="s">
        <v>3622</v>
      </c>
      <c r="D1136" s="151" t="s">
        <v>3623</v>
      </c>
      <c r="E1136" s="151" t="s">
        <v>3624</v>
      </c>
      <c r="F1136" s="151" t="s">
        <v>3628</v>
      </c>
      <c r="G1136" s="151" t="s">
        <v>3625</v>
      </c>
      <c r="H1136" s="151" t="s">
        <v>139</v>
      </c>
      <c r="I1136" s="151" t="s">
        <v>4410</v>
      </c>
      <c r="J1136" s="152" t="s">
        <v>4410</v>
      </c>
      <c r="K1136" s="153" t="s">
        <v>4409</v>
      </c>
    </row>
    <row r="1137" spans="1:11" ht="14.5" x14ac:dyDescent="0.35">
      <c r="A1137" s="154" t="s">
        <v>3629</v>
      </c>
      <c r="B1137" s="155" t="s">
        <v>3630</v>
      </c>
      <c r="C1137" s="155" t="s">
        <v>3622</v>
      </c>
      <c r="D1137" s="155" t="s">
        <v>3623</v>
      </c>
      <c r="E1137" s="155" t="s">
        <v>3624</v>
      </c>
      <c r="F1137" s="155" t="s">
        <v>3631</v>
      </c>
      <c r="G1137" s="155" t="s">
        <v>3625</v>
      </c>
      <c r="H1137" s="155" t="s">
        <v>139</v>
      </c>
      <c r="I1137" s="155" t="s">
        <v>4410</v>
      </c>
      <c r="J1137" s="156" t="s">
        <v>4410</v>
      </c>
      <c r="K1137" s="157" t="s">
        <v>4409</v>
      </c>
    </row>
    <row r="1138" spans="1:11" ht="14.5" x14ac:dyDescent="0.35">
      <c r="A1138" s="150" t="s">
        <v>3632</v>
      </c>
      <c r="B1138" s="151" t="s">
        <v>3633</v>
      </c>
      <c r="C1138" s="151" t="s">
        <v>3622</v>
      </c>
      <c r="D1138" s="151" t="s">
        <v>3623</v>
      </c>
      <c r="E1138" s="151" t="s">
        <v>3624</v>
      </c>
      <c r="F1138" s="151" t="s">
        <v>3634</v>
      </c>
      <c r="G1138" s="151" t="s">
        <v>3625</v>
      </c>
      <c r="H1138" s="151" t="s">
        <v>176</v>
      </c>
      <c r="I1138" s="151" t="s">
        <v>4410</v>
      </c>
      <c r="J1138" s="152" t="s">
        <v>4410</v>
      </c>
      <c r="K1138" s="153" t="s">
        <v>4409</v>
      </c>
    </row>
    <row r="1139" spans="1:11" ht="14.5" x14ac:dyDescent="0.35">
      <c r="A1139" s="154" t="s">
        <v>3635</v>
      </c>
      <c r="B1139" s="155" t="s">
        <v>3636</v>
      </c>
      <c r="C1139" s="155" t="s">
        <v>3622</v>
      </c>
      <c r="D1139" s="155" t="s">
        <v>3637</v>
      </c>
      <c r="E1139" s="155" t="s">
        <v>3638</v>
      </c>
      <c r="F1139" s="155" t="s">
        <v>3309</v>
      </c>
      <c r="G1139" s="155" t="s">
        <v>3639</v>
      </c>
      <c r="H1139" s="155" t="s">
        <v>139</v>
      </c>
      <c r="I1139" s="155" t="s">
        <v>4410</v>
      </c>
      <c r="J1139" s="156" t="s">
        <v>4410</v>
      </c>
      <c r="K1139" s="157" t="s">
        <v>4409</v>
      </c>
    </row>
    <row r="1140" spans="1:11" ht="14.5" x14ac:dyDescent="0.35">
      <c r="A1140" s="150" t="s">
        <v>3640</v>
      </c>
      <c r="B1140" s="151" t="s">
        <v>3641</v>
      </c>
      <c r="C1140" s="151" t="s">
        <v>3622</v>
      </c>
      <c r="D1140" s="151" t="s">
        <v>3637</v>
      </c>
      <c r="E1140" s="151" t="s">
        <v>3638</v>
      </c>
      <c r="F1140" s="151" t="s">
        <v>3634</v>
      </c>
      <c r="G1140" s="151" t="s">
        <v>3639</v>
      </c>
      <c r="H1140" s="151" t="s">
        <v>176</v>
      </c>
      <c r="I1140" s="151" t="s">
        <v>4410</v>
      </c>
      <c r="J1140" s="152" t="s">
        <v>4410</v>
      </c>
      <c r="K1140" s="153" t="s">
        <v>4409</v>
      </c>
    </row>
    <row r="1141" spans="1:11" ht="14.5" x14ac:dyDescent="0.35">
      <c r="A1141" s="154" t="s">
        <v>3642</v>
      </c>
      <c r="B1141" s="155" t="s">
        <v>3643</v>
      </c>
      <c r="C1141" s="155" t="s">
        <v>3622</v>
      </c>
      <c r="D1141" s="155" t="s">
        <v>3644</v>
      </c>
      <c r="E1141" s="155" t="s">
        <v>3645</v>
      </c>
      <c r="F1141" s="155" t="s">
        <v>3309</v>
      </c>
      <c r="G1141" s="155" t="s">
        <v>3646</v>
      </c>
      <c r="H1141" s="155" t="s">
        <v>139</v>
      </c>
      <c r="I1141" s="155" t="s">
        <v>4410</v>
      </c>
      <c r="J1141" s="156" t="s">
        <v>4410</v>
      </c>
      <c r="K1141" s="157" t="s">
        <v>4409</v>
      </c>
    </row>
    <row r="1142" spans="1:11" ht="14.5" x14ac:dyDescent="0.35">
      <c r="A1142" s="150" t="s">
        <v>3647</v>
      </c>
      <c r="B1142" s="151" t="s">
        <v>3648</v>
      </c>
      <c r="C1142" s="151" t="s">
        <v>3622</v>
      </c>
      <c r="D1142" s="151" t="s">
        <v>3649</v>
      </c>
      <c r="E1142" s="151" t="s">
        <v>3650</v>
      </c>
      <c r="F1142" s="151" t="s">
        <v>3309</v>
      </c>
      <c r="G1142" s="151" t="s">
        <v>3639</v>
      </c>
      <c r="H1142" s="151" t="s">
        <v>139</v>
      </c>
      <c r="I1142" s="151" t="s">
        <v>4410</v>
      </c>
      <c r="J1142" s="152" t="s">
        <v>4410</v>
      </c>
      <c r="K1142" s="153" t="s">
        <v>4409</v>
      </c>
    </row>
    <row r="1143" spans="1:11" ht="14.5" x14ac:dyDescent="0.35">
      <c r="A1143" s="154" t="s">
        <v>3651</v>
      </c>
      <c r="B1143" s="155" t="s">
        <v>3652</v>
      </c>
      <c r="C1143" s="155" t="s">
        <v>3622</v>
      </c>
      <c r="D1143" s="155" t="s">
        <v>3649</v>
      </c>
      <c r="E1143" s="155" t="s">
        <v>3650</v>
      </c>
      <c r="F1143" s="155" t="s">
        <v>3628</v>
      </c>
      <c r="G1143" s="155" t="s">
        <v>3639</v>
      </c>
      <c r="H1143" s="155" t="s">
        <v>139</v>
      </c>
      <c r="I1143" s="155" t="s">
        <v>4410</v>
      </c>
      <c r="J1143" s="156" t="s">
        <v>4410</v>
      </c>
      <c r="K1143" s="157" t="s">
        <v>4409</v>
      </c>
    </row>
    <row r="1144" spans="1:11" ht="14.5" x14ac:dyDescent="0.35">
      <c r="A1144" s="150" t="s">
        <v>3653</v>
      </c>
      <c r="B1144" s="151" t="s">
        <v>3654</v>
      </c>
      <c r="C1144" s="151" t="s">
        <v>3622</v>
      </c>
      <c r="D1144" s="151" t="s">
        <v>3649</v>
      </c>
      <c r="E1144" s="151" t="s">
        <v>3650</v>
      </c>
      <c r="F1144" s="151" t="s">
        <v>3631</v>
      </c>
      <c r="G1144" s="151" t="s">
        <v>3639</v>
      </c>
      <c r="H1144" s="151" t="s">
        <v>139</v>
      </c>
      <c r="I1144" s="151" t="s">
        <v>4410</v>
      </c>
      <c r="J1144" s="152" t="s">
        <v>4410</v>
      </c>
      <c r="K1144" s="153" t="s">
        <v>4409</v>
      </c>
    </row>
    <row r="1145" spans="1:11" ht="14.5" x14ac:dyDescent="0.35">
      <c r="A1145" s="154" t="s">
        <v>3655</v>
      </c>
      <c r="B1145" s="155" t="s">
        <v>3656</v>
      </c>
      <c r="C1145" s="155" t="s">
        <v>3622</v>
      </c>
      <c r="D1145" s="155" t="s">
        <v>3649</v>
      </c>
      <c r="E1145" s="155" t="s">
        <v>3650</v>
      </c>
      <c r="F1145" s="155" t="s">
        <v>3657</v>
      </c>
      <c r="G1145" s="155" t="s">
        <v>3639</v>
      </c>
      <c r="H1145" s="155" t="s">
        <v>139</v>
      </c>
      <c r="I1145" s="155" t="s">
        <v>4410</v>
      </c>
      <c r="J1145" s="156" t="s">
        <v>4410</v>
      </c>
      <c r="K1145" s="157" t="s">
        <v>4409</v>
      </c>
    </row>
    <row r="1146" spans="1:11" ht="14.5" x14ac:dyDescent="0.35">
      <c r="A1146" s="150" t="s">
        <v>3658</v>
      </c>
      <c r="B1146" s="151" t="s">
        <v>3659</v>
      </c>
      <c r="C1146" s="151" t="s">
        <v>3622</v>
      </c>
      <c r="D1146" s="151" t="s">
        <v>3649</v>
      </c>
      <c r="E1146" s="151" t="s">
        <v>3650</v>
      </c>
      <c r="F1146" s="151" t="s">
        <v>3660</v>
      </c>
      <c r="G1146" s="151" t="s">
        <v>3639</v>
      </c>
      <c r="H1146" s="151" t="s">
        <v>176</v>
      </c>
      <c r="I1146" s="151" t="s">
        <v>4410</v>
      </c>
      <c r="J1146" s="152" t="s">
        <v>4410</v>
      </c>
      <c r="K1146" s="153" t="s">
        <v>4409</v>
      </c>
    </row>
    <row r="1147" spans="1:11" ht="14.5" x14ac:dyDescent="0.35">
      <c r="A1147" s="154" t="s">
        <v>3661</v>
      </c>
      <c r="B1147" s="155" t="s">
        <v>3662</v>
      </c>
      <c r="C1147" s="155" t="s">
        <v>3622</v>
      </c>
      <c r="D1147" s="155" t="s">
        <v>3649</v>
      </c>
      <c r="E1147" s="155" t="s">
        <v>3650</v>
      </c>
      <c r="F1147" s="155" t="s">
        <v>3663</v>
      </c>
      <c r="G1147" s="155" t="s">
        <v>3639</v>
      </c>
      <c r="H1147" s="155" t="s">
        <v>176</v>
      </c>
      <c r="I1147" s="155" t="s">
        <v>4410</v>
      </c>
      <c r="J1147" s="156" t="s">
        <v>4410</v>
      </c>
      <c r="K1147" s="157" t="s">
        <v>4409</v>
      </c>
    </row>
    <row r="1148" spans="1:11" ht="14.5" x14ac:dyDescent="0.35">
      <c r="A1148" s="150" t="s">
        <v>3664</v>
      </c>
      <c r="B1148" s="151" t="s">
        <v>3665</v>
      </c>
      <c r="C1148" s="151" t="s">
        <v>3622</v>
      </c>
      <c r="D1148" s="151" t="s">
        <v>3649</v>
      </c>
      <c r="E1148" s="151" t="s">
        <v>3666</v>
      </c>
      <c r="F1148" s="151" t="s">
        <v>3309</v>
      </c>
      <c r="G1148" s="151" t="s">
        <v>3639</v>
      </c>
      <c r="H1148" s="151" t="s">
        <v>139</v>
      </c>
      <c r="I1148" s="151" t="s">
        <v>4410</v>
      </c>
      <c r="J1148" s="152" t="s">
        <v>4410</v>
      </c>
      <c r="K1148" s="153" t="s">
        <v>4409</v>
      </c>
    </row>
    <row r="1149" spans="1:11" ht="14.5" x14ac:dyDescent="0.35">
      <c r="A1149" s="154" t="s">
        <v>3667</v>
      </c>
      <c r="B1149" s="155" t="s">
        <v>3668</v>
      </c>
      <c r="C1149" s="155" t="s">
        <v>3622</v>
      </c>
      <c r="D1149" s="155" t="s">
        <v>3649</v>
      </c>
      <c r="E1149" s="155" t="s">
        <v>3666</v>
      </c>
      <c r="F1149" s="155" t="s">
        <v>3628</v>
      </c>
      <c r="G1149" s="155" t="s">
        <v>3639</v>
      </c>
      <c r="H1149" s="155" t="s">
        <v>139</v>
      </c>
      <c r="I1149" s="155" t="s">
        <v>4410</v>
      </c>
      <c r="J1149" s="156" t="s">
        <v>4410</v>
      </c>
      <c r="K1149" s="157" t="s">
        <v>4409</v>
      </c>
    </row>
    <row r="1150" spans="1:11" ht="14.5" x14ac:dyDescent="0.35">
      <c r="A1150" s="150" t="s">
        <v>3669</v>
      </c>
      <c r="B1150" s="151" t="s">
        <v>3670</v>
      </c>
      <c r="C1150" s="151" t="s">
        <v>3622</v>
      </c>
      <c r="D1150" s="151" t="s">
        <v>3649</v>
      </c>
      <c r="E1150" s="151" t="s">
        <v>3666</v>
      </c>
      <c r="F1150" s="151" t="s">
        <v>3631</v>
      </c>
      <c r="G1150" s="151" t="s">
        <v>3639</v>
      </c>
      <c r="H1150" s="151" t="s">
        <v>139</v>
      </c>
      <c r="I1150" s="151" t="s">
        <v>4410</v>
      </c>
      <c r="J1150" s="152" t="s">
        <v>4410</v>
      </c>
      <c r="K1150" s="153" t="s">
        <v>4409</v>
      </c>
    </row>
    <row r="1151" spans="1:11" ht="14.5" x14ac:dyDescent="0.35">
      <c r="A1151" s="154" t="s">
        <v>3671</v>
      </c>
      <c r="B1151" s="155" t="s">
        <v>3672</v>
      </c>
      <c r="C1151" s="155" t="s">
        <v>3622</v>
      </c>
      <c r="D1151" s="155" t="s">
        <v>3649</v>
      </c>
      <c r="E1151" s="155" t="s">
        <v>3666</v>
      </c>
      <c r="F1151" s="155" t="s">
        <v>3660</v>
      </c>
      <c r="G1151" s="155" t="s">
        <v>3639</v>
      </c>
      <c r="H1151" s="155" t="s">
        <v>176</v>
      </c>
      <c r="I1151" s="155" t="s">
        <v>4410</v>
      </c>
      <c r="J1151" s="156" t="s">
        <v>4410</v>
      </c>
      <c r="K1151" s="157" t="s">
        <v>4409</v>
      </c>
    </row>
    <row r="1152" spans="1:11" ht="14.5" x14ac:dyDescent="0.35">
      <c r="A1152" s="150" t="s">
        <v>3673</v>
      </c>
      <c r="B1152" s="151" t="s">
        <v>3674</v>
      </c>
      <c r="C1152" s="151" t="s">
        <v>3622</v>
      </c>
      <c r="D1152" s="151" t="s">
        <v>3649</v>
      </c>
      <c r="E1152" s="151" t="s">
        <v>3666</v>
      </c>
      <c r="F1152" s="151" t="s">
        <v>3634</v>
      </c>
      <c r="G1152" s="151" t="s">
        <v>3639</v>
      </c>
      <c r="H1152" s="151" t="s">
        <v>176</v>
      </c>
      <c r="I1152" s="151" t="s">
        <v>4410</v>
      </c>
      <c r="J1152" s="152" t="s">
        <v>4410</v>
      </c>
      <c r="K1152" s="153" t="s">
        <v>4409</v>
      </c>
    </row>
    <row r="1153" spans="1:11" ht="14.5" x14ac:dyDescent="0.35">
      <c r="A1153" s="154" t="s">
        <v>3675</v>
      </c>
      <c r="B1153" s="155" t="s">
        <v>3676</v>
      </c>
      <c r="C1153" s="155" t="s">
        <v>3677</v>
      </c>
      <c r="D1153" s="155" t="s">
        <v>3678</v>
      </c>
      <c r="E1153" s="155" t="s">
        <v>3679</v>
      </c>
      <c r="F1153" s="155" t="s">
        <v>3680</v>
      </c>
      <c r="G1153" s="155" t="s">
        <v>3681</v>
      </c>
      <c r="H1153" s="155" t="s">
        <v>176</v>
      </c>
      <c r="I1153" s="155">
        <v>3</v>
      </c>
      <c r="J1153" s="156">
        <v>3.5</v>
      </c>
      <c r="K1153" s="157">
        <v>0.32407407407407413</v>
      </c>
    </row>
    <row r="1154" spans="1:11" ht="14.5" x14ac:dyDescent="0.35">
      <c r="A1154" s="150" t="s">
        <v>3682</v>
      </c>
      <c r="B1154" s="151" t="s">
        <v>3683</v>
      </c>
      <c r="C1154" s="151" t="s">
        <v>3677</v>
      </c>
      <c r="D1154" s="151" t="s">
        <v>3678</v>
      </c>
      <c r="E1154" s="151" t="s">
        <v>3679</v>
      </c>
      <c r="F1154" s="151" t="s">
        <v>3680</v>
      </c>
      <c r="G1154" s="151" t="s">
        <v>3684</v>
      </c>
      <c r="H1154" s="151" t="s">
        <v>176</v>
      </c>
      <c r="I1154" s="151" t="s">
        <v>4410</v>
      </c>
      <c r="J1154" s="152" t="s">
        <v>4410</v>
      </c>
      <c r="K1154" s="153" t="s">
        <v>4409</v>
      </c>
    </row>
    <row r="1155" spans="1:11" ht="14.5" x14ac:dyDescent="0.35">
      <c r="A1155" s="154" t="s">
        <v>3685</v>
      </c>
      <c r="B1155" s="155" t="s">
        <v>3686</v>
      </c>
      <c r="C1155" s="155" t="s">
        <v>3677</v>
      </c>
      <c r="D1155" s="155" t="s">
        <v>3678</v>
      </c>
      <c r="E1155" s="155" t="s">
        <v>3679</v>
      </c>
      <c r="F1155" s="155" t="s">
        <v>3680</v>
      </c>
      <c r="G1155" s="155" t="s">
        <v>3687</v>
      </c>
      <c r="H1155" s="155" t="s">
        <v>176</v>
      </c>
      <c r="I1155" s="155" t="s">
        <v>4410</v>
      </c>
      <c r="J1155" s="156" t="s">
        <v>4410</v>
      </c>
      <c r="K1155" s="157" t="s">
        <v>4409</v>
      </c>
    </row>
    <row r="1156" spans="1:11" ht="14.5" x14ac:dyDescent="0.35">
      <c r="A1156" s="150" t="s">
        <v>3688</v>
      </c>
      <c r="B1156" s="151" t="s">
        <v>3689</v>
      </c>
      <c r="C1156" s="151" t="s">
        <v>3677</v>
      </c>
      <c r="D1156" s="151" t="s">
        <v>3678</v>
      </c>
      <c r="E1156" s="151" t="s">
        <v>3679</v>
      </c>
      <c r="F1156" s="151" t="s">
        <v>3680</v>
      </c>
      <c r="G1156" s="151" t="s">
        <v>3690</v>
      </c>
      <c r="H1156" s="151" t="s">
        <v>176</v>
      </c>
      <c r="I1156" s="151" t="s">
        <v>4410</v>
      </c>
      <c r="J1156" s="152" t="s">
        <v>4410</v>
      </c>
      <c r="K1156" s="153" t="s">
        <v>4409</v>
      </c>
    </row>
    <row r="1157" spans="1:11" ht="14.5" x14ac:dyDescent="0.35">
      <c r="A1157" s="154" t="s">
        <v>3691</v>
      </c>
      <c r="B1157" s="155" t="s">
        <v>3692</v>
      </c>
      <c r="C1157" s="155" t="s">
        <v>3677</v>
      </c>
      <c r="D1157" s="155" t="s">
        <v>3678</v>
      </c>
      <c r="E1157" s="155" t="s">
        <v>3679</v>
      </c>
      <c r="F1157" s="155" t="s">
        <v>3680</v>
      </c>
      <c r="G1157" s="155" t="s">
        <v>3693</v>
      </c>
      <c r="H1157" s="155" t="s">
        <v>132</v>
      </c>
      <c r="I1157" s="155" t="s">
        <v>4410</v>
      </c>
      <c r="J1157" s="156" t="s">
        <v>4410</v>
      </c>
      <c r="K1157" s="157" t="s">
        <v>4409</v>
      </c>
    </row>
    <row r="1158" spans="1:11" ht="14.5" x14ac:dyDescent="0.35">
      <c r="A1158" s="150" t="s">
        <v>3694</v>
      </c>
      <c r="B1158" s="151" t="s">
        <v>3695</v>
      </c>
      <c r="C1158" s="151" t="s">
        <v>3677</v>
      </c>
      <c r="D1158" s="151" t="s">
        <v>3678</v>
      </c>
      <c r="E1158" s="151" t="s">
        <v>3679</v>
      </c>
      <c r="F1158" s="151" t="s">
        <v>3680</v>
      </c>
      <c r="G1158" s="151" t="s">
        <v>3696</v>
      </c>
      <c r="H1158" s="151" t="s">
        <v>3697</v>
      </c>
      <c r="I1158" s="151" t="s">
        <v>4410</v>
      </c>
      <c r="J1158" s="152" t="s">
        <v>4410</v>
      </c>
      <c r="K1158" s="153" t="s">
        <v>4409</v>
      </c>
    </row>
    <row r="1159" spans="1:11" ht="14.5" x14ac:dyDescent="0.35">
      <c r="A1159" s="154" t="s">
        <v>3698</v>
      </c>
      <c r="B1159" s="155" t="s">
        <v>3699</v>
      </c>
      <c r="C1159" s="155" t="s">
        <v>3677</v>
      </c>
      <c r="D1159" s="155" t="s">
        <v>3678</v>
      </c>
      <c r="E1159" s="155" t="s">
        <v>3679</v>
      </c>
      <c r="F1159" s="155" t="s">
        <v>3680</v>
      </c>
      <c r="G1159" s="155" t="s">
        <v>3700</v>
      </c>
      <c r="H1159" s="155" t="s">
        <v>176</v>
      </c>
      <c r="I1159" s="155" t="s">
        <v>4410</v>
      </c>
      <c r="J1159" s="156" t="s">
        <v>4410</v>
      </c>
      <c r="K1159" s="157" t="s">
        <v>4409</v>
      </c>
    </row>
    <row r="1160" spans="1:11" ht="14.5" x14ac:dyDescent="0.35">
      <c r="A1160" s="150" t="s">
        <v>3701</v>
      </c>
      <c r="B1160" s="151" t="s">
        <v>3702</v>
      </c>
      <c r="C1160" s="151" t="s">
        <v>3677</v>
      </c>
      <c r="D1160" s="151" t="s">
        <v>3678</v>
      </c>
      <c r="E1160" s="151" t="s">
        <v>3679</v>
      </c>
      <c r="F1160" s="151" t="s">
        <v>3680</v>
      </c>
      <c r="G1160" s="151" t="s">
        <v>3703</v>
      </c>
      <c r="H1160" s="151" t="s">
        <v>132</v>
      </c>
      <c r="I1160" s="151" t="s">
        <v>4410</v>
      </c>
      <c r="J1160" s="152" t="s">
        <v>4410</v>
      </c>
      <c r="K1160" s="153" t="s">
        <v>4409</v>
      </c>
    </row>
    <row r="1161" spans="1:11" ht="14.5" x14ac:dyDescent="0.35">
      <c r="A1161" s="154" t="s">
        <v>3704</v>
      </c>
      <c r="B1161" s="155" t="s">
        <v>3705</v>
      </c>
      <c r="C1161" s="155" t="s">
        <v>3677</v>
      </c>
      <c r="D1161" s="155" t="s">
        <v>3678</v>
      </c>
      <c r="E1161" s="155" t="s">
        <v>3679</v>
      </c>
      <c r="F1161" s="155" t="s">
        <v>3680</v>
      </c>
      <c r="G1161" s="155" t="s">
        <v>3706</v>
      </c>
      <c r="H1161" s="155" t="s">
        <v>176</v>
      </c>
      <c r="I1161" s="155" t="s">
        <v>4410</v>
      </c>
      <c r="J1161" s="156" t="s">
        <v>4410</v>
      </c>
      <c r="K1161" s="157" t="s">
        <v>4409</v>
      </c>
    </row>
    <row r="1162" spans="1:11" ht="14.5" x14ac:dyDescent="0.35">
      <c r="A1162" s="150" t="s">
        <v>3707</v>
      </c>
      <c r="B1162" s="151" t="s">
        <v>3708</v>
      </c>
      <c r="C1162" s="151" t="s">
        <v>3677</v>
      </c>
      <c r="D1162" s="151" t="s">
        <v>3678</v>
      </c>
      <c r="E1162" s="151" t="s">
        <v>3709</v>
      </c>
      <c r="F1162" s="151" t="s">
        <v>3710</v>
      </c>
      <c r="G1162" s="151" t="s">
        <v>3711</v>
      </c>
      <c r="H1162" s="151" t="s">
        <v>176</v>
      </c>
      <c r="I1162" s="151" t="s">
        <v>4410</v>
      </c>
      <c r="J1162" s="152" t="s">
        <v>4410</v>
      </c>
      <c r="K1162" s="153" t="s">
        <v>4409</v>
      </c>
    </row>
    <row r="1163" spans="1:11" ht="14.5" x14ac:dyDescent="0.35">
      <c r="A1163" s="154" t="s">
        <v>3712</v>
      </c>
      <c r="B1163" s="155" t="s">
        <v>3713</v>
      </c>
      <c r="C1163" s="155" t="s">
        <v>3677</v>
      </c>
      <c r="D1163" s="155" t="s">
        <v>3678</v>
      </c>
      <c r="E1163" s="155" t="s">
        <v>3709</v>
      </c>
      <c r="F1163" s="155" t="s">
        <v>3710</v>
      </c>
      <c r="G1163" s="155" t="s">
        <v>3714</v>
      </c>
      <c r="H1163" s="155" t="s">
        <v>176</v>
      </c>
      <c r="I1163" s="155" t="s">
        <v>4410</v>
      </c>
      <c r="J1163" s="156" t="s">
        <v>4410</v>
      </c>
      <c r="K1163" s="157" t="s">
        <v>4409</v>
      </c>
    </row>
    <row r="1164" spans="1:11" ht="14.5" x14ac:dyDescent="0.35">
      <c r="A1164" s="150" t="s">
        <v>3715</v>
      </c>
      <c r="B1164" s="151" t="s">
        <v>3716</v>
      </c>
      <c r="C1164" s="151" t="s">
        <v>3677</v>
      </c>
      <c r="D1164" s="151" t="s">
        <v>3678</v>
      </c>
      <c r="E1164" s="151" t="s">
        <v>3709</v>
      </c>
      <c r="F1164" s="151" t="s">
        <v>3717</v>
      </c>
      <c r="G1164" s="151" t="s">
        <v>3718</v>
      </c>
      <c r="H1164" s="151" t="s">
        <v>176</v>
      </c>
      <c r="I1164" s="151" t="s">
        <v>4410</v>
      </c>
      <c r="J1164" s="152" t="s">
        <v>4410</v>
      </c>
      <c r="K1164" s="153" t="s">
        <v>4409</v>
      </c>
    </row>
    <row r="1165" spans="1:11" ht="14.5" x14ac:dyDescent="0.35">
      <c r="A1165" s="154" t="s">
        <v>3719</v>
      </c>
      <c r="B1165" s="155" t="s">
        <v>3720</v>
      </c>
      <c r="C1165" s="155" t="s">
        <v>3677</v>
      </c>
      <c r="D1165" s="155" t="s">
        <v>3678</v>
      </c>
      <c r="E1165" s="155" t="s">
        <v>3709</v>
      </c>
      <c r="F1165" s="155" t="s">
        <v>3721</v>
      </c>
      <c r="G1165" s="155" t="s">
        <v>3722</v>
      </c>
      <c r="H1165" s="155" t="s">
        <v>176</v>
      </c>
      <c r="I1165" s="155" t="s">
        <v>4410</v>
      </c>
      <c r="J1165" s="156" t="s">
        <v>4410</v>
      </c>
      <c r="K1165" s="157" t="s">
        <v>4409</v>
      </c>
    </row>
    <row r="1166" spans="1:11" ht="14.5" x14ac:dyDescent="0.35">
      <c r="A1166" s="150" t="s">
        <v>3723</v>
      </c>
      <c r="B1166" s="151" t="s">
        <v>3724</v>
      </c>
      <c r="C1166" s="151" t="s">
        <v>3677</v>
      </c>
      <c r="D1166" s="151" t="s">
        <v>3678</v>
      </c>
      <c r="E1166" s="151" t="s">
        <v>3725</v>
      </c>
      <c r="F1166" s="151" t="s">
        <v>3680</v>
      </c>
      <c r="G1166" s="151" t="s">
        <v>3726</v>
      </c>
      <c r="H1166" s="151" t="s">
        <v>176</v>
      </c>
      <c r="I1166" s="151" t="s">
        <v>4410</v>
      </c>
      <c r="J1166" s="152" t="s">
        <v>4410</v>
      </c>
      <c r="K1166" s="153" t="s">
        <v>4409</v>
      </c>
    </row>
    <row r="1167" spans="1:11" ht="14.5" x14ac:dyDescent="0.35">
      <c r="A1167" s="154" t="s">
        <v>3727</v>
      </c>
      <c r="B1167" s="155" t="s">
        <v>3728</v>
      </c>
      <c r="C1167" s="155" t="s">
        <v>3677</v>
      </c>
      <c r="D1167" s="155" t="s">
        <v>3678</v>
      </c>
      <c r="E1167" s="155" t="s">
        <v>3729</v>
      </c>
      <c r="F1167" s="155" t="s">
        <v>3721</v>
      </c>
      <c r="G1167" s="155" t="s">
        <v>3730</v>
      </c>
      <c r="H1167" s="155" t="s">
        <v>176</v>
      </c>
      <c r="I1167" s="155" t="s">
        <v>4410</v>
      </c>
      <c r="J1167" s="156" t="s">
        <v>4410</v>
      </c>
      <c r="K1167" s="157" t="s">
        <v>4409</v>
      </c>
    </row>
    <row r="1168" spans="1:11" ht="14.5" x14ac:dyDescent="0.35">
      <c r="A1168" s="150" t="s">
        <v>3731</v>
      </c>
      <c r="B1168" s="151" t="s">
        <v>3732</v>
      </c>
      <c r="C1168" s="151" t="s">
        <v>3677</v>
      </c>
      <c r="D1168" s="151" t="s">
        <v>3678</v>
      </c>
      <c r="E1168" s="151" t="s">
        <v>3729</v>
      </c>
      <c r="F1168" s="151" t="s">
        <v>3721</v>
      </c>
      <c r="G1168" s="151" t="s">
        <v>3733</v>
      </c>
      <c r="H1168" s="151" t="s">
        <v>176</v>
      </c>
      <c r="I1168" s="151" t="s">
        <v>4410</v>
      </c>
      <c r="J1168" s="152" t="s">
        <v>4410</v>
      </c>
      <c r="K1168" s="153" t="s">
        <v>4409</v>
      </c>
    </row>
    <row r="1169" spans="1:11" ht="14.5" x14ac:dyDescent="0.35">
      <c r="A1169" s="154" t="s">
        <v>3734</v>
      </c>
      <c r="B1169" s="155" t="s">
        <v>3735</v>
      </c>
      <c r="C1169" s="155" t="s">
        <v>3677</v>
      </c>
      <c r="D1169" s="155" t="s">
        <v>3678</v>
      </c>
      <c r="E1169" s="155" t="s">
        <v>3729</v>
      </c>
      <c r="F1169" s="155" t="s">
        <v>3721</v>
      </c>
      <c r="G1169" s="155" t="s">
        <v>3736</v>
      </c>
      <c r="H1169" s="155" t="s">
        <v>176</v>
      </c>
      <c r="I1169" s="155" t="s">
        <v>4410</v>
      </c>
      <c r="J1169" s="156" t="s">
        <v>4410</v>
      </c>
      <c r="K1169" s="157" t="s">
        <v>4409</v>
      </c>
    </row>
    <row r="1170" spans="1:11" ht="14.5" x14ac:dyDescent="0.35">
      <c r="A1170" s="150" t="s">
        <v>3737</v>
      </c>
      <c r="B1170" s="151" t="s">
        <v>3738</v>
      </c>
      <c r="C1170" s="151" t="s">
        <v>3677</v>
      </c>
      <c r="D1170" s="151" t="s">
        <v>3678</v>
      </c>
      <c r="E1170" s="151" t="s">
        <v>3729</v>
      </c>
      <c r="F1170" s="151" t="s">
        <v>3721</v>
      </c>
      <c r="G1170" s="151" t="s">
        <v>3739</v>
      </c>
      <c r="H1170" s="151" t="s">
        <v>176</v>
      </c>
      <c r="I1170" s="151">
        <v>0</v>
      </c>
      <c r="J1170" s="152">
        <v>0.5</v>
      </c>
      <c r="K1170" s="153">
        <v>0.05</v>
      </c>
    </row>
    <row r="1171" spans="1:11" ht="14.5" x14ac:dyDescent="0.35">
      <c r="A1171" s="154" t="s">
        <v>3740</v>
      </c>
      <c r="B1171" s="155" t="s">
        <v>3741</v>
      </c>
      <c r="C1171" s="155" t="s">
        <v>3677</v>
      </c>
      <c r="D1171" s="155" t="s">
        <v>3678</v>
      </c>
      <c r="E1171" s="155" t="s">
        <v>3729</v>
      </c>
      <c r="F1171" s="155" t="s">
        <v>3742</v>
      </c>
      <c r="G1171" s="155" t="s">
        <v>3743</v>
      </c>
      <c r="H1171" s="155" t="s">
        <v>176</v>
      </c>
      <c r="I1171" s="155" t="s">
        <v>4410</v>
      </c>
      <c r="J1171" s="156" t="s">
        <v>4410</v>
      </c>
      <c r="K1171" s="157" t="s">
        <v>4409</v>
      </c>
    </row>
    <row r="1172" spans="1:11" ht="14.5" x14ac:dyDescent="0.35">
      <c r="A1172" s="150" t="s">
        <v>3744</v>
      </c>
      <c r="B1172" s="151" t="s">
        <v>3745</v>
      </c>
      <c r="C1172" s="151" t="s">
        <v>3677</v>
      </c>
      <c r="D1172" s="151" t="s">
        <v>3678</v>
      </c>
      <c r="E1172" s="151" t="s">
        <v>3729</v>
      </c>
      <c r="F1172" s="151" t="s">
        <v>3742</v>
      </c>
      <c r="G1172" s="151" t="s">
        <v>3746</v>
      </c>
      <c r="H1172" s="151" t="s">
        <v>176</v>
      </c>
      <c r="I1172" s="151">
        <v>2</v>
      </c>
      <c r="J1172" s="152">
        <v>2.5</v>
      </c>
      <c r="K1172" s="153">
        <v>0.3</v>
      </c>
    </row>
    <row r="1173" spans="1:11" ht="14.5" x14ac:dyDescent="0.35">
      <c r="A1173" s="154" t="s">
        <v>3747</v>
      </c>
      <c r="B1173" s="155" t="s">
        <v>3748</v>
      </c>
      <c r="C1173" s="155" t="s">
        <v>3677</v>
      </c>
      <c r="D1173" s="155" t="s">
        <v>3678</v>
      </c>
      <c r="E1173" s="155" t="s">
        <v>3729</v>
      </c>
      <c r="F1173" s="155" t="s">
        <v>3749</v>
      </c>
      <c r="G1173" s="155" t="s">
        <v>3750</v>
      </c>
      <c r="H1173" s="155" t="s">
        <v>132</v>
      </c>
      <c r="I1173" s="155" t="s">
        <v>4410</v>
      </c>
      <c r="J1173" s="156" t="s">
        <v>4410</v>
      </c>
      <c r="K1173" s="157" t="s">
        <v>4409</v>
      </c>
    </row>
    <row r="1174" spans="1:11" ht="14.5" x14ac:dyDescent="0.35">
      <c r="A1174" s="150" t="s">
        <v>3751</v>
      </c>
      <c r="B1174" s="151" t="s">
        <v>3752</v>
      </c>
      <c r="C1174" s="151" t="s">
        <v>3677</v>
      </c>
      <c r="D1174" s="151" t="s">
        <v>3678</v>
      </c>
      <c r="E1174" s="151" t="s">
        <v>3729</v>
      </c>
      <c r="F1174" s="151" t="s">
        <v>3749</v>
      </c>
      <c r="G1174" s="151" t="s">
        <v>3753</v>
      </c>
      <c r="H1174" s="151" t="s">
        <v>176</v>
      </c>
      <c r="I1174" s="151" t="s">
        <v>4410</v>
      </c>
      <c r="J1174" s="152" t="s">
        <v>4410</v>
      </c>
      <c r="K1174" s="153" t="s">
        <v>4409</v>
      </c>
    </row>
    <row r="1175" spans="1:11" ht="14.5" x14ac:dyDescent="0.35">
      <c r="A1175" s="154" t="s">
        <v>3754</v>
      </c>
      <c r="B1175" s="155" t="s">
        <v>3755</v>
      </c>
      <c r="C1175" s="155" t="s">
        <v>3677</v>
      </c>
      <c r="D1175" s="155" t="s">
        <v>3678</v>
      </c>
      <c r="E1175" s="155" t="s">
        <v>3729</v>
      </c>
      <c r="F1175" s="155" t="s">
        <v>3749</v>
      </c>
      <c r="G1175" s="155" t="s">
        <v>3756</v>
      </c>
      <c r="H1175" s="155" t="s">
        <v>176</v>
      </c>
      <c r="I1175" s="155" t="s">
        <v>4410</v>
      </c>
      <c r="J1175" s="156" t="s">
        <v>4410</v>
      </c>
      <c r="K1175" s="157" t="s">
        <v>4409</v>
      </c>
    </row>
    <row r="1176" spans="1:11" ht="14.5" x14ac:dyDescent="0.35">
      <c r="A1176" s="150" t="s">
        <v>3757</v>
      </c>
      <c r="B1176" s="151" t="s">
        <v>3758</v>
      </c>
      <c r="C1176" s="151" t="s">
        <v>3677</v>
      </c>
      <c r="D1176" s="151" t="s">
        <v>3678</v>
      </c>
      <c r="E1176" s="151" t="s">
        <v>3759</v>
      </c>
      <c r="F1176" s="151" t="s">
        <v>3760</v>
      </c>
      <c r="G1176" s="151" t="s">
        <v>3761</v>
      </c>
      <c r="H1176" s="151" t="s">
        <v>176</v>
      </c>
      <c r="I1176" s="151" t="s">
        <v>4410</v>
      </c>
      <c r="J1176" s="152" t="s">
        <v>4410</v>
      </c>
      <c r="K1176" s="153" t="s">
        <v>4409</v>
      </c>
    </row>
    <row r="1177" spans="1:11" ht="14.5" x14ac:dyDescent="0.35">
      <c r="A1177" s="154" t="s">
        <v>3762</v>
      </c>
      <c r="B1177" s="155" t="s">
        <v>3763</v>
      </c>
      <c r="C1177" s="155" t="s">
        <v>3677</v>
      </c>
      <c r="D1177" s="155" t="s">
        <v>3678</v>
      </c>
      <c r="E1177" s="155" t="s">
        <v>3759</v>
      </c>
      <c r="F1177" s="155" t="s">
        <v>3760</v>
      </c>
      <c r="G1177" s="155" t="s">
        <v>3764</v>
      </c>
      <c r="H1177" s="155" t="s">
        <v>176</v>
      </c>
      <c r="I1177" s="155" t="s">
        <v>4410</v>
      </c>
      <c r="J1177" s="156" t="s">
        <v>4410</v>
      </c>
      <c r="K1177" s="157" t="s">
        <v>4409</v>
      </c>
    </row>
    <row r="1178" spans="1:11" ht="14.5" x14ac:dyDescent="0.35">
      <c r="A1178" s="150" t="s">
        <v>3765</v>
      </c>
      <c r="B1178" s="151" t="s">
        <v>3766</v>
      </c>
      <c r="C1178" s="151" t="s">
        <v>3677</v>
      </c>
      <c r="D1178" s="151" t="s">
        <v>3678</v>
      </c>
      <c r="E1178" s="151" t="s">
        <v>3759</v>
      </c>
      <c r="F1178" s="151" t="s">
        <v>3760</v>
      </c>
      <c r="G1178" s="151" t="s">
        <v>3767</v>
      </c>
      <c r="H1178" s="151" t="s">
        <v>176</v>
      </c>
      <c r="I1178" s="151" t="s">
        <v>4410</v>
      </c>
      <c r="J1178" s="152" t="s">
        <v>4410</v>
      </c>
      <c r="K1178" s="153" t="s">
        <v>4409</v>
      </c>
    </row>
    <row r="1179" spans="1:11" ht="14.5" x14ac:dyDescent="0.35">
      <c r="A1179" s="154" t="s">
        <v>3768</v>
      </c>
      <c r="B1179" s="155" t="s">
        <v>3769</v>
      </c>
      <c r="C1179" s="155" t="s">
        <v>3677</v>
      </c>
      <c r="D1179" s="155" t="s">
        <v>3678</v>
      </c>
      <c r="E1179" s="155" t="s">
        <v>3759</v>
      </c>
      <c r="F1179" s="155" t="s">
        <v>3760</v>
      </c>
      <c r="G1179" s="155" t="s">
        <v>3770</v>
      </c>
      <c r="H1179" s="155" t="s">
        <v>176</v>
      </c>
      <c r="I1179" s="155" t="s">
        <v>4410</v>
      </c>
      <c r="J1179" s="156" t="s">
        <v>4410</v>
      </c>
      <c r="K1179" s="157" t="s">
        <v>4409</v>
      </c>
    </row>
    <row r="1180" spans="1:11" ht="14.5" x14ac:dyDescent="0.35">
      <c r="A1180" s="150" t="s">
        <v>3771</v>
      </c>
      <c r="B1180" s="151" t="s">
        <v>3772</v>
      </c>
      <c r="C1180" s="151" t="s">
        <v>3677</v>
      </c>
      <c r="D1180" s="151" t="s">
        <v>3678</v>
      </c>
      <c r="E1180" s="151" t="s">
        <v>3759</v>
      </c>
      <c r="F1180" s="151" t="s">
        <v>3773</v>
      </c>
      <c r="G1180" s="151" t="s">
        <v>3774</v>
      </c>
      <c r="H1180" s="151" t="s">
        <v>176</v>
      </c>
      <c r="I1180" s="151" t="s">
        <v>4410</v>
      </c>
      <c r="J1180" s="152" t="s">
        <v>4410</v>
      </c>
      <c r="K1180" s="153" t="s">
        <v>4409</v>
      </c>
    </row>
    <row r="1181" spans="1:11" ht="14.5" x14ac:dyDescent="0.35">
      <c r="A1181" s="154" t="s">
        <v>3775</v>
      </c>
      <c r="B1181" s="155" t="s">
        <v>3776</v>
      </c>
      <c r="C1181" s="155" t="s">
        <v>3677</v>
      </c>
      <c r="D1181" s="155" t="s">
        <v>3678</v>
      </c>
      <c r="E1181" s="155" t="s">
        <v>3759</v>
      </c>
      <c r="F1181" s="155" t="s">
        <v>3773</v>
      </c>
      <c r="G1181" s="155" t="s">
        <v>3777</v>
      </c>
      <c r="H1181" s="155" t="s">
        <v>176</v>
      </c>
      <c r="I1181" s="155" t="s">
        <v>4410</v>
      </c>
      <c r="J1181" s="156" t="s">
        <v>4410</v>
      </c>
      <c r="K1181" s="157" t="s">
        <v>4409</v>
      </c>
    </row>
    <row r="1182" spans="1:11" ht="14.5" x14ac:dyDescent="0.35">
      <c r="A1182" s="150" t="s">
        <v>3778</v>
      </c>
      <c r="B1182" s="151" t="s">
        <v>3779</v>
      </c>
      <c r="C1182" s="151" t="s">
        <v>3677</v>
      </c>
      <c r="D1182" s="151" t="s">
        <v>3678</v>
      </c>
      <c r="E1182" s="151" t="s">
        <v>3759</v>
      </c>
      <c r="F1182" s="151" t="s">
        <v>3780</v>
      </c>
      <c r="G1182" s="151" t="s">
        <v>3774</v>
      </c>
      <c r="H1182" s="151" t="s">
        <v>176</v>
      </c>
      <c r="I1182" s="151" t="s">
        <v>4410</v>
      </c>
      <c r="J1182" s="152" t="s">
        <v>4410</v>
      </c>
      <c r="K1182" s="153" t="s">
        <v>4409</v>
      </c>
    </row>
    <row r="1183" spans="1:11" ht="14.5" x14ac:dyDescent="0.35">
      <c r="A1183" s="154" t="s">
        <v>3781</v>
      </c>
      <c r="B1183" s="155" t="s">
        <v>3782</v>
      </c>
      <c r="C1183" s="155" t="s">
        <v>3677</v>
      </c>
      <c r="D1183" s="155" t="s">
        <v>3678</v>
      </c>
      <c r="E1183" s="155" t="s">
        <v>3759</v>
      </c>
      <c r="F1183" s="155" t="s">
        <v>3780</v>
      </c>
      <c r="G1183" s="155" t="s">
        <v>3777</v>
      </c>
      <c r="H1183" s="155" t="s">
        <v>176</v>
      </c>
      <c r="I1183" s="155" t="s">
        <v>4410</v>
      </c>
      <c r="J1183" s="156" t="s">
        <v>4410</v>
      </c>
      <c r="K1183" s="157" t="s">
        <v>4409</v>
      </c>
    </row>
    <row r="1184" spans="1:11" ht="14.5" x14ac:dyDescent="0.35">
      <c r="A1184" s="150" t="s">
        <v>3783</v>
      </c>
      <c r="B1184" s="151" t="s">
        <v>3784</v>
      </c>
      <c r="C1184" s="151" t="s">
        <v>3677</v>
      </c>
      <c r="D1184" s="151" t="s">
        <v>3678</v>
      </c>
      <c r="E1184" s="151" t="s">
        <v>3759</v>
      </c>
      <c r="F1184" s="151" t="s">
        <v>3785</v>
      </c>
      <c r="G1184" s="151" t="s">
        <v>3786</v>
      </c>
      <c r="H1184" s="151" t="s">
        <v>176</v>
      </c>
      <c r="I1184" s="151" t="s">
        <v>4410</v>
      </c>
      <c r="J1184" s="152" t="s">
        <v>4410</v>
      </c>
      <c r="K1184" s="153" t="s">
        <v>4409</v>
      </c>
    </row>
    <row r="1185" spans="1:11" ht="14.5" x14ac:dyDescent="0.35">
      <c r="A1185" s="154" t="s">
        <v>3787</v>
      </c>
      <c r="B1185" s="155" t="s">
        <v>3788</v>
      </c>
      <c r="C1185" s="155" t="s">
        <v>3677</v>
      </c>
      <c r="D1185" s="155" t="s">
        <v>3678</v>
      </c>
      <c r="E1185" s="155" t="s">
        <v>3759</v>
      </c>
      <c r="F1185" s="155" t="s">
        <v>3785</v>
      </c>
      <c r="G1185" s="155" t="s">
        <v>3789</v>
      </c>
      <c r="H1185" s="155" t="s">
        <v>176</v>
      </c>
      <c r="I1185" s="155" t="s">
        <v>4410</v>
      </c>
      <c r="J1185" s="156" t="s">
        <v>4410</v>
      </c>
      <c r="K1185" s="157" t="s">
        <v>4409</v>
      </c>
    </row>
    <row r="1186" spans="1:11" ht="14.5" x14ac:dyDescent="0.35">
      <c r="A1186" s="150" t="s">
        <v>3790</v>
      </c>
      <c r="B1186" s="151" t="s">
        <v>3791</v>
      </c>
      <c r="C1186" s="151" t="s">
        <v>3677</v>
      </c>
      <c r="D1186" s="151" t="s">
        <v>3678</v>
      </c>
      <c r="E1186" s="151" t="s">
        <v>3759</v>
      </c>
      <c r="F1186" s="151" t="s">
        <v>3785</v>
      </c>
      <c r="G1186" s="151" t="s">
        <v>3792</v>
      </c>
      <c r="H1186" s="151" t="s">
        <v>176</v>
      </c>
      <c r="I1186" s="151" t="s">
        <v>4410</v>
      </c>
      <c r="J1186" s="152" t="s">
        <v>4410</v>
      </c>
      <c r="K1186" s="153" t="s">
        <v>4409</v>
      </c>
    </row>
    <row r="1187" spans="1:11" ht="14.5" x14ac:dyDescent="0.35">
      <c r="A1187" s="154" t="s">
        <v>3793</v>
      </c>
      <c r="B1187" s="155" t="s">
        <v>3794</v>
      </c>
      <c r="C1187" s="155" t="s">
        <v>3677</v>
      </c>
      <c r="D1187" s="155" t="s">
        <v>3678</v>
      </c>
      <c r="E1187" s="155" t="s">
        <v>3759</v>
      </c>
      <c r="F1187" s="155" t="s">
        <v>3795</v>
      </c>
      <c r="G1187" s="155" t="s">
        <v>3796</v>
      </c>
      <c r="H1187" s="155" t="s">
        <v>176</v>
      </c>
      <c r="I1187" s="155" t="s">
        <v>4410</v>
      </c>
      <c r="J1187" s="156" t="s">
        <v>4410</v>
      </c>
      <c r="K1187" s="157" t="s">
        <v>4409</v>
      </c>
    </row>
    <row r="1188" spans="1:11" ht="14.5" x14ac:dyDescent="0.35">
      <c r="A1188" s="150" t="s">
        <v>3797</v>
      </c>
      <c r="B1188" s="151" t="s">
        <v>3798</v>
      </c>
      <c r="C1188" s="151" t="s">
        <v>3677</v>
      </c>
      <c r="D1188" s="151" t="s">
        <v>3678</v>
      </c>
      <c r="E1188" s="151" t="s">
        <v>3759</v>
      </c>
      <c r="F1188" s="151" t="s">
        <v>3795</v>
      </c>
      <c r="G1188" s="151" t="s">
        <v>3777</v>
      </c>
      <c r="H1188" s="151" t="s">
        <v>176</v>
      </c>
      <c r="I1188" s="151" t="s">
        <v>4410</v>
      </c>
      <c r="J1188" s="152" t="s">
        <v>4410</v>
      </c>
      <c r="K1188" s="153" t="s">
        <v>4409</v>
      </c>
    </row>
    <row r="1189" spans="1:11" ht="14.5" x14ac:dyDescent="0.35">
      <c r="A1189" s="154" t="s">
        <v>3799</v>
      </c>
      <c r="B1189" s="155" t="s">
        <v>3800</v>
      </c>
      <c r="C1189" s="155" t="s">
        <v>3677</v>
      </c>
      <c r="D1189" s="155" t="s">
        <v>3678</v>
      </c>
      <c r="E1189" s="155" t="s">
        <v>3759</v>
      </c>
      <c r="F1189" s="155" t="s">
        <v>3801</v>
      </c>
      <c r="G1189" s="155" t="s">
        <v>3802</v>
      </c>
      <c r="H1189" s="155" t="s">
        <v>132</v>
      </c>
      <c r="I1189" s="155" t="s">
        <v>4410</v>
      </c>
      <c r="J1189" s="156" t="s">
        <v>4410</v>
      </c>
      <c r="K1189" s="157" t="s">
        <v>4409</v>
      </c>
    </row>
    <row r="1190" spans="1:11" ht="14.5" x14ac:dyDescent="0.35">
      <c r="A1190" s="150" t="s">
        <v>3803</v>
      </c>
      <c r="B1190" s="151" t="s">
        <v>3804</v>
      </c>
      <c r="C1190" s="151" t="s">
        <v>3677</v>
      </c>
      <c r="D1190" s="151" t="s">
        <v>3678</v>
      </c>
      <c r="E1190" s="151" t="s">
        <v>3759</v>
      </c>
      <c r="F1190" s="151" t="s">
        <v>3801</v>
      </c>
      <c r="G1190" s="151" t="s">
        <v>3805</v>
      </c>
      <c r="H1190" s="151" t="s">
        <v>132</v>
      </c>
      <c r="I1190" s="151" t="s">
        <v>4410</v>
      </c>
      <c r="J1190" s="152" t="s">
        <v>4410</v>
      </c>
      <c r="K1190" s="153" t="s">
        <v>4409</v>
      </c>
    </row>
    <row r="1191" spans="1:11" ht="14.5" x14ac:dyDescent="0.35">
      <c r="A1191" s="154" t="s">
        <v>3806</v>
      </c>
      <c r="B1191" s="155" t="s">
        <v>3807</v>
      </c>
      <c r="C1191" s="155" t="s">
        <v>3677</v>
      </c>
      <c r="D1191" s="155" t="s">
        <v>3678</v>
      </c>
      <c r="E1191" s="155" t="s">
        <v>3759</v>
      </c>
      <c r="F1191" s="155" t="s">
        <v>3801</v>
      </c>
      <c r="G1191" s="155" t="s">
        <v>3808</v>
      </c>
      <c r="H1191" s="155" t="s">
        <v>132</v>
      </c>
      <c r="I1191" s="155" t="s">
        <v>4410</v>
      </c>
      <c r="J1191" s="156" t="s">
        <v>4410</v>
      </c>
      <c r="K1191" s="157" t="s">
        <v>4409</v>
      </c>
    </row>
    <row r="1192" spans="1:11" ht="14.5" x14ac:dyDescent="0.35">
      <c r="A1192" s="150" t="s">
        <v>3809</v>
      </c>
      <c r="B1192" s="151" t="s">
        <v>3810</v>
      </c>
      <c r="C1192" s="151" t="s">
        <v>3677</v>
      </c>
      <c r="D1192" s="151" t="s">
        <v>3678</v>
      </c>
      <c r="E1192" s="151" t="s">
        <v>3759</v>
      </c>
      <c r="F1192" s="151" t="s">
        <v>3811</v>
      </c>
      <c r="G1192" s="151" t="s">
        <v>3802</v>
      </c>
      <c r="H1192" s="151" t="s">
        <v>132</v>
      </c>
      <c r="I1192" s="151" t="s">
        <v>4410</v>
      </c>
      <c r="J1192" s="152" t="s">
        <v>4410</v>
      </c>
      <c r="K1192" s="153" t="s">
        <v>4409</v>
      </c>
    </row>
    <row r="1193" spans="1:11" ht="14.5" x14ac:dyDescent="0.35">
      <c r="A1193" s="154" t="s">
        <v>3812</v>
      </c>
      <c r="B1193" s="155" t="s">
        <v>3813</v>
      </c>
      <c r="C1193" s="155" t="s">
        <v>3677</v>
      </c>
      <c r="D1193" s="155" t="s">
        <v>3678</v>
      </c>
      <c r="E1193" s="155" t="s">
        <v>3759</v>
      </c>
      <c r="F1193" s="155" t="s">
        <v>3811</v>
      </c>
      <c r="G1193" s="155" t="s">
        <v>3805</v>
      </c>
      <c r="H1193" s="155" t="s">
        <v>132</v>
      </c>
      <c r="I1193" s="155" t="s">
        <v>4410</v>
      </c>
      <c r="J1193" s="156" t="s">
        <v>4410</v>
      </c>
      <c r="K1193" s="157" t="s">
        <v>4409</v>
      </c>
    </row>
    <row r="1194" spans="1:11" ht="14.5" x14ac:dyDescent="0.35">
      <c r="A1194" s="150" t="s">
        <v>3814</v>
      </c>
      <c r="B1194" s="151" t="s">
        <v>3815</v>
      </c>
      <c r="C1194" s="151" t="s">
        <v>3677</v>
      </c>
      <c r="D1194" s="151" t="s">
        <v>3678</v>
      </c>
      <c r="E1194" s="151" t="s">
        <v>3759</v>
      </c>
      <c r="F1194" s="151" t="s">
        <v>3811</v>
      </c>
      <c r="G1194" s="151" t="s">
        <v>3808</v>
      </c>
      <c r="H1194" s="151" t="s">
        <v>132</v>
      </c>
      <c r="I1194" s="151" t="s">
        <v>4410</v>
      </c>
      <c r="J1194" s="152" t="s">
        <v>4410</v>
      </c>
      <c r="K1194" s="153" t="s">
        <v>4409</v>
      </c>
    </row>
    <row r="1195" spans="1:11" ht="14.5" x14ac:dyDescent="0.35">
      <c r="A1195" s="154" t="s">
        <v>3816</v>
      </c>
      <c r="B1195" s="155" t="s">
        <v>3817</v>
      </c>
      <c r="C1195" s="155" t="s">
        <v>3677</v>
      </c>
      <c r="D1195" s="155" t="s">
        <v>3818</v>
      </c>
      <c r="E1195" s="155" t="s">
        <v>3819</v>
      </c>
      <c r="F1195" s="155" t="s">
        <v>3820</v>
      </c>
      <c r="G1195" s="155" t="s">
        <v>3821</v>
      </c>
      <c r="H1195" s="155" t="s">
        <v>132</v>
      </c>
      <c r="I1195" s="155" t="s">
        <v>4410</v>
      </c>
      <c r="J1195" s="156" t="s">
        <v>4410</v>
      </c>
      <c r="K1195" s="157" t="s">
        <v>4409</v>
      </c>
    </row>
    <row r="1196" spans="1:11" ht="14.5" x14ac:dyDescent="0.35">
      <c r="A1196" s="150" t="s">
        <v>3822</v>
      </c>
      <c r="B1196" s="151" t="s">
        <v>3823</v>
      </c>
      <c r="C1196" s="151" t="s">
        <v>3677</v>
      </c>
      <c r="D1196" s="151" t="s">
        <v>3818</v>
      </c>
      <c r="E1196" s="151" t="s">
        <v>3819</v>
      </c>
      <c r="F1196" s="151" t="s">
        <v>3820</v>
      </c>
      <c r="G1196" s="151" t="s">
        <v>3824</v>
      </c>
      <c r="H1196" s="151" t="s">
        <v>132</v>
      </c>
      <c r="I1196" s="151" t="s">
        <v>4410</v>
      </c>
      <c r="J1196" s="152" t="s">
        <v>4410</v>
      </c>
      <c r="K1196" s="153" t="s">
        <v>4409</v>
      </c>
    </row>
    <row r="1197" spans="1:11" ht="14.5" x14ac:dyDescent="0.35">
      <c r="A1197" s="154" t="s">
        <v>3825</v>
      </c>
      <c r="B1197" s="155" t="s">
        <v>3826</v>
      </c>
      <c r="C1197" s="155" t="s">
        <v>3677</v>
      </c>
      <c r="D1197" s="155" t="s">
        <v>3818</v>
      </c>
      <c r="E1197" s="155" t="s">
        <v>3819</v>
      </c>
      <c r="F1197" s="155" t="s">
        <v>3820</v>
      </c>
      <c r="G1197" s="155" t="s">
        <v>3827</v>
      </c>
      <c r="H1197" s="155" t="s">
        <v>132</v>
      </c>
      <c r="I1197" s="155" t="s">
        <v>4410</v>
      </c>
      <c r="J1197" s="156" t="s">
        <v>4410</v>
      </c>
      <c r="K1197" s="157" t="s">
        <v>4409</v>
      </c>
    </row>
    <row r="1198" spans="1:11" ht="14.5" x14ac:dyDescent="0.35">
      <c r="A1198" s="150" t="s">
        <v>3828</v>
      </c>
      <c r="B1198" s="151" t="s">
        <v>3829</v>
      </c>
      <c r="C1198" s="151" t="s">
        <v>3677</v>
      </c>
      <c r="D1198" s="151" t="s">
        <v>3818</v>
      </c>
      <c r="E1198" s="151" t="s">
        <v>3819</v>
      </c>
      <c r="F1198" s="151" t="s">
        <v>3820</v>
      </c>
      <c r="G1198" s="151" t="s">
        <v>3830</v>
      </c>
      <c r="H1198" s="151" t="s">
        <v>132</v>
      </c>
      <c r="I1198" s="151">
        <v>0</v>
      </c>
      <c r="J1198" s="152">
        <v>0.5</v>
      </c>
      <c r="K1198" s="153">
        <v>0.75</v>
      </c>
    </row>
    <row r="1199" spans="1:11" ht="14.5" x14ac:dyDescent="0.35">
      <c r="A1199" s="154" t="s">
        <v>3831</v>
      </c>
      <c r="B1199" s="155" t="s">
        <v>3832</v>
      </c>
      <c r="C1199" s="155" t="s">
        <v>3677</v>
      </c>
      <c r="D1199" s="155" t="s">
        <v>3818</v>
      </c>
      <c r="E1199" s="155" t="s">
        <v>3819</v>
      </c>
      <c r="F1199" s="155" t="s">
        <v>3820</v>
      </c>
      <c r="G1199" s="155" t="s">
        <v>3833</v>
      </c>
      <c r="H1199" s="155" t="s">
        <v>132</v>
      </c>
      <c r="I1199" s="155">
        <v>0</v>
      </c>
      <c r="J1199" s="156">
        <v>0.5</v>
      </c>
      <c r="K1199" s="157">
        <v>0.75</v>
      </c>
    </row>
    <row r="1200" spans="1:11" ht="14.5" x14ac:dyDescent="0.35">
      <c r="A1200" s="150" t="s">
        <v>3834</v>
      </c>
      <c r="B1200" s="151" t="s">
        <v>3835</v>
      </c>
      <c r="C1200" s="151" t="s">
        <v>3677</v>
      </c>
      <c r="D1200" s="151" t="s">
        <v>3818</v>
      </c>
      <c r="E1200" s="151" t="s">
        <v>3819</v>
      </c>
      <c r="F1200" s="151" t="s">
        <v>3836</v>
      </c>
      <c r="G1200" s="151" t="s">
        <v>3837</v>
      </c>
      <c r="H1200" s="151" t="s">
        <v>132</v>
      </c>
      <c r="I1200" s="151" t="s">
        <v>4410</v>
      </c>
      <c r="J1200" s="152" t="s">
        <v>4410</v>
      </c>
      <c r="K1200" s="153" t="s">
        <v>4409</v>
      </c>
    </row>
    <row r="1201" spans="1:11" ht="14.5" x14ac:dyDescent="0.35">
      <c r="A1201" s="154" t="s">
        <v>3838</v>
      </c>
      <c r="B1201" s="155" t="s">
        <v>3839</v>
      </c>
      <c r="C1201" s="155" t="s">
        <v>3677</v>
      </c>
      <c r="D1201" s="155" t="s">
        <v>3818</v>
      </c>
      <c r="E1201" s="155" t="s">
        <v>3819</v>
      </c>
      <c r="F1201" s="155" t="s">
        <v>3836</v>
      </c>
      <c r="G1201" s="155" t="s">
        <v>3840</v>
      </c>
      <c r="H1201" s="155" t="s">
        <v>132</v>
      </c>
      <c r="I1201" s="155" t="s">
        <v>4410</v>
      </c>
      <c r="J1201" s="156" t="s">
        <v>4410</v>
      </c>
      <c r="K1201" s="157" t="s">
        <v>4409</v>
      </c>
    </row>
    <row r="1202" spans="1:11" ht="14.5" x14ac:dyDescent="0.35">
      <c r="A1202" s="150" t="s">
        <v>3841</v>
      </c>
      <c r="B1202" s="151" t="s">
        <v>3842</v>
      </c>
      <c r="C1202" s="151" t="s">
        <v>3677</v>
      </c>
      <c r="D1202" s="151" t="s">
        <v>3818</v>
      </c>
      <c r="E1202" s="151" t="s">
        <v>3819</v>
      </c>
      <c r="F1202" s="151" t="s">
        <v>3836</v>
      </c>
      <c r="G1202" s="151" t="s">
        <v>3843</v>
      </c>
      <c r="H1202" s="151" t="s">
        <v>132</v>
      </c>
      <c r="I1202" s="151" t="s">
        <v>4410</v>
      </c>
      <c r="J1202" s="152" t="s">
        <v>4410</v>
      </c>
      <c r="K1202" s="153" t="s">
        <v>4409</v>
      </c>
    </row>
    <row r="1203" spans="1:11" ht="14.5" x14ac:dyDescent="0.35">
      <c r="A1203" s="154" t="s">
        <v>3844</v>
      </c>
      <c r="B1203" s="155" t="s">
        <v>3845</v>
      </c>
      <c r="C1203" s="155" t="s">
        <v>3677</v>
      </c>
      <c r="D1203" s="155" t="s">
        <v>3818</v>
      </c>
      <c r="E1203" s="155" t="s">
        <v>3819</v>
      </c>
      <c r="F1203" s="155" t="s">
        <v>3836</v>
      </c>
      <c r="G1203" s="155" t="s">
        <v>3846</v>
      </c>
      <c r="H1203" s="155" t="s">
        <v>132</v>
      </c>
      <c r="I1203" s="155" t="s">
        <v>4410</v>
      </c>
      <c r="J1203" s="156" t="s">
        <v>4410</v>
      </c>
      <c r="K1203" s="157" t="s">
        <v>4409</v>
      </c>
    </row>
    <row r="1204" spans="1:11" ht="14.5" x14ac:dyDescent="0.35">
      <c r="A1204" s="150" t="s">
        <v>3847</v>
      </c>
      <c r="B1204" s="151" t="s">
        <v>3848</v>
      </c>
      <c r="C1204" s="151" t="s">
        <v>3677</v>
      </c>
      <c r="D1204" s="151" t="s">
        <v>3818</v>
      </c>
      <c r="E1204" s="151" t="s">
        <v>3819</v>
      </c>
      <c r="F1204" s="151" t="s">
        <v>3849</v>
      </c>
      <c r="G1204" s="151" t="s">
        <v>3850</v>
      </c>
      <c r="H1204" s="151" t="s">
        <v>132</v>
      </c>
      <c r="I1204" s="151" t="s">
        <v>4410</v>
      </c>
      <c r="J1204" s="152" t="s">
        <v>4410</v>
      </c>
      <c r="K1204" s="153" t="s">
        <v>4409</v>
      </c>
    </row>
    <row r="1205" spans="1:11" ht="14.5" x14ac:dyDescent="0.35">
      <c r="A1205" s="154" t="s">
        <v>3851</v>
      </c>
      <c r="B1205" s="155" t="s">
        <v>3852</v>
      </c>
      <c r="C1205" s="155" t="s">
        <v>3677</v>
      </c>
      <c r="D1205" s="155" t="s">
        <v>3818</v>
      </c>
      <c r="E1205" s="155" t="s">
        <v>3819</v>
      </c>
      <c r="F1205" s="155" t="s">
        <v>3853</v>
      </c>
      <c r="G1205" s="155" t="s">
        <v>3854</v>
      </c>
      <c r="H1205" s="155" t="s">
        <v>132</v>
      </c>
      <c r="I1205" s="155" t="s">
        <v>4410</v>
      </c>
      <c r="J1205" s="156" t="s">
        <v>4410</v>
      </c>
      <c r="K1205" s="157" t="s">
        <v>4409</v>
      </c>
    </row>
    <row r="1206" spans="1:11" ht="14.5" x14ac:dyDescent="0.35">
      <c r="A1206" s="150" t="s">
        <v>3855</v>
      </c>
      <c r="B1206" s="151" t="s">
        <v>3856</v>
      </c>
      <c r="C1206" s="151" t="s">
        <v>3677</v>
      </c>
      <c r="D1206" s="151" t="s">
        <v>3818</v>
      </c>
      <c r="E1206" s="151" t="s">
        <v>3819</v>
      </c>
      <c r="F1206" s="151" t="s">
        <v>3853</v>
      </c>
      <c r="G1206" s="151" t="s">
        <v>3857</v>
      </c>
      <c r="H1206" s="151" t="s">
        <v>132</v>
      </c>
      <c r="I1206" s="151" t="s">
        <v>4410</v>
      </c>
      <c r="J1206" s="152" t="s">
        <v>4410</v>
      </c>
      <c r="K1206" s="153" t="s">
        <v>4409</v>
      </c>
    </row>
    <row r="1207" spans="1:11" ht="14.5" x14ac:dyDescent="0.35">
      <c r="A1207" s="154" t="s">
        <v>3858</v>
      </c>
      <c r="B1207" s="155" t="s">
        <v>3859</v>
      </c>
      <c r="C1207" s="155" t="s">
        <v>3677</v>
      </c>
      <c r="D1207" s="155" t="s">
        <v>3860</v>
      </c>
      <c r="E1207" s="155" t="s">
        <v>3861</v>
      </c>
      <c r="F1207" s="155" t="s">
        <v>3862</v>
      </c>
      <c r="G1207" s="155" t="s">
        <v>3863</v>
      </c>
      <c r="H1207" s="155" t="s">
        <v>176</v>
      </c>
      <c r="I1207" s="155" t="s">
        <v>4410</v>
      </c>
      <c r="J1207" s="156" t="s">
        <v>4410</v>
      </c>
      <c r="K1207" s="157" t="s">
        <v>4409</v>
      </c>
    </row>
    <row r="1208" spans="1:11" ht="14.5" x14ac:dyDescent="0.35">
      <c r="A1208" s="150" t="s">
        <v>3864</v>
      </c>
      <c r="B1208" s="151" t="s">
        <v>3865</v>
      </c>
      <c r="C1208" s="151" t="s">
        <v>3677</v>
      </c>
      <c r="D1208" s="151" t="s">
        <v>3860</v>
      </c>
      <c r="E1208" s="151" t="s">
        <v>3861</v>
      </c>
      <c r="F1208" s="151" t="s">
        <v>3862</v>
      </c>
      <c r="G1208" s="151" t="s">
        <v>3866</v>
      </c>
      <c r="H1208" s="151" t="s">
        <v>176</v>
      </c>
      <c r="I1208" s="151" t="s">
        <v>4410</v>
      </c>
      <c r="J1208" s="152" t="s">
        <v>4410</v>
      </c>
      <c r="K1208" s="153" t="s">
        <v>4409</v>
      </c>
    </row>
    <row r="1209" spans="1:11" ht="14.5" x14ac:dyDescent="0.35">
      <c r="A1209" s="154" t="s">
        <v>3867</v>
      </c>
      <c r="B1209" s="155" t="s">
        <v>3868</v>
      </c>
      <c r="C1209" s="155" t="s">
        <v>3677</v>
      </c>
      <c r="D1209" s="155" t="s">
        <v>3860</v>
      </c>
      <c r="E1209" s="155" t="s">
        <v>3861</v>
      </c>
      <c r="F1209" s="155" t="s">
        <v>3862</v>
      </c>
      <c r="G1209" s="155" t="s">
        <v>3869</v>
      </c>
      <c r="H1209" s="155" t="s">
        <v>176</v>
      </c>
      <c r="I1209" s="155" t="s">
        <v>4410</v>
      </c>
      <c r="J1209" s="156" t="s">
        <v>4410</v>
      </c>
      <c r="K1209" s="157" t="s">
        <v>4409</v>
      </c>
    </row>
    <row r="1210" spans="1:11" ht="14.5" x14ac:dyDescent="0.35">
      <c r="A1210" s="150" t="s">
        <v>3870</v>
      </c>
      <c r="B1210" s="151" t="s">
        <v>3871</v>
      </c>
      <c r="C1210" s="151" t="s">
        <v>3677</v>
      </c>
      <c r="D1210" s="151" t="s">
        <v>3860</v>
      </c>
      <c r="E1210" s="151" t="s">
        <v>3861</v>
      </c>
      <c r="F1210" s="151" t="s">
        <v>3862</v>
      </c>
      <c r="G1210" s="151" t="s">
        <v>3872</v>
      </c>
      <c r="H1210" s="151" t="s">
        <v>176</v>
      </c>
      <c r="I1210" s="151" t="s">
        <v>4410</v>
      </c>
      <c r="J1210" s="152" t="s">
        <v>4410</v>
      </c>
      <c r="K1210" s="153" t="s">
        <v>4409</v>
      </c>
    </row>
    <row r="1211" spans="1:11" ht="14.5" x14ac:dyDescent="0.35">
      <c r="A1211" s="154" t="s">
        <v>3873</v>
      </c>
      <c r="B1211" s="155" t="s">
        <v>3874</v>
      </c>
      <c r="C1211" s="155" t="s">
        <v>3677</v>
      </c>
      <c r="D1211" s="155" t="s">
        <v>3860</v>
      </c>
      <c r="E1211" s="155" t="s">
        <v>3861</v>
      </c>
      <c r="F1211" s="155" t="s">
        <v>3875</v>
      </c>
      <c r="G1211" s="155" t="s">
        <v>3876</v>
      </c>
      <c r="H1211" s="155" t="s">
        <v>132</v>
      </c>
      <c r="I1211" s="155" t="s">
        <v>4410</v>
      </c>
      <c r="J1211" s="156" t="s">
        <v>4410</v>
      </c>
      <c r="K1211" s="157" t="s">
        <v>4409</v>
      </c>
    </row>
    <row r="1212" spans="1:11" ht="14.5" x14ac:dyDescent="0.35">
      <c r="A1212" s="150" t="s">
        <v>3877</v>
      </c>
      <c r="B1212" s="151" t="s">
        <v>3878</v>
      </c>
      <c r="C1212" s="151" t="s">
        <v>3677</v>
      </c>
      <c r="D1212" s="151" t="s">
        <v>3860</v>
      </c>
      <c r="E1212" s="151" t="s">
        <v>3861</v>
      </c>
      <c r="F1212" s="151" t="s">
        <v>3875</v>
      </c>
      <c r="G1212" s="151" t="s">
        <v>3879</v>
      </c>
      <c r="H1212" s="151" t="s">
        <v>132</v>
      </c>
      <c r="I1212" s="151" t="s">
        <v>4410</v>
      </c>
      <c r="J1212" s="152" t="s">
        <v>4410</v>
      </c>
      <c r="K1212" s="153" t="s">
        <v>4409</v>
      </c>
    </row>
    <row r="1213" spans="1:11" ht="14.5" x14ac:dyDescent="0.35">
      <c r="A1213" s="154" t="s">
        <v>3880</v>
      </c>
      <c r="B1213" s="155" t="s">
        <v>3881</v>
      </c>
      <c r="C1213" s="155" t="s">
        <v>3677</v>
      </c>
      <c r="D1213" s="155" t="s">
        <v>3860</v>
      </c>
      <c r="E1213" s="155" t="s">
        <v>3861</v>
      </c>
      <c r="F1213" s="155" t="s">
        <v>3875</v>
      </c>
      <c r="G1213" s="155" t="s">
        <v>3882</v>
      </c>
      <c r="H1213" s="155" t="s">
        <v>132</v>
      </c>
      <c r="I1213" s="155" t="s">
        <v>4410</v>
      </c>
      <c r="J1213" s="156" t="s">
        <v>4410</v>
      </c>
      <c r="K1213" s="157" t="s">
        <v>4409</v>
      </c>
    </row>
    <row r="1214" spans="1:11" ht="14.5" x14ac:dyDescent="0.35">
      <c r="A1214" s="150" t="s">
        <v>3883</v>
      </c>
      <c r="B1214" s="151" t="s">
        <v>3884</v>
      </c>
      <c r="C1214" s="151" t="s">
        <v>3677</v>
      </c>
      <c r="D1214" s="151" t="s">
        <v>3860</v>
      </c>
      <c r="E1214" s="151" t="s">
        <v>3861</v>
      </c>
      <c r="F1214" s="151" t="s">
        <v>3875</v>
      </c>
      <c r="G1214" s="151" t="s">
        <v>3885</v>
      </c>
      <c r="H1214" s="151" t="s">
        <v>132</v>
      </c>
      <c r="I1214" s="151" t="s">
        <v>4410</v>
      </c>
      <c r="J1214" s="152" t="s">
        <v>4410</v>
      </c>
      <c r="K1214" s="153" t="s">
        <v>4409</v>
      </c>
    </row>
    <row r="1215" spans="1:11" ht="14.5" x14ac:dyDescent="0.35">
      <c r="A1215" s="154" t="s">
        <v>3886</v>
      </c>
      <c r="B1215" s="155" t="s">
        <v>3887</v>
      </c>
      <c r="C1215" s="155" t="s">
        <v>3677</v>
      </c>
      <c r="D1215" s="155" t="s">
        <v>3860</v>
      </c>
      <c r="E1215" s="155" t="s">
        <v>3861</v>
      </c>
      <c r="F1215" s="155" t="s">
        <v>3875</v>
      </c>
      <c r="G1215" s="155" t="s">
        <v>3879</v>
      </c>
      <c r="H1215" s="155" t="s">
        <v>132</v>
      </c>
      <c r="I1215" s="155" t="s">
        <v>4410</v>
      </c>
      <c r="J1215" s="156" t="s">
        <v>4410</v>
      </c>
      <c r="K1215" s="157" t="s">
        <v>4409</v>
      </c>
    </row>
    <row r="1216" spans="1:11" ht="14.5" x14ac:dyDescent="0.35">
      <c r="A1216" s="150" t="s">
        <v>3888</v>
      </c>
      <c r="B1216" s="151" t="s">
        <v>3889</v>
      </c>
      <c r="C1216" s="151" t="s">
        <v>3677</v>
      </c>
      <c r="D1216" s="151" t="s">
        <v>3860</v>
      </c>
      <c r="E1216" s="151" t="s">
        <v>3861</v>
      </c>
      <c r="F1216" s="151" t="s">
        <v>3875</v>
      </c>
      <c r="G1216" s="151" t="s">
        <v>3882</v>
      </c>
      <c r="H1216" s="151" t="s">
        <v>132</v>
      </c>
      <c r="I1216" s="151" t="s">
        <v>4410</v>
      </c>
      <c r="J1216" s="152" t="s">
        <v>4410</v>
      </c>
      <c r="K1216" s="153" t="s">
        <v>4409</v>
      </c>
    </row>
    <row r="1217" spans="1:11" ht="14.5" x14ac:dyDescent="0.35">
      <c r="A1217" s="154" t="s">
        <v>3890</v>
      </c>
      <c r="B1217" s="155" t="s">
        <v>3891</v>
      </c>
      <c r="C1217" s="155" t="s">
        <v>3677</v>
      </c>
      <c r="D1217" s="155" t="s">
        <v>3860</v>
      </c>
      <c r="E1217" s="155" t="s">
        <v>3861</v>
      </c>
      <c r="F1217" s="155" t="s">
        <v>3875</v>
      </c>
      <c r="G1217" s="155" t="s">
        <v>3892</v>
      </c>
      <c r="H1217" s="155" t="s">
        <v>132</v>
      </c>
      <c r="I1217" s="155" t="s">
        <v>4410</v>
      </c>
      <c r="J1217" s="156" t="s">
        <v>4410</v>
      </c>
      <c r="K1217" s="157" t="s">
        <v>4409</v>
      </c>
    </row>
    <row r="1218" spans="1:11" ht="14.5" x14ac:dyDescent="0.35">
      <c r="A1218" s="150" t="s">
        <v>3893</v>
      </c>
      <c r="B1218" s="151" t="s">
        <v>3894</v>
      </c>
      <c r="C1218" s="151" t="s">
        <v>3677</v>
      </c>
      <c r="D1218" s="151" t="s">
        <v>3860</v>
      </c>
      <c r="E1218" s="151" t="s">
        <v>3861</v>
      </c>
      <c r="F1218" s="151" t="s">
        <v>3875</v>
      </c>
      <c r="G1218" s="151" t="s">
        <v>3879</v>
      </c>
      <c r="H1218" s="151" t="s">
        <v>132</v>
      </c>
      <c r="I1218" s="151" t="s">
        <v>4410</v>
      </c>
      <c r="J1218" s="152" t="s">
        <v>4410</v>
      </c>
      <c r="K1218" s="153" t="s">
        <v>4409</v>
      </c>
    </row>
    <row r="1219" spans="1:11" ht="14.5" x14ac:dyDescent="0.35">
      <c r="A1219" s="154" t="s">
        <v>3895</v>
      </c>
      <c r="B1219" s="155" t="s">
        <v>3896</v>
      </c>
      <c r="C1219" s="155" t="s">
        <v>3677</v>
      </c>
      <c r="D1219" s="155" t="s">
        <v>3860</v>
      </c>
      <c r="E1219" s="155" t="s">
        <v>3861</v>
      </c>
      <c r="F1219" s="155" t="s">
        <v>3875</v>
      </c>
      <c r="G1219" s="155" t="s">
        <v>3882</v>
      </c>
      <c r="H1219" s="155" t="s">
        <v>132</v>
      </c>
      <c r="I1219" s="155" t="s">
        <v>4410</v>
      </c>
      <c r="J1219" s="156" t="s">
        <v>4410</v>
      </c>
      <c r="K1219" s="157" t="s">
        <v>4409</v>
      </c>
    </row>
    <row r="1220" spans="1:11" ht="14.5" x14ac:dyDescent="0.35">
      <c r="A1220" s="150" t="s">
        <v>3897</v>
      </c>
      <c r="B1220" s="151" t="s">
        <v>3898</v>
      </c>
      <c r="C1220" s="151" t="s">
        <v>3677</v>
      </c>
      <c r="D1220" s="151" t="s">
        <v>3860</v>
      </c>
      <c r="E1220" s="151" t="s">
        <v>3861</v>
      </c>
      <c r="F1220" s="151" t="s">
        <v>3875</v>
      </c>
      <c r="G1220" s="151" t="s">
        <v>3885</v>
      </c>
      <c r="H1220" s="151" t="s">
        <v>132</v>
      </c>
      <c r="I1220" s="151" t="s">
        <v>4410</v>
      </c>
      <c r="J1220" s="152" t="s">
        <v>4410</v>
      </c>
      <c r="K1220" s="153" t="s">
        <v>4409</v>
      </c>
    </row>
    <row r="1221" spans="1:11" ht="14.5" x14ac:dyDescent="0.35">
      <c r="A1221" s="154" t="s">
        <v>3899</v>
      </c>
      <c r="B1221" s="155" t="s">
        <v>3900</v>
      </c>
      <c r="C1221" s="155" t="s">
        <v>3677</v>
      </c>
      <c r="D1221" s="155" t="s">
        <v>3860</v>
      </c>
      <c r="E1221" s="155" t="s">
        <v>3861</v>
      </c>
      <c r="F1221" s="155" t="s">
        <v>3875</v>
      </c>
      <c r="G1221" s="155" t="s">
        <v>3879</v>
      </c>
      <c r="H1221" s="155" t="s">
        <v>132</v>
      </c>
      <c r="I1221" s="155" t="s">
        <v>4410</v>
      </c>
      <c r="J1221" s="156" t="s">
        <v>4410</v>
      </c>
      <c r="K1221" s="157" t="s">
        <v>4409</v>
      </c>
    </row>
    <row r="1222" spans="1:11" ht="14.5" x14ac:dyDescent="0.35">
      <c r="A1222" s="150" t="s">
        <v>3901</v>
      </c>
      <c r="B1222" s="151" t="s">
        <v>3902</v>
      </c>
      <c r="C1222" s="151" t="s">
        <v>3677</v>
      </c>
      <c r="D1222" s="151" t="s">
        <v>3860</v>
      </c>
      <c r="E1222" s="151" t="s">
        <v>3861</v>
      </c>
      <c r="F1222" s="151" t="s">
        <v>3875</v>
      </c>
      <c r="G1222" s="151" t="s">
        <v>3882</v>
      </c>
      <c r="H1222" s="151" t="s">
        <v>132</v>
      </c>
      <c r="I1222" s="151" t="s">
        <v>4410</v>
      </c>
      <c r="J1222" s="152" t="s">
        <v>4410</v>
      </c>
      <c r="K1222" s="153" t="s">
        <v>4409</v>
      </c>
    </row>
    <row r="1223" spans="1:11" ht="14.5" x14ac:dyDescent="0.35">
      <c r="A1223" s="154" t="s">
        <v>3903</v>
      </c>
      <c r="B1223" s="155" t="s">
        <v>3904</v>
      </c>
      <c r="C1223" s="155" t="s">
        <v>3677</v>
      </c>
      <c r="D1223" s="155" t="s">
        <v>3860</v>
      </c>
      <c r="E1223" s="155" t="s">
        <v>3861</v>
      </c>
      <c r="F1223" s="155" t="s">
        <v>3905</v>
      </c>
      <c r="G1223" s="155" t="s">
        <v>3906</v>
      </c>
      <c r="H1223" s="155" t="s">
        <v>176</v>
      </c>
      <c r="I1223" s="155" t="s">
        <v>4410</v>
      </c>
      <c r="J1223" s="156" t="s">
        <v>4410</v>
      </c>
      <c r="K1223" s="157" t="s">
        <v>4409</v>
      </c>
    </row>
    <row r="1224" spans="1:11" ht="14.5" x14ac:dyDescent="0.35">
      <c r="A1224" s="150" t="s">
        <v>3907</v>
      </c>
      <c r="B1224" s="151" t="s">
        <v>3908</v>
      </c>
      <c r="C1224" s="151" t="s">
        <v>3677</v>
      </c>
      <c r="D1224" s="151" t="s">
        <v>3860</v>
      </c>
      <c r="E1224" s="151" t="s">
        <v>3861</v>
      </c>
      <c r="F1224" s="151" t="s">
        <v>3905</v>
      </c>
      <c r="G1224" s="151" t="s">
        <v>3909</v>
      </c>
      <c r="H1224" s="151" t="s">
        <v>176</v>
      </c>
      <c r="I1224" s="151" t="s">
        <v>4410</v>
      </c>
      <c r="J1224" s="152" t="s">
        <v>4410</v>
      </c>
      <c r="K1224" s="153" t="s">
        <v>4409</v>
      </c>
    </row>
    <row r="1225" spans="1:11" ht="14.5" x14ac:dyDescent="0.35">
      <c r="A1225" s="154" t="s">
        <v>3910</v>
      </c>
      <c r="B1225" s="155" t="s">
        <v>3911</v>
      </c>
      <c r="C1225" s="155" t="s">
        <v>3677</v>
      </c>
      <c r="D1225" s="155" t="s">
        <v>3860</v>
      </c>
      <c r="E1225" s="155" t="s">
        <v>3861</v>
      </c>
      <c r="F1225" s="155" t="s">
        <v>3905</v>
      </c>
      <c r="G1225" s="155" t="s">
        <v>3912</v>
      </c>
      <c r="H1225" s="155" t="s">
        <v>176</v>
      </c>
      <c r="I1225" s="155" t="s">
        <v>4410</v>
      </c>
      <c r="J1225" s="156" t="s">
        <v>4410</v>
      </c>
      <c r="K1225" s="157" t="s">
        <v>4409</v>
      </c>
    </row>
    <row r="1226" spans="1:11" ht="14.5" x14ac:dyDescent="0.35">
      <c r="A1226" s="150" t="s">
        <v>3913</v>
      </c>
      <c r="B1226" s="151" t="s">
        <v>3914</v>
      </c>
      <c r="C1226" s="151" t="s">
        <v>3677</v>
      </c>
      <c r="D1226" s="151" t="s">
        <v>3860</v>
      </c>
      <c r="E1226" s="151" t="s">
        <v>3861</v>
      </c>
      <c r="F1226" s="151" t="s">
        <v>3915</v>
      </c>
      <c r="G1226" s="151" t="s">
        <v>3916</v>
      </c>
      <c r="H1226" s="151" t="s">
        <v>132</v>
      </c>
      <c r="I1226" s="151" t="s">
        <v>4410</v>
      </c>
      <c r="J1226" s="152" t="s">
        <v>4410</v>
      </c>
      <c r="K1226" s="153" t="s">
        <v>4409</v>
      </c>
    </row>
    <row r="1227" spans="1:11" ht="14.5" x14ac:dyDescent="0.35">
      <c r="A1227" s="154" t="s">
        <v>3917</v>
      </c>
      <c r="B1227" s="155" t="s">
        <v>3918</v>
      </c>
      <c r="C1227" s="155" t="s">
        <v>3677</v>
      </c>
      <c r="D1227" s="155" t="s">
        <v>3860</v>
      </c>
      <c r="E1227" s="155" t="s">
        <v>3861</v>
      </c>
      <c r="F1227" s="155" t="s">
        <v>3915</v>
      </c>
      <c r="G1227" s="155" t="s">
        <v>3919</v>
      </c>
      <c r="H1227" s="155" t="s">
        <v>132</v>
      </c>
      <c r="I1227" s="155" t="s">
        <v>4410</v>
      </c>
      <c r="J1227" s="156" t="s">
        <v>4410</v>
      </c>
      <c r="K1227" s="157" t="s">
        <v>4409</v>
      </c>
    </row>
    <row r="1228" spans="1:11" ht="14.5" x14ac:dyDescent="0.35">
      <c r="A1228" s="150" t="s">
        <v>3920</v>
      </c>
      <c r="B1228" s="151" t="s">
        <v>3921</v>
      </c>
      <c r="C1228" s="151" t="s">
        <v>3677</v>
      </c>
      <c r="D1228" s="151" t="s">
        <v>3860</v>
      </c>
      <c r="E1228" s="151" t="s">
        <v>3861</v>
      </c>
      <c r="F1228" s="151" t="s">
        <v>3915</v>
      </c>
      <c r="G1228" s="151" t="s">
        <v>3922</v>
      </c>
      <c r="H1228" s="151" t="s">
        <v>132</v>
      </c>
      <c r="I1228" s="151" t="s">
        <v>4410</v>
      </c>
      <c r="J1228" s="152" t="s">
        <v>4410</v>
      </c>
      <c r="K1228" s="153" t="s">
        <v>4409</v>
      </c>
    </row>
    <row r="1229" spans="1:11" ht="14.5" x14ac:dyDescent="0.35">
      <c r="A1229" s="154" t="s">
        <v>3923</v>
      </c>
      <c r="B1229" s="155" t="s">
        <v>3924</v>
      </c>
      <c r="C1229" s="155" t="s">
        <v>3677</v>
      </c>
      <c r="D1229" s="155" t="s">
        <v>3860</v>
      </c>
      <c r="E1229" s="155" t="s">
        <v>3861</v>
      </c>
      <c r="F1229" s="155" t="s">
        <v>3915</v>
      </c>
      <c r="G1229" s="155" t="s">
        <v>3925</v>
      </c>
      <c r="H1229" s="155" t="s">
        <v>132</v>
      </c>
      <c r="I1229" s="155" t="s">
        <v>4410</v>
      </c>
      <c r="J1229" s="156" t="s">
        <v>4410</v>
      </c>
      <c r="K1229" s="157" t="s">
        <v>4409</v>
      </c>
    </row>
    <row r="1230" spans="1:11" ht="14.5" x14ac:dyDescent="0.35">
      <c r="A1230" s="150" t="s">
        <v>3926</v>
      </c>
      <c r="B1230" s="151" t="s">
        <v>3927</v>
      </c>
      <c r="C1230" s="151" t="s">
        <v>3677</v>
      </c>
      <c r="D1230" s="151" t="s">
        <v>3860</v>
      </c>
      <c r="E1230" s="151" t="s">
        <v>3861</v>
      </c>
      <c r="F1230" s="151" t="s">
        <v>3915</v>
      </c>
      <c r="G1230" s="151" t="s">
        <v>3928</v>
      </c>
      <c r="H1230" s="151" t="s">
        <v>132</v>
      </c>
      <c r="I1230" s="151" t="s">
        <v>4410</v>
      </c>
      <c r="J1230" s="152" t="s">
        <v>4410</v>
      </c>
      <c r="K1230" s="153" t="s">
        <v>4409</v>
      </c>
    </row>
    <row r="1231" spans="1:11" ht="14.5" x14ac:dyDescent="0.35">
      <c r="A1231" s="154" t="s">
        <v>3929</v>
      </c>
      <c r="B1231" s="155" t="s">
        <v>3930</v>
      </c>
      <c r="C1231" s="155" t="s">
        <v>3677</v>
      </c>
      <c r="D1231" s="155" t="s">
        <v>3860</v>
      </c>
      <c r="E1231" s="155" t="s">
        <v>3861</v>
      </c>
      <c r="F1231" s="155" t="s">
        <v>3915</v>
      </c>
      <c r="G1231" s="155" t="s">
        <v>3931</v>
      </c>
      <c r="H1231" s="155" t="s">
        <v>132</v>
      </c>
      <c r="I1231" s="155" t="s">
        <v>4410</v>
      </c>
      <c r="J1231" s="156" t="s">
        <v>4410</v>
      </c>
      <c r="K1231" s="157" t="s">
        <v>4409</v>
      </c>
    </row>
    <row r="1232" spans="1:11" ht="14.5" x14ac:dyDescent="0.35">
      <c r="A1232" s="150" t="s">
        <v>3932</v>
      </c>
      <c r="B1232" s="151" t="s">
        <v>3933</v>
      </c>
      <c r="C1232" s="151" t="s">
        <v>3677</v>
      </c>
      <c r="D1232" s="151" t="s">
        <v>3860</v>
      </c>
      <c r="E1232" s="151" t="s">
        <v>3861</v>
      </c>
      <c r="F1232" s="151" t="s">
        <v>3915</v>
      </c>
      <c r="G1232" s="151" t="s">
        <v>3934</v>
      </c>
      <c r="H1232" s="151" t="s">
        <v>132</v>
      </c>
      <c r="I1232" s="151" t="s">
        <v>4410</v>
      </c>
      <c r="J1232" s="152" t="s">
        <v>4410</v>
      </c>
      <c r="K1232" s="153" t="s">
        <v>4409</v>
      </c>
    </row>
    <row r="1233" spans="1:11" ht="14.5" x14ac:dyDescent="0.35">
      <c r="A1233" s="154" t="s">
        <v>3935</v>
      </c>
      <c r="B1233" s="155" t="s">
        <v>3936</v>
      </c>
      <c r="C1233" s="155" t="s">
        <v>3677</v>
      </c>
      <c r="D1233" s="155" t="s">
        <v>3860</v>
      </c>
      <c r="E1233" s="155" t="s">
        <v>3861</v>
      </c>
      <c r="F1233" s="155" t="s">
        <v>3915</v>
      </c>
      <c r="G1233" s="155" t="s">
        <v>3937</v>
      </c>
      <c r="H1233" s="155" t="s">
        <v>132</v>
      </c>
      <c r="I1233" s="155" t="s">
        <v>4410</v>
      </c>
      <c r="J1233" s="156" t="s">
        <v>4410</v>
      </c>
      <c r="K1233" s="157" t="s">
        <v>4409</v>
      </c>
    </row>
    <row r="1234" spans="1:11" ht="14.5" x14ac:dyDescent="0.35">
      <c r="A1234" s="150" t="s">
        <v>3938</v>
      </c>
      <c r="B1234" s="151" t="s">
        <v>3939</v>
      </c>
      <c r="C1234" s="151" t="s">
        <v>3677</v>
      </c>
      <c r="D1234" s="151" t="s">
        <v>3860</v>
      </c>
      <c r="E1234" s="151" t="s">
        <v>3861</v>
      </c>
      <c r="F1234" s="151" t="s">
        <v>3915</v>
      </c>
      <c r="G1234" s="151" t="s">
        <v>3940</v>
      </c>
      <c r="H1234" s="151" t="s">
        <v>132</v>
      </c>
      <c r="I1234" s="151" t="s">
        <v>4410</v>
      </c>
      <c r="J1234" s="152" t="s">
        <v>4410</v>
      </c>
      <c r="K1234" s="153" t="s">
        <v>4409</v>
      </c>
    </row>
    <row r="1235" spans="1:11" ht="14.5" x14ac:dyDescent="0.35">
      <c r="A1235" s="154" t="s">
        <v>3941</v>
      </c>
      <c r="B1235" s="155" t="s">
        <v>3942</v>
      </c>
      <c r="C1235" s="155" t="s">
        <v>3677</v>
      </c>
      <c r="D1235" s="155" t="s">
        <v>3860</v>
      </c>
      <c r="E1235" s="155" t="s">
        <v>3861</v>
      </c>
      <c r="F1235" s="155" t="s">
        <v>3915</v>
      </c>
      <c r="G1235" s="155" t="s">
        <v>3943</v>
      </c>
      <c r="H1235" s="155" t="s">
        <v>132</v>
      </c>
      <c r="I1235" s="155" t="s">
        <v>4410</v>
      </c>
      <c r="J1235" s="156" t="s">
        <v>4410</v>
      </c>
      <c r="K1235" s="157" t="s">
        <v>4409</v>
      </c>
    </row>
    <row r="1236" spans="1:11" ht="14.5" x14ac:dyDescent="0.35">
      <c r="A1236" s="150" t="s">
        <v>3944</v>
      </c>
      <c r="B1236" s="151" t="s">
        <v>3945</v>
      </c>
      <c r="C1236" s="151" t="s">
        <v>3677</v>
      </c>
      <c r="D1236" s="151" t="s">
        <v>3860</v>
      </c>
      <c r="E1236" s="151" t="s">
        <v>3861</v>
      </c>
      <c r="F1236" s="151" t="s">
        <v>3915</v>
      </c>
      <c r="G1236" s="151" t="s">
        <v>3946</v>
      </c>
      <c r="H1236" s="151" t="s">
        <v>132</v>
      </c>
      <c r="I1236" s="151" t="s">
        <v>4410</v>
      </c>
      <c r="J1236" s="152" t="s">
        <v>4410</v>
      </c>
      <c r="K1236" s="153" t="s">
        <v>4409</v>
      </c>
    </row>
    <row r="1237" spans="1:11" ht="14.5" x14ac:dyDescent="0.35">
      <c r="A1237" s="154" t="s">
        <v>3947</v>
      </c>
      <c r="B1237" s="155" t="s">
        <v>3948</v>
      </c>
      <c r="C1237" s="155" t="s">
        <v>3677</v>
      </c>
      <c r="D1237" s="155" t="s">
        <v>3860</v>
      </c>
      <c r="E1237" s="155" t="s">
        <v>3861</v>
      </c>
      <c r="F1237" s="155" t="s">
        <v>3915</v>
      </c>
      <c r="G1237" s="155" t="s">
        <v>3949</v>
      </c>
      <c r="H1237" s="155" t="s">
        <v>132</v>
      </c>
      <c r="I1237" s="155" t="s">
        <v>4410</v>
      </c>
      <c r="J1237" s="156" t="s">
        <v>4410</v>
      </c>
      <c r="K1237" s="157" t="s">
        <v>4409</v>
      </c>
    </row>
    <row r="1238" spans="1:11" ht="14.5" x14ac:dyDescent="0.35">
      <c r="A1238" s="150" t="s">
        <v>3950</v>
      </c>
      <c r="B1238" s="151" t="s">
        <v>3951</v>
      </c>
      <c r="C1238" s="151" t="s">
        <v>3677</v>
      </c>
      <c r="D1238" s="151" t="s">
        <v>3860</v>
      </c>
      <c r="E1238" s="151" t="s">
        <v>3861</v>
      </c>
      <c r="F1238" s="151" t="s">
        <v>3915</v>
      </c>
      <c r="G1238" s="151" t="s">
        <v>3952</v>
      </c>
      <c r="H1238" s="151" t="s">
        <v>132</v>
      </c>
      <c r="I1238" s="151" t="s">
        <v>4410</v>
      </c>
      <c r="J1238" s="152" t="s">
        <v>4410</v>
      </c>
      <c r="K1238" s="153" t="s">
        <v>4409</v>
      </c>
    </row>
    <row r="1239" spans="1:11" ht="14.5" x14ac:dyDescent="0.35">
      <c r="A1239" s="154" t="s">
        <v>3953</v>
      </c>
      <c r="B1239" s="155" t="s">
        <v>3954</v>
      </c>
      <c r="C1239" s="155" t="s">
        <v>3677</v>
      </c>
      <c r="D1239" s="155" t="s">
        <v>3860</v>
      </c>
      <c r="E1239" s="155" t="s">
        <v>3861</v>
      </c>
      <c r="F1239" s="155" t="s">
        <v>3915</v>
      </c>
      <c r="G1239" s="155" t="s">
        <v>3955</v>
      </c>
      <c r="H1239" s="155" t="s">
        <v>132</v>
      </c>
      <c r="I1239" s="155" t="s">
        <v>4410</v>
      </c>
      <c r="J1239" s="156" t="s">
        <v>4410</v>
      </c>
      <c r="K1239" s="157" t="s">
        <v>4409</v>
      </c>
    </row>
    <row r="1240" spans="1:11" ht="14.5" x14ac:dyDescent="0.35">
      <c r="A1240" s="150" t="s">
        <v>3956</v>
      </c>
      <c r="B1240" s="151" t="s">
        <v>3957</v>
      </c>
      <c r="C1240" s="151" t="s">
        <v>3677</v>
      </c>
      <c r="D1240" s="151" t="s">
        <v>3860</v>
      </c>
      <c r="E1240" s="151" t="s">
        <v>3861</v>
      </c>
      <c r="F1240" s="151" t="s">
        <v>3915</v>
      </c>
      <c r="G1240" s="151" t="s">
        <v>3958</v>
      </c>
      <c r="H1240" s="151" t="s">
        <v>132</v>
      </c>
      <c r="I1240" s="151" t="s">
        <v>4410</v>
      </c>
      <c r="J1240" s="152" t="s">
        <v>4410</v>
      </c>
      <c r="K1240" s="153" t="s">
        <v>4409</v>
      </c>
    </row>
    <row r="1241" spans="1:11" ht="14.5" x14ac:dyDescent="0.35">
      <c r="A1241" s="154" t="s">
        <v>3959</v>
      </c>
      <c r="B1241" s="155" t="s">
        <v>3960</v>
      </c>
      <c r="C1241" s="155" t="s">
        <v>3677</v>
      </c>
      <c r="D1241" s="155" t="s">
        <v>3860</v>
      </c>
      <c r="E1241" s="155" t="s">
        <v>3861</v>
      </c>
      <c r="F1241" s="155" t="s">
        <v>3915</v>
      </c>
      <c r="G1241" s="155" t="s">
        <v>3961</v>
      </c>
      <c r="H1241" s="155" t="s">
        <v>132</v>
      </c>
      <c r="I1241" s="155" t="s">
        <v>4410</v>
      </c>
      <c r="J1241" s="156" t="s">
        <v>4410</v>
      </c>
      <c r="K1241" s="157" t="s">
        <v>4409</v>
      </c>
    </row>
    <row r="1242" spans="1:11" ht="14.5" x14ac:dyDescent="0.35">
      <c r="A1242" s="150" t="s">
        <v>3962</v>
      </c>
      <c r="B1242" s="151" t="s">
        <v>3963</v>
      </c>
      <c r="C1242" s="151" t="s">
        <v>3677</v>
      </c>
      <c r="D1242" s="151" t="s">
        <v>3860</v>
      </c>
      <c r="E1242" s="151" t="s">
        <v>3964</v>
      </c>
      <c r="F1242" s="151" t="s">
        <v>3862</v>
      </c>
      <c r="G1242" s="151" t="s">
        <v>3965</v>
      </c>
      <c r="H1242" s="151" t="s">
        <v>176</v>
      </c>
      <c r="I1242" s="151">
        <v>2</v>
      </c>
      <c r="J1242" s="152">
        <v>2.5</v>
      </c>
      <c r="K1242" s="153">
        <v>0.3</v>
      </c>
    </row>
    <row r="1243" spans="1:11" ht="14.5" x14ac:dyDescent="0.35">
      <c r="A1243" s="154" t="s">
        <v>3966</v>
      </c>
      <c r="B1243" s="155" t="s">
        <v>3967</v>
      </c>
      <c r="C1243" s="155" t="s">
        <v>3677</v>
      </c>
      <c r="D1243" s="155" t="s">
        <v>3860</v>
      </c>
      <c r="E1243" s="155" t="s">
        <v>3964</v>
      </c>
      <c r="F1243" s="155" t="s">
        <v>3862</v>
      </c>
      <c r="G1243" s="155" t="s">
        <v>3968</v>
      </c>
      <c r="H1243" s="155" t="s">
        <v>176</v>
      </c>
      <c r="I1243" s="155">
        <v>2</v>
      </c>
      <c r="J1243" s="156">
        <v>2.5</v>
      </c>
      <c r="K1243" s="157">
        <v>0.3</v>
      </c>
    </row>
    <row r="1244" spans="1:11" ht="14.5" x14ac:dyDescent="0.35">
      <c r="A1244" s="150" t="s">
        <v>3969</v>
      </c>
      <c r="B1244" s="151" t="s">
        <v>3970</v>
      </c>
      <c r="C1244" s="151" t="s">
        <v>3677</v>
      </c>
      <c r="D1244" s="151" t="s">
        <v>3860</v>
      </c>
      <c r="E1244" s="151" t="s">
        <v>3964</v>
      </c>
      <c r="F1244" s="151" t="s">
        <v>3875</v>
      </c>
      <c r="G1244" s="151" t="s">
        <v>3971</v>
      </c>
      <c r="H1244" s="151" t="s">
        <v>132</v>
      </c>
      <c r="I1244" s="151" t="s">
        <v>4410</v>
      </c>
      <c r="J1244" s="152" t="s">
        <v>4410</v>
      </c>
      <c r="K1244" s="153" t="s">
        <v>4409</v>
      </c>
    </row>
    <row r="1245" spans="1:11" ht="14.5" x14ac:dyDescent="0.35">
      <c r="A1245" s="154" t="s">
        <v>3972</v>
      </c>
      <c r="B1245" s="155" t="s">
        <v>3973</v>
      </c>
      <c r="C1245" s="155" t="s">
        <v>3677</v>
      </c>
      <c r="D1245" s="155" t="s">
        <v>3860</v>
      </c>
      <c r="E1245" s="155" t="s">
        <v>3964</v>
      </c>
      <c r="F1245" s="155" t="s">
        <v>3875</v>
      </c>
      <c r="G1245" s="155" t="s">
        <v>3974</v>
      </c>
      <c r="H1245" s="155" t="s">
        <v>132</v>
      </c>
      <c r="I1245" s="155" t="s">
        <v>4410</v>
      </c>
      <c r="J1245" s="156" t="s">
        <v>4410</v>
      </c>
      <c r="K1245" s="157" t="s">
        <v>4409</v>
      </c>
    </row>
    <row r="1246" spans="1:11" ht="14.5" x14ac:dyDescent="0.35">
      <c r="A1246" s="150" t="s">
        <v>3975</v>
      </c>
      <c r="B1246" s="151" t="s">
        <v>3976</v>
      </c>
      <c r="C1246" s="151" t="s">
        <v>3677</v>
      </c>
      <c r="D1246" s="151" t="s">
        <v>3860</v>
      </c>
      <c r="E1246" s="151" t="s">
        <v>3964</v>
      </c>
      <c r="F1246" s="151" t="s">
        <v>3875</v>
      </c>
      <c r="G1246" s="151" t="s">
        <v>3977</v>
      </c>
      <c r="H1246" s="151" t="s">
        <v>132</v>
      </c>
      <c r="I1246" s="151" t="s">
        <v>4410</v>
      </c>
      <c r="J1246" s="152" t="s">
        <v>4410</v>
      </c>
      <c r="K1246" s="153" t="s">
        <v>4409</v>
      </c>
    </row>
    <row r="1247" spans="1:11" ht="14.5" x14ac:dyDescent="0.35">
      <c r="A1247" s="154" t="s">
        <v>3978</v>
      </c>
      <c r="B1247" s="155" t="s">
        <v>3979</v>
      </c>
      <c r="C1247" s="155" t="s">
        <v>3677</v>
      </c>
      <c r="D1247" s="155" t="s">
        <v>3860</v>
      </c>
      <c r="E1247" s="155" t="s">
        <v>3964</v>
      </c>
      <c r="F1247" s="155" t="s">
        <v>3875</v>
      </c>
      <c r="G1247" s="155" t="s">
        <v>3980</v>
      </c>
      <c r="H1247" s="155" t="s">
        <v>132</v>
      </c>
      <c r="I1247" s="155" t="s">
        <v>4410</v>
      </c>
      <c r="J1247" s="156" t="s">
        <v>4410</v>
      </c>
      <c r="K1247" s="157" t="s">
        <v>4409</v>
      </c>
    </row>
    <row r="1248" spans="1:11" ht="14.5" x14ac:dyDescent="0.35">
      <c r="A1248" s="150" t="s">
        <v>3981</v>
      </c>
      <c r="B1248" s="151" t="s">
        <v>3982</v>
      </c>
      <c r="C1248" s="151" t="s">
        <v>3677</v>
      </c>
      <c r="D1248" s="151" t="s">
        <v>3860</v>
      </c>
      <c r="E1248" s="151" t="s">
        <v>3964</v>
      </c>
      <c r="F1248" s="151" t="s">
        <v>3875</v>
      </c>
      <c r="G1248" s="151" t="s">
        <v>3983</v>
      </c>
      <c r="H1248" s="151" t="s">
        <v>132</v>
      </c>
      <c r="I1248" s="151" t="s">
        <v>4410</v>
      </c>
      <c r="J1248" s="152" t="s">
        <v>4410</v>
      </c>
      <c r="K1248" s="153" t="s">
        <v>4409</v>
      </c>
    </row>
    <row r="1249" spans="1:11" ht="14.5" x14ac:dyDescent="0.35">
      <c r="A1249" s="154" t="s">
        <v>3984</v>
      </c>
      <c r="B1249" s="155" t="s">
        <v>3985</v>
      </c>
      <c r="C1249" s="155" t="s">
        <v>3677</v>
      </c>
      <c r="D1249" s="155" t="s">
        <v>3860</v>
      </c>
      <c r="E1249" s="155" t="s">
        <v>3964</v>
      </c>
      <c r="F1249" s="155" t="s">
        <v>3875</v>
      </c>
      <c r="G1249" s="155" t="s">
        <v>3986</v>
      </c>
      <c r="H1249" s="155" t="s">
        <v>132</v>
      </c>
      <c r="I1249" s="155" t="s">
        <v>4410</v>
      </c>
      <c r="J1249" s="156" t="s">
        <v>4410</v>
      </c>
      <c r="K1249" s="157" t="s">
        <v>4409</v>
      </c>
    </row>
    <row r="1250" spans="1:11" ht="14.5" x14ac:dyDescent="0.35">
      <c r="A1250" s="150" t="s">
        <v>3987</v>
      </c>
      <c r="B1250" s="151" t="s">
        <v>3988</v>
      </c>
      <c r="C1250" s="151" t="s">
        <v>3677</v>
      </c>
      <c r="D1250" s="151" t="s">
        <v>3860</v>
      </c>
      <c r="E1250" s="151" t="s">
        <v>3964</v>
      </c>
      <c r="F1250" s="151" t="s">
        <v>3905</v>
      </c>
      <c r="G1250" s="151" t="s">
        <v>3989</v>
      </c>
      <c r="H1250" s="151" t="s">
        <v>176</v>
      </c>
      <c r="I1250" s="151">
        <v>1</v>
      </c>
      <c r="J1250" s="152">
        <v>1.5</v>
      </c>
      <c r="K1250" s="153">
        <v>0.22499999999999998</v>
      </c>
    </row>
    <row r="1251" spans="1:11" ht="14.5" x14ac:dyDescent="0.35">
      <c r="A1251" s="154" t="s">
        <v>3990</v>
      </c>
      <c r="B1251" s="155" t="s">
        <v>3991</v>
      </c>
      <c r="C1251" s="155" t="s">
        <v>3677</v>
      </c>
      <c r="D1251" s="155" t="s">
        <v>3860</v>
      </c>
      <c r="E1251" s="155" t="s">
        <v>3964</v>
      </c>
      <c r="F1251" s="155" t="s">
        <v>3905</v>
      </c>
      <c r="G1251" s="155" t="s">
        <v>3909</v>
      </c>
      <c r="H1251" s="155" t="s">
        <v>176</v>
      </c>
      <c r="I1251" s="155">
        <v>1</v>
      </c>
      <c r="J1251" s="156">
        <v>1.5</v>
      </c>
      <c r="K1251" s="157">
        <v>0.22499999999999998</v>
      </c>
    </row>
    <row r="1252" spans="1:11" ht="14.5" x14ac:dyDescent="0.35">
      <c r="A1252" s="150" t="s">
        <v>3992</v>
      </c>
      <c r="B1252" s="151" t="s">
        <v>3993</v>
      </c>
      <c r="C1252" s="151" t="s">
        <v>3677</v>
      </c>
      <c r="D1252" s="151" t="s">
        <v>3860</v>
      </c>
      <c r="E1252" s="151" t="s">
        <v>3964</v>
      </c>
      <c r="F1252" s="151" t="s">
        <v>3915</v>
      </c>
      <c r="G1252" s="151" t="s">
        <v>3994</v>
      </c>
      <c r="H1252" s="151" t="s">
        <v>132</v>
      </c>
      <c r="I1252" s="151" t="s">
        <v>4410</v>
      </c>
      <c r="J1252" s="152" t="s">
        <v>4410</v>
      </c>
      <c r="K1252" s="153" t="s">
        <v>4409</v>
      </c>
    </row>
    <row r="1253" spans="1:11" ht="14.5" x14ac:dyDescent="0.35">
      <c r="A1253" s="154" t="s">
        <v>3995</v>
      </c>
      <c r="B1253" s="155" t="s">
        <v>3996</v>
      </c>
      <c r="C1253" s="155" t="s">
        <v>3677</v>
      </c>
      <c r="D1253" s="155" t="s">
        <v>3860</v>
      </c>
      <c r="E1253" s="155" t="s">
        <v>3964</v>
      </c>
      <c r="F1253" s="155" t="s">
        <v>3915</v>
      </c>
      <c r="G1253" s="155" t="s">
        <v>3997</v>
      </c>
      <c r="H1253" s="155" t="s">
        <v>132</v>
      </c>
      <c r="I1253" s="155" t="s">
        <v>4410</v>
      </c>
      <c r="J1253" s="156" t="s">
        <v>4410</v>
      </c>
      <c r="K1253" s="157" t="s">
        <v>4409</v>
      </c>
    </row>
    <row r="1254" spans="1:11" ht="14.5" x14ac:dyDescent="0.35">
      <c r="A1254" s="150" t="s">
        <v>3998</v>
      </c>
      <c r="B1254" s="151" t="s">
        <v>3999</v>
      </c>
      <c r="C1254" s="151" t="s">
        <v>3677</v>
      </c>
      <c r="D1254" s="151" t="s">
        <v>3860</v>
      </c>
      <c r="E1254" s="151" t="s">
        <v>3964</v>
      </c>
      <c r="F1254" s="151" t="s">
        <v>3915</v>
      </c>
      <c r="G1254" s="151" t="s">
        <v>4000</v>
      </c>
      <c r="H1254" s="151" t="s">
        <v>132</v>
      </c>
      <c r="I1254" s="151" t="s">
        <v>4410</v>
      </c>
      <c r="J1254" s="152" t="s">
        <v>4410</v>
      </c>
      <c r="K1254" s="153" t="s">
        <v>4409</v>
      </c>
    </row>
    <row r="1255" spans="1:11" ht="14.5" x14ac:dyDescent="0.35">
      <c r="A1255" s="154" t="s">
        <v>4001</v>
      </c>
      <c r="B1255" s="155" t="s">
        <v>4002</v>
      </c>
      <c r="C1255" s="155" t="s">
        <v>3677</v>
      </c>
      <c r="D1255" s="155" t="s">
        <v>3860</v>
      </c>
      <c r="E1255" s="155" t="s">
        <v>3964</v>
      </c>
      <c r="F1255" s="155" t="s">
        <v>3915</v>
      </c>
      <c r="G1255" s="155" t="s">
        <v>4003</v>
      </c>
      <c r="H1255" s="155" t="s">
        <v>132</v>
      </c>
      <c r="I1255" s="155" t="s">
        <v>4410</v>
      </c>
      <c r="J1255" s="156" t="s">
        <v>4410</v>
      </c>
      <c r="K1255" s="157" t="s">
        <v>4409</v>
      </c>
    </row>
    <row r="1256" spans="1:11" ht="14.5" x14ac:dyDescent="0.35">
      <c r="A1256" s="150" t="s">
        <v>4004</v>
      </c>
      <c r="B1256" s="151" t="s">
        <v>4005</v>
      </c>
      <c r="C1256" s="151" t="s">
        <v>3677</v>
      </c>
      <c r="D1256" s="151" t="s">
        <v>3860</v>
      </c>
      <c r="E1256" s="151" t="s">
        <v>3964</v>
      </c>
      <c r="F1256" s="151" t="s">
        <v>3915</v>
      </c>
      <c r="G1256" s="151" t="s">
        <v>4006</v>
      </c>
      <c r="H1256" s="151" t="s">
        <v>132</v>
      </c>
      <c r="I1256" s="151" t="s">
        <v>4410</v>
      </c>
      <c r="J1256" s="152" t="s">
        <v>4410</v>
      </c>
      <c r="K1256" s="153" t="s">
        <v>4409</v>
      </c>
    </row>
    <row r="1257" spans="1:11" ht="14.5" x14ac:dyDescent="0.35">
      <c r="A1257" s="154" t="s">
        <v>4007</v>
      </c>
      <c r="B1257" s="155" t="s">
        <v>4008</v>
      </c>
      <c r="C1257" s="155" t="s">
        <v>3677</v>
      </c>
      <c r="D1257" s="155" t="s">
        <v>3860</v>
      </c>
      <c r="E1257" s="155" t="s">
        <v>3964</v>
      </c>
      <c r="F1257" s="155" t="s">
        <v>3915</v>
      </c>
      <c r="G1257" s="155" t="s">
        <v>4009</v>
      </c>
      <c r="H1257" s="155" t="s">
        <v>132</v>
      </c>
      <c r="I1257" s="155" t="s">
        <v>4410</v>
      </c>
      <c r="J1257" s="156" t="s">
        <v>4410</v>
      </c>
      <c r="K1257" s="157" t="s">
        <v>4409</v>
      </c>
    </row>
    <row r="1258" spans="1:11" ht="14.5" x14ac:dyDescent="0.35">
      <c r="A1258" s="150" t="s">
        <v>4010</v>
      </c>
      <c r="B1258" s="151" t="s">
        <v>4011</v>
      </c>
      <c r="C1258" s="151" t="s">
        <v>3677</v>
      </c>
      <c r="D1258" s="151" t="s">
        <v>3860</v>
      </c>
      <c r="E1258" s="151" t="s">
        <v>3964</v>
      </c>
      <c r="F1258" s="151" t="s">
        <v>3915</v>
      </c>
      <c r="G1258" s="151" t="s">
        <v>4012</v>
      </c>
      <c r="H1258" s="151" t="s">
        <v>132</v>
      </c>
      <c r="I1258" s="151" t="s">
        <v>4410</v>
      </c>
      <c r="J1258" s="152" t="s">
        <v>4410</v>
      </c>
      <c r="K1258" s="153" t="s">
        <v>4409</v>
      </c>
    </row>
    <row r="1259" spans="1:11" ht="14.5" x14ac:dyDescent="0.35">
      <c r="A1259" s="154" t="s">
        <v>4013</v>
      </c>
      <c r="B1259" s="155" t="s">
        <v>4014</v>
      </c>
      <c r="C1259" s="155" t="s">
        <v>3677</v>
      </c>
      <c r="D1259" s="155" t="s">
        <v>3860</v>
      </c>
      <c r="E1259" s="155" t="s">
        <v>3964</v>
      </c>
      <c r="F1259" s="155" t="s">
        <v>3915</v>
      </c>
      <c r="G1259" s="155" t="s">
        <v>4015</v>
      </c>
      <c r="H1259" s="155" t="s">
        <v>132</v>
      </c>
      <c r="I1259" s="155" t="s">
        <v>4410</v>
      </c>
      <c r="J1259" s="156" t="s">
        <v>4410</v>
      </c>
      <c r="K1259" s="157" t="s">
        <v>4409</v>
      </c>
    </row>
    <row r="1260" spans="1:11" ht="14.5" x14ac:dyDescent="0.35">
      <c r="A1260" s="150" t="s">
        <v>4016</v>
      </c>
      <c r="B1260" s="151" t="s">
        <v>4017</v>
      </c>
      <c r="C1260" s="151" t="s">
        <v>3677</v>
      </c>
      <c r="D1260" s="151" t="s">
        <v>3860</v>
      </c>
      <c r="E1260" s="151" t="s">
        <v>3964</v>
      </c>
      <c r="F1260" s="151" t="s">
        <v>3915</v>
      </c>
      <c r="G1260" s="151" t="s">
        <v>4018</v>
      </c>
      <c r="H1260" s="151" t="s">
        <v>132</v>
      </c>
      <c r="I1260" s="151" t="s">
        <v>4410</v>
      </c>
      <c r="J1260" s="152" t="s">
        <v>4410</v>
      </c>
      <c r="K1260" s="153" t="s">
        <v>4409</v>
      </c>
    </row>
    <row r="1261" spans="1:11" ht="14.5" x14ac:dyDescent="0.35">
      <c r="A1261" s="154" t="s">
        <v>4019</v>
      </c>
      <c r="B1261" s="155" t="s">
        <v>4020</v>
      </c>
      <c r="C1261" s="155" t="s">
        <v>3677</v>
      </c>
      <c r="D1261" s="155" t="s">
        <v>3860</v>
      </c>
      <c r="E1261" s="155" t="s">
        <v>3964</v>
      </c>
      <c r="F1261" s="155" t="s">
        <v>3915</v>
      </c>
      <c r="G1261" s="155" t="s">
        <v>4021</v>
      </c>
      <c r="H1261" s="155" t="s">
        <v>132</v>
      </c>
      <c r="I1261" s="155" t="s">
        <v>4410</v>
      </c>
      <c r="J1261" s="156" t="s">
        <v>4410</v>
      </c>
      <c r="K1261" s="157" t="s">
        <v>4409</v>
      </c>
    </row>
    <row r="1262" spans="1:11" ht="14.5" x14ac:dyDescent="0.35">
      <c r="A1262" s="150" t="s">
        <v>4022</v>
      </c>
      <c r="B1262" s="151" t="s">
        <v>4023</v>
      </c>
      <c r="C1262" s="151" t="s">
        <v>3677</v>
      </c>
      <c r="D1262" s="151" t="s">
        <v>4024</v>
      </c>
      <c r="E1262" s="151" t="s">
        <v>4025</v>
      </c>
      <c r="F1262" s="151" t="s">
        <v>4026</v>
      </c>
      <c r="G1262" s="151" t="s">
        <v>4027</v>
      </c>
      <c r="H1262" s="151" t="s">
        <v>132</v>
      </c>
      <c r="I1262" s="151">
        <v>2</v>
      </c>
      <c r="J1262" s="152">
        <v>2.5</v>
      </c>
      <c r="K1262" s="153">
        <v>1.875</v>
      </c>
    </row>
    <row r="1263" spans="1:11" ht="14.5" x14ac:dyDescent="0.35">
      <c r="A1263" s="154" t="s">
        <v>4028</v>
      </c>
      <c r="B1263" s="155" t="s">
        <v>4029</v>
      </c>
      <c r="C1263" s="155" t="s">
        <v>3677</v>
      </c>
      <c r="D1263" s="155" t="s">
        <v>4024</v>
      </c>
      <c r="E1263" s="155" t="s">
        <v>4025</v>
      </c>
      <c r="F1263" s="155" t="s">
        <v>4026</v>
      </c>
      <c r="G1263" s="155" t="s">
        <v>4030</v>
      </c>
      <c r="H1263" s="155" t="s">
        <v>132</v>
      </c>
      <c r="I1263" s="155">
        <v>2</v>
      </c>
      <c r="J1263" s="156">
        <v>2.5</v>
      </c>
      <c r="K1263" s="157">
        <v>1.25</v>
      </c>
    </row>
    <row r="1264" spans="1:11" ht="14.5" x14ac:dyDescent="0.35">
      <c r="A1264" s="150" t="s">
        <v>4031</v>
      </c>
      <c r="B1264" s="151" t="s">
        <v>4032</v>
      </c>
      <c r="C1264" s="151" t="s">
        <v>3677</v>
      </c>
      <c r="D1264" s="151" t="s">
        <v>4024</v>
      </c>
      <c r="E1264" s="151" t="s">
        <v>4025</v>
      </c>
      <c r="F1264" s="151" t="s">
        <v>4026</v>
      </c>
      <c r="G1264" s="151" t="s">
        <v>4033</v>
      </c>
      <c r="H1264" s="151" t="s">
        <v>132</v>
      </c>
      <c r="I1264" s="151">
        <v>2</v>
      </c>
      <c r="J1264" s="152">
        <v>2.5</v>
      </c>
      <c r="K1264" s="153">
        <v>1.875</v>
      </c>
    </row>
    <row r="1265" spans="1:11" ht="14.5" x14ac:dyDescent="0.35">
      <c r="A1265" s="154" t="s">
        <v>4034</v>
      </c>
      <c r="B1265" s="155" t="s">
        <v>4035</v>
      </c>
      <c r="C1265" s="155" t="s">
        <v>3677</v>
      </c>
      <c r="D1265" s="155" t="s">
        <v>4024</v>
      </c>
      <c r="E1265" s="155" t="s">
        <v>4025</v>
      </c>
      <c r="F1265" s="155" t="s">
        <v>4026</v>
      </c>
      <c r="G1265" s="155" t="s">
        <v>4030</v>
      </c>
      <c r="H1265" s="155" t="s">
        <v>132</v>
      </c>
      <c r="I1265" s="155">
        <v>2</v>
      </c>
      <c r="J1265" s="156">
        <v>2.5</v>
      </c>
      <c r="K1265" s="157">
        <v>1.25</v>
      </c>
    </row>
    <row r="1266" spans="1:11" ht="14.5" x14ac:dyDescent="0.35">
      <c r="A1266" s="150" t="s">
        <v>4036</v>
      </c>
      <c r="B1266" s="151" t="s">
        <v>4037</v>
      </c>
      <c r="C1266" s="151" t="s">
        <v>3677</v>
      </c>
      <c r="D1266" s="151" t="s">
        <v>4024</v>
      </c>
      <c r="E1266" s="151" t="s">
        <v>4025</v>
      </c>
      <c r="F1266" s="151" t="s">
        <v>4026</v>
      </c>
      <c r="G1266" s="151" t="s">
        <v>4038</v>
      </c>
      <c r="H1266" s="151" t="s">
        <v>132</v>
      </c>
      <c r="I1266" s="151">
        <v>2</v>
      </c>
      <c r="J1266" s="152">
        <v>2.5</v>
      </c>
      <c r="K1266" s="153">
        <v>3</v>
      </c>
    </row>
    <row r="1267" spans="1:11" ht="14.5" x14ac:dyDescent="0.35">
      <c r="A1267" s="154" t="s">
        <v>4039</v>
      </c>
      <c r="B1267" s="155" t="s">
        <v>4040</v>
      </c>
      <c r="C1267" s="155" t="s">
        <v>3677</v>
      </c>
      <c r="D1267" s="155" t="s">
        <v>4024</v>
      </c>
      <c r="E1267" s="155" t="s">
        <v>4025</v>
      </c>
      <c r="F1267" s="155" t="s">
        <v>4041</v>
      </c>
      <c r="G1267" s="155" t="s">
        <v>4042</v>
      </c>
      <c r="H1267" s="155" t="s">
        <v>139</v>
      </c>
      <c r="I1267" s="155">
        <v>2</v>
      </c>
      <c r="J1267" s="156">
        <v>2.5</v>
      </c>
      <c r="K1267" s="157">
        <v>0.4285714285714286</v>
      </c>
    </row>
    <row r="1268" spans="1:11" ht="14.5" x14ac:dyDescent="0.35">
      <c r="A1268" s="150" t="s">
        <v>4043</v>
      </c>
      <c r="B1268" s="151" t="s">
        <v>4044</v>
      </c>
      <c r="C1268" s="151" t="s">
        <v>3677</v>
      </c>
      <c r="D1268" s="151" t="s">
        <v>4024</v>
      </c>
      <c r="E1268" s="151" t="s">
        <v>4025</v>
      </c>
      <c r="F1268" s="151" t="s">
        <v>4041</v>
      </c>
      <c r="G1268" s="151" t="s">
        <v>4045</v>
      </c>
      <c r="H1268" s="151" t="s">
        <v>139</v>
      </c>
      <c r="I1268" s="151" t="s">
        <v>4410</v>
      </c>
      <c r="J1268" s="152" t="s">
        <v>4410</v>
      </c>
      <c r="K1268" s="153" t="s">
        <v>4409</v>
      </c>
    </row>
    <row r="1269" spans="1:11" ht="14.5" x14ac:dyDescent="0.35">
      <c r="A1269" s="154" t="s">
        <v>4046</v>
      </c>
      <c r="B1269" s="155" t="s">
        <v>4047</v>
      </c>
      <c r="C1269" s="155" t="s">
        <v>3677</v>
      </c>
      <c r="D1269" s="155" t="s">
        <v>4048</v>
      </c>
      <c r="E1269" s="155" t="s">
        <v>4049</v>
      </c>
      <c r="F1269" s="155" t="s">
        <v>4050</v>
      </c>
      <c r="G1269" s="155" t="s">
        <v>4051</v>
      </c>
      <c r="H1269" s="155" t="s">
        <v>139</v>
      </c>
      <c r="I1269" s="155" t="s">
        <v>4410</v>
      </c>
      <c r="J1269" s="156" t="s">
        <v>4410</v>
      </c>
      <c r="K1269" s="157" t="s">
        <v>4409</v>
      </c>
    </row>
    <row r="1270" spans="1:11" ht="14.5" x14ac:dyDescent="0.35">
      <c r="A1270" s="150" t="s">
        <v>4052</v>
      </c>
      <c r="B1270" s="151" t="s">
        <v>4053</v>
      </c>
      <c r="C1270" s="151" t="s">
        <v>3677</v>
      </c>
      <c r="D1270" s="151" t="s">
        <v>4048</v>
      </c>
      <c r="E1270" s="151" t="s">
        <v>4054</v>
      </c>
      <c r="F1270" s="151" t="s">
        <v>4054</v>
      </c>
      <c r="G1270" s="151" t="s">
        <v>4055</v>
      </c>
      <c r="H1270" s="151" t="s">
        <v>176</v>
      </c>
      <c r="I1270" s="151" t="s">
        <v>4410</v>
      </c>
      <c r="J1270" s="152" t="s">
        <v>4410</v>
      </c>
      <c r="K1270" s="153" t="s">
        <v>4409</v>
      </c>
    </row>
    <row r="1271" spans="1:11" ht="14.5" x14ac:dyDescent="0.35">
      <c r="A1271" s="154" t="s">
        <v>4056</v>
      </c>
      <c r="B1271" s="155" t="s">
        <v>4057</v>
      </c>
      <c r="C1271" s="155" t="s">
        <v>3677</v>
      </c>
      <c r="D1271" s="155" t="s">
        <v>4048</v>
      </c>
      <c r="E1271" s="155" t="s">
        <v>4054</v>
      </c>
      <c r="F1271" s="155" t="s">
        <v>4054</v>
      </c>
      <c r="G1271" s="155" t="s">
        <v>4058</v>
      </c>
      <c r="H1271" s="155" t="s">
        <v>176</v>
      </c>
      <c r="I1271" s="155" t="s">
        <v>4410</v>
      </c>
      <c r="J1271" s="156" t="s">
        <v>4410</v>
      </c>
      <c r="K1271" s="157" t="s">
        <v>4409</v>
      </c>
    </row>
    <row r="1272" spans="1:11" ht="14.5" x14ac:dyDescent="0.35">
      <c r="A1272" s="150" t="s">
        <v>4059</v>
      </c>
      <c r="B1272" s="151" t="s">
        <v>4060</v>
      </c>
      <c r="C1272" s="151" t="s">
        <v>3677</v>
      </c>
      <c r="D1272" s="151" t="s">
        <v>4048</v>
      </c>
      <c r="E1272" s="151" t="s">
        <v>4061</v>
      </c>
      <c r="F1272" s="151" t="s">
        <v>4062</v>
      </c>
      <c r="G1272" s="151" t="s">
        <v>4063</v>
      </c>
      <c r="H1272" s="151" t="s">
        <v>132</v>
      </c>
      <c r="I1272" s="151">
        <v>2</v>
      </c>
      <c r="J1272" s="152">
        <v>2.5</v>
      </c>
      <c r="K1272" s="153">
        <v>1.5</v>
      </c>
    </row>
    <row r="1273" spans="1:11" ht="14.5" x14ac:dyDescent="0.35">
      <c r="A1273" s="154" t="s">
        <v>4064</v>
      </c>
      <c r="B1273" s="155" t="s">
        <v>4065</v>
      </c>
      <c r="C1273" s="155" t="s">
        <v>3677</v>
      </c>
      <c r="D1273" s="155" t="s">
        <v>4048</v>
      </c>
      <c r="E1273" s="155" t="s">
        <v>4061</v>
      </c>
      <c r="F1273" s="155" t="s">
        <v>4062</v>
      </c>
      <c r="G1273" s="155" t="s">
        <v>4066</v>
      </c>
      <c r="H1273" s="155" t="s">
        <v>132</v>
      </c>
      <c r="I1273" s="155">
        <v>2</v>
      </c>
      <c r="J1273" s="156">
        <v>2.5</v>
      </c>
      <c r="K1273" s="157">
        <v>1.5</v>
      </c>
    </row>
    <row r="1274" spans="1:11" ht="14.5" x14ac:dyDescent="0.35">
      <c r="A1274" s="150" t="s">
        <v>4067</v>
      </c>
      <c r="B1274" s="151" t="s">
        <v>4068</v>
      </c>
      <c r="C1274" s="151" t="s">
        <v>3677</v>
      </c>
      <c r="D1274" s="151" t="s">
        <v>4048</v>
      </c>
      <c r="E1274" s="151" t="s">
        <v>4061</v>
      </c>
      <c r="F1274" s="151" t="s">
        <v>4069</v>
      </c>
      <c r="G1274" s="151" t="s">
        <v>4070</v>
      </c>
      <c r="H1274" s="151" t="s">
        <v>132</v>
      </c>
      <c r="I1274" s="151">
        <v>2</v>
      </c>
      <c r="J1274" s="152">
        <v>2.5</v>
      </c>
      <c r="K1274" s="153">
        <v>1.5</v>
      </c>
    </row>
    <row r="1275" spans="1:11" ht="14.5" x14ac:dyDescent="0.35">
      <c r="A1275" s="154" t="s">
        <v>4071</v>
      </c>
      <c r="B1275" s="155" t="s">
        <v>4072</v>
      </c>
      <c r="C1275" s="155" t="s">
        <v>3677</v>
      </c>
      <c r="D1275" s="155" t="s">
        <v>4048</v>
      </c>
      <c r="E1275" s="155" t="s">
        <v>4061</v>
      </c>
      <c r="F1275" s="155" t="s">
        <v>4069</v>
      </c>
      <c r="G1275" s="155" t="s">
        <v>4066</v>
      </c>
      <c r="H1275" s="155" t="s">
        <v>132</v>
      </c>
      <c r="I1275" s="155">
        <v>2</v>
      </c>
      <c r="J1275" s="156">
        <v>2.5</v>
      </c>
      <c r="K1275" s="157">
        <v>1.5</v>
      </c>
    </row>
    <row r="1276" spans="1:11" ht="14.5" x14ac:dyDescent="0.35">
      <c r="A1276" s="150" t="s">
        <v>4073</v>
      </c>
      <c r="B1276" s="151" t="s">
        <v>4074</v>
      </c>
      <c r="C1276" s="151" t="s">
        <v>3677</v>
      </c>
      <c r="D1276" s="151" t="s">
        <v>4048</v>
      </c>
      <c r="E1276" s="151" t="s">
        <v>4061</v>
      </c>
      <c r="F1276" s="151" t="s">
        <v>4075</v>
      </c>
      <c r="G1276" s="151" t="s">
        <v>4076</v>
      </c>
      <c r="H1276" s="151" t="s">
        <v>132</v>
      </c>
      <c r="I1276" s="151">
        <v>2</v>
      </c>
      <c r="J1276" s="152">
        <v>2.5</v>
      </c>
      <c r="K1276" s="153">
        <v>0.46875</v>
      </c>
    </row>
    <row r="1277" spans="1:11" ht="14.5" x14ac:dyDescent="0.35">
      <c r="A1277" s="154" t="s">
        <v>4077</v>
      </c>
      <c r="B1277" s="155" t="s">
        <v>4078</v>
      </c>
      <c r="C1277" s="155" t="s">
        <v>3677</v>
      </c>
      <c r="D1277" s="155" t="s">
        <v>4048</v>
      </c>
      <c r="E1277" s="155" t="s">
        <v>4061</v>
      </c>
      <c r="F1277" s="155" t="s">
        <v>4075</v>
      </c>
      <c r="G1277" s="155" t="s">
        <v>4079</v>
      </c>
      <c r="H1277" s="155" t="s">
        <v>132</v>
      </c>
      <c r="I1277" s="155">
        <v>2</v>
      </c>
      <c r="J1277" s="156">
        <v>2.5</v>
      </c>
      <c r="K1277" s="157">
        <v>1.0714285714285714</v>
      </c>
    </row>
    <row r="1278" spans="1:11" ht="14.5" x14ac:dyDescent="0.35">
      <c r="A1278" s="150" t="s">
        <v>4080</v>
      </c>
      <c r="B1278" s="151" t="s">
        <v>4081</v>
      </c>
      <c r="C1278" s="151" t="s">
        <v>3677</v>
      </c>
      <c r="D1278" s="151" t="s">
        <v>4048</v>
      </c>
      <c r="E1278" s="151" t="s">
        <v>4061</v>
      </c>
      <c r="F1278" s="151" t="s">
        <v>4075</v>
      </c>
      <c r="G1278" s="151" t="s">
        <v>4082</v>
      </c>
      <c r="H1278" s="151" t="s">
        <v>132</v>
      </c>
      <c r="I1278" s="151">
        <v>2</v>
      </c>
      <c r="J1278" s="152">
        <v>2.5</v>
      </c>
      <c r="K1278" s="153">
        <v>1.0714285714285714</v>
      </c>
    </row>
    <row r="1279" spans="1:11" ht="14.5" x14ac:dyDescent="0.35">
      <c r="A1279" s="154" t="s">
        <v>4083</v>
      </c>
      <c r="B1279" s="155" t="s">
        <v>4084</v>
      </c>
      <c r="C1279" s="155" t="s">
        <v>3677</v>
      </c>
      <c r="D1279" s="155" t="s">
        <v>4048</v>
      </c>
      <c r="E1279" s="155" t="s">
        <v>4061</v>
      </c>
      <c r="F1279" s="155" t="s">
        <v>4085</v>
      </c>
      <c r="G1279" s="155" t="s">
        <v>4086</v>
      </c>
      <c r="H1279" s="155" t="s">
        <v>132</v>
      </c>
      <c r="I1279" s="155" t="s">
        <v>4410</v>
      </c>
      <c r="J1279" s="156" t="s">
        <v>4410</v>
      </c>
      <c r="K1279" s="157" t="s">
        <v>4409</v>
      </c>
    </row>
    <row r="1280" spans="1:11" ht="14.5" x14ac:dyDescent="0.35">
      <c r="A1280" s="150" t="s">
        <v>4087</v>
      </c>
      <c r="B1280" s="151" t="s">
        <v>4088</v>
      </c>
      <c r="C1280" s="151" t="s">
        <v>3677</v>
      </c>
      <c r="D1280" s="151" t="s">
        <v>4048</v>
      </c>
      <c r="E1280" s="151" t="s">
        <v>2507</v>
      </c>
      <c r="F1280" s="151" t="s">
        <v>4089</v>
      </c>
      <c r="G1280" s="151" t="s">
        <v>4090</v>
      </c>
      <c r="H1280" s="151" t="s">
        <v>132</v>
      </c>
      <c r="I1280" s="151" t="s">
        <v>4410</v>
      </c>
      <c r="J1280" s="152" t="s">
        <v>4410</v>
      </c>
      <c r="K1280" s="153" t="s">
        <v>4409</v>
      </c>
    </row>
    <row r="1281" spans="1:11" ht="14.5" x14ac:dyDescent="0.35">
      <c r="A1281" s="154" t="s">
        <v>4091</v>
      </c>
      <c r="B1281" s="155" t="s">
        <v>4092</v>
      </c>
      <c r="C1281" s="155" t="s">
        <v>3677</v>
      </c>
      <c r="D1281" s="155" t="s">
        <v>4048</v>
      </c>
      <c r="E1281" s="155" t="s">
        <v>2507</v>
      </c>
      <c r="F1281" s="155" t="s">
        <v>4089</v>
      </c>
      <c r="G1281" s="155" t="s">
        <v>4093</v>
      </c>
      <c r="H1281" s="155" t="s">
        <v>132</v>
      </c>
      <c r="I1281" s="155" t="s">
        <v>4410</v>
      </c>
      <c r="J1281" s="156" t="s">
        <v>4410</v>
      </c>
      <c r="K1281" s="157" t="s">
        <v>4409</v>
      </c>
    </row>
    <row r="1282" spans="1:11" ht="14.5" x14ac:dyDescent="0.35">
      <c r="A1282" s="150" t="s">
        <v>4094</v>
      </c>
      <c r="B1282" s="151" t="s">
        <v>4095</v>
      </c>
      <c r="C1282" s="151" t="s">
        <v>3677</v>
      </c>
      <c r="D1282" s="151" t="s">
        <v>4048</v>
      </c>
      <c r="E1282" s="151" t="s">
        <v>2507</v>
      </c>
      <c r="F1282" s="151" t="s">
        <v>4089</v>
      </c>
      <c r="G1282" s="151" t="s">
        <v>4096</v>
      </c>
      <c r="H1282" s="151" t="s">
        <v>132</v>
      </c>
      <c r="I1282" s="151" t="s">
        <v>4410</v>
      </c>
      <c r="J1282" s="152" t="s">
        <v>4410</v>
      </c>
      <c r="K1282" s="153" t="s">
        <v>4409</v>
      </c>
    </row>
    <row r="1283" spans="1:11" ht="14.5" x14ac:dyDescent="0.35">
      <c r="A1283" s="154" t="s">
        <v>4097</v>
      </c>
      <c r="B1283" s="155" t="s">
        <v>4098</v>
      </c>
      <c r="C1283" s="155" t="s">
        <v>3677</v>
      </c>
      <c r="D1283" s="155" t="s">
        <v>4048</v>
      </c>
      <c r="E1283" s="155" t="s">
        <v>2507</v>
      </c>
      <c r="F1283" s="155" t="s">
        <v>4089</v>
      </c>
      <c r="G1283" s="155" t="s">
        <v>4099</v>
      </c>
      <c r="H1283" s="155" t="s">
        <v>132</v>
      </c>
      <c r="I1283" s="155" t="s">
        <v>4410</v>
      </c>
      <c r="J1283" s="156" t="s">
        <v>4410</v>
      </c>
      <c r="K1283" s="157" t="s">
        <v>4409</v>
      </c>
    </row>
    <row r="1284" spans="1:11" ht="14.5" x14ac:dyDescent="0.35">
      <c r="A1284" s="150" t="s">
        <v>4100</v>
      </c>
      <c r="B1284" s="151" t="s">
        <v>4101</v>
      </c>
      <c r="C1284" s="151" t="s">
        <v>3677</v>
      </c>
      <c r="D1284" s="151" t="s">
        <v>4048</v>
      </c>
      <c r="E1284" s="151" t="s">
        <v>4102</v>
      </c>
      <c r="F1284" s="151" t="s">
        <v>4103</v>
      </c>
      <c r="G1284" s="151" t="s">
        <v>4104</v>
      </c>
      <c r="H1284" s="151" t="s">
        <v>139</v>
      </c>
      <c r="I1284" s="151" t="s">
        <v>4410</v>
      </c>
      <c r="J1284" s="152" t="s">
        <v>4410</v>
      </c>
      <c r="K1284" s="153" t="s">
        <v>4409</v>
      </c>
    </row>
    <row r="1285" spans="1:11" ht="14.5" x14ac:dyDescent="0.35">
      <c r="A1285" s="154" t="s">
        <v>4105</v>
      </c>
      <c r="B1285" s="155" t="s">
        <v>4106</v>
      </c>
      <c r="C1285" s="155" t="s">
        <v>3677</v>
      </c>
      <c r="D1285" s="155" t="s">
        <v>4048</v>
      </c>
      <c r="E1285" s="155" t="s">
        <v>4102</v>
      </c>
      <c r="F1285" s="155" t="s">
        <v>4103</v>
      </c>
      <c r="G1285" s="155" t="s">
        <v>4107</v>
      </c>
      <c r="H1285" s="155" t="s">
        <v>139</v>
      </c>
      <c r="I1285" s="155" t="s">
        <v>4410</v>
      </c>
      <c r="J1285" s="156" t="s">
        <v>4410</v>
      </c>
      <c r="K1285" s="157" t="s">
        <v>4409</v>
      </c>
    </row>
    <row r="1286" spans="1:11" ht="14.5" x14ac:dyDescent="0.35">
      <c r="A1286" s="150" t="s">
        <v>4108</v>
      </c>
      <c r="B1286" s="151" t="s">
        <v>4109</v>
      </c>
      <c r="C1286" s="151" t="s">
        <v>3677</v>
      </c>
      <c r="D1286" s="151" t="s">
        <v>4048</v>
      </c>
      <c r="E1286" s="151" t="s">
        <v>4102</v>
      </c>
      <c r="F1286" s="151" t="s">
        <v>4110</v>
      </c>
      <c r="G1286" s="151" t="s">
        <v>4111</v>
      </c>
      <c r="H1286" s="151" t="s">
        <v>132</v>
      </c>
      <c r="I1286" s="151" t="s">
        <v>4410</v>
      </c>
      <c r="J1286" s="152" t="s">
        <v>4410</v>
      </c>
      <c r="K1286" s="153" t="s">
        <v>4409</v>
      </c>
    </row>
    <row r="1287" spans="1:11" ht="14.5" x14ac:dyDescent="0.35">
      <c r="A1287" s="154" t="s">
        <v>4112</v>
      </c>
      <c r="B1287" s="155" t="s">
        <v>4113</v>
      </c>
      <c r="C1287" s="155" t="s">
        <v>3677</v>
      </c>
      <c r="D1287" s="155" t="s">
        <v>4048</v>
      </c>
      <c r="E1287" s="155" t="s">
        <v>4102</v>
      </c>
      <c r="F1287" s="155" t="s">
        <v>4110</v>
      </c>
      <c r="G1287" s="155" t="s">
        <v>4114</v>
      </c>
      <c r="H1287" s="155" t="s">
        <v>132</v>
      </c>
      <c r="I1287" s="155" t="s">
        <v>4410</v>
      </c>
      <c r="J1287" s="156" t="s">
        <v>4410</v>
      </c>
      <c r="K1287" s="157" t="s">
        <v>4409</v>
      </c>
    </row>
    <row r="1288" spans="1:11" ht="14.5" x14ac:dyDescent="0.35">
      <c r="A1288" s="150" t="s">
        <v>4115</v>
      </c>
      <c r="B1288" s="151" t="s">
        <v>4116</v>
      </c>
      <c r="C1288" s="151" t="s">
        <v>3677</v>
      </c>
      <c r="D1288" s="151" t="s">
        <v>4048</v>
      </c>
      <c r="E1288" s="151" t="s">
        <v>4102</v>
      </c>
      <c r="F1288" s="151" t="s">
        <v>4117</v>
      </c>
      <c r="G1288" s="151" t="s">
        <v>4118</v>
      </c>
      <c r="H1288" s="151" t="s">
        <v>139</v>
      </c>
      <c r="I1288" s="151" t="s">
        <v>4410</v>
      </c>
      <c r="J1288" s="152" t="s">
        <v>4410</v>
      </c>
      <c r="K1288" s="153" t="s">
        <v>4409</v>
      </c>
    </row>
    <row r="1289" spans="1:11" ht="14.5" x14ac:dyDescent="0.35">
      <c r="A1289" s="154" t="s">
        <v>4119</v>
      </c>
      <c r="B1289" s="155" t="s">
        <v>4120</v>
      </c>
      <c r="C1289" s="155" t="s">
        <v>3677</v>
      </c>
      <c r="D1289" s="155" t="s">
        <v>4048</v>
      </c>
      <c r="E1289" s="155" t="s">
        <v>4102</v>
      </c>
      <c r="F1289" s="155" t="s">
        <v>4117</v>
      </c>
      <c r="G1289" s="155" t="s">
        <v>4121</v>
      </c>
      <c r="H1289" s="155" t="s">
        <v>139</v>
      </c>
      <c r="I1289" s="155" t="s">
        <v>4410</v>
      </c>
      <c r="J1289" s="156" t="s">
        <v>4410</v>
      </c>
      <c r="K1289" s="157" t="s">
        <v>4409</v>
      </c>
    </row>
    <row r="1290" spans="1:11" ht="14.5" x14ac:dyDescent="0.35">
      <c r="A1290" s="150" t="s">
        <v>4122</v>
      </c>
      <c r="B1290" s="151" t="s">
        <v>4123</v>
      </c>
      <c r="C1290" s="151" t="s">
        <v>3677</v>
      </c>
      <c r="D1290" s="151" t="s">
        <v>4048</v>
      </c>
      <c r="E1290" s="151" t="s">
        <v>4102</v>
      </c>
      <c r="F1290" s="151" t="s">
        <v>4117</v>
      </c>
      <c r="G1290" s="151" t="s">
        <v>4124</v>
      </c>
      <c r="H1290" s="151" t="s">
        <v>139</v>
      </c>
      <c r="I1290" s="151" t="s">
        <v>4410</v>
      </c>
      <c r="J1290" s="152" t="s">
        <v>4410</v>
      </c>
      <c r="K1290" s="153" t="s">
        <v>4409</v>
      </c>
    </row>
    <row r="1291" spans="1:11" ht="14.5" x14ac:dyDescent="0.35">
      <c r="A1291" s="154" t="s">
        <v>4125</v>
      </c>
      <c r="B1291" s="155" t="s">
        <v>4126</v>
      </c>
      <c r="C1291" s="155" t="s">
        <v>3677</v>
      </c>
      <c r="D1291" s="155" t="s">
        <v>4048</v>
      </c>
      <c r="E1291" s="155" t="s">
        <v>4102</v>
      </c>
      <c r="F1291" s="155" t="s">
        <v>4127</v>
      </c>
      <c r="G1291" s="155" t="s">
        <v>4128</v>
      </c>
      <c r="H1291" s="155" t="s">
        <v>176</v>
      </c>
      <c r="I1291" s="155" t="s">
        <v>4410</v>
      </c>
      <c r="J1291" s="156" t="s">
        <v>4410</v>
      </c>
      <c r="K1291" s="157" t="s">
        <v>4409</v>
      </c>
    </row>
    <row r="1292" spans="1:11" ht="14.5" x14ac:dyDescent="0.35">
      <c r="A1292" s="150" t="s">
        <v>4129</v>
      </c>
      <c r="B1292" s="151" t="s">
        <v>4130</v>
      </c>
      <c r="C1292" s="151" t="s">
        <v>3677</v>
      </c>
      <c r="D1292" s="151" t="s">
        <v>4048</v>
      </c>
      <c r="E1292" s="151" t="s">
        <v>4102</v>
      </c>
      <c r="F1292" s="151" t="s">
        <v>4127</v>
      </c>
      <c r="G1292" s="151" t="s">
        <v>4131</v>
      </c>
      <c r="H1292" s="151" t="s">
        <v>176</v>
      </c>
      <c r="I1292" s="151" t="s">
        <v>4410</v>
      </c>
      <c r="J1292" s="152" t="s">
        <v>4410</v>
      </c>
      <c r="K1292" s="153" t="s">
        <v>4409</v>
      </c>
    </row>
    <row r="1293" spans="1:11" ht="14.5" x14ac:dyDescent="0.35">
      <c r="A1293" s="154" t="s">
        <v>4132</v>
      </c>
      <c r="B1293" s="155" t="s">
        <v>4133</v>
      </c>
      <c r="C1293" s="155" t="s">
        <v>3677</v>
      </c>
      <c r="D1293" s="155" t="s">
        <v>4048</v>
      </c>
      <c r="E1293" s="155" t="s">
        <v>4102</v>
      </c>
      <c r="F1293" s="155" t="s">
        <v>4134</v>
      </c>
      <c r="G1293" s="155" t="s">
        <v>4135</v>
      </c>
      <c r="H1293" s="155" t="s">
        <v>176</v>
      </c>
      <c r="I1293" s="155">
        <v>2</v>
      </c>
      <c r="J1293" s="156">
        <v>2.5</v>
      </c>
      <c r="K1293" s="157">
        <v>0.3</v>
      </c>
    </row>
    <row r="1294" spans="1:11" ht="14.5" x14ac:dyDescent="0.35">
      <c r="A1294" s="150" t="s">
        <v>4136</v>
      </c>
      <c r="B1294" s="151" t="s">
        <v>4137</v>
      </c>
      <c r="C1294" s="151" t="s">
        <v>3677</v>
      </c>
      <c r="D1294" s="151" t="s">
        <v>4048</v>
      </c>
      <c r="E1294" s="151" t="s">
        <v>4102</v>
      </c>
      <c r="F1294" s="151" t="s">
        <v>4134</v>
      </c>
      <c r="G1294" s="151" t="s">
        <v>4138</v>
      </c>
      <c r="H1294" s="151" t="s">
        <v>176</v>
      </c>
      <c r="I1294" s="151">
        <v>2</v>
      </c>
      <c r="J1294" s="152">
        <v>2.5</v>
      </c>
      <c r="K1294" s="153">
        <v>0.3</v>
      </c>
    </row>
    <row r="1295" spans="1:11" ht="14.5" x14ac:dyDescent="0.35">
      <c r="A1295" s="154" t="s">
        <v>4139</v>
      </c>
      <c r="B1295" s="155" t="s">
        <v>4140</v>
      </c>
      <c r="C1295" s="155" t="s">
        <v>3677</v>
      </c>
      <c r="D1295" s="155" t="s">
        <v>4048</v>
      </c>
      <c r="E1295" s="155" t="s">
        <v>4102</v>
      </c>
      <c r="F1295" s="155" t="s">
        <v>4134</v>
      </c>
      <c r="G1295" s="155" t="s">
        <v>4141</v>
      </c>
      <c r="H1295" s="155" t="s">
        <v>176</v>
      </c>
      <c r="I1295" s="155">
        <v>2</v>
      </c>
      <c r="J1295" s="156">
        <v>2.5</v>
      </c>
      <c r="K1295" s="157">
        <v>0.375</v>
      </c>
    </row>
    <row r="1296" spans="1:11" ht="14.5" x14ac:dyDescent="0.35">
      <c r="A1296" s="150" t="s">
        <v>4142</v>
      </c>
      <c r="B1296" s="151" t="s">
        <v>4143</v>
      </c>
      <c r="C1296" s="151" t="s">
        <v>3677</v>
      </c>
      <c r="D1296" s="151" t="s">
        <v>4048</v>
      </c>
      <c r="E1296" s="151" t="s">
        <v>4102</v>
      </c>
      <c r="F1296" s="151" t="s">
        <v>4144</v>
      </c>
      <c r="G1296" s="151" t="s">
        <v>4145</v>
      </c>
      <c r="H1296" s="151" t="s">
        <v>176</v>
      </c>
      <c r="I1296" s="151" t="s">
        <v>4410</v>
      </c>
      <c r="J1296" s="152" t="s">
        <v>4410</v>
      </c>
      <c r="K1296" s="153" t="s">
        <v>4409</v>
      </c>
    </row>
    <row r="1297" spans="1:11" ht="14.5" x14ac:dyDescent="0.35">
      <c r="A1297" s="154" t="s">
        <v>4146</v>
      </c>
      <c r="B1297" s="155" t="s">
        <v>4147</v>
      </c>
      <c r="C1297" s="155" t="s">
        <v>3677</v>
      </c>
      <c r="D1297" s="155" t="s">
        <v>4048</v>
      </c>
      <c r="E1297" s="155" t="s">
        <v>4148</v>
      </c>
      <c r="F1297" s="155" t="s">
        <v>4149</v>
      </c>
      <c r="G1297" s="155" t="s">
        <v>4150</v>
      </c>
      <c r="H1297" s="155" t="s">
        <v>139</v>
      </c>
      <c r="I1297" s="155" t="s">
        <v>4410</v>
      </c>
      <c r="J1297" s="156" t="s">
        <v>4410</v>
      </c>
      <c r="K1297" s="157" t="s">
        <v>4409</v>
      </c>
    </row>
    <row r="1298" spans="1:11" ht="14.5" x14ac:dyDescent="0.35">
      <c r="A1298" s="150" t="s">
        <v>4151</v>
      </c>
      <c r="B1298" s="151" t="s">
        <v>4152</v>
      </c>
      <c r="C1298" s="151" t="s">
        <v>3677</v>
      </c>
      <c r="D1298" s="151" t="s">
        <v>4048</v>
      </c>
      <c r="E1298" s="151" t="s">
        <v>4148</v>
      </c>
      <c r="F1298" s="151" t="s">
        <v>4153</v>
      </c>
      <c r="G1298" s="151" t="s">
        <v>4153</v>
      </c>
      <c r="H1298" s="151" t="s">
        <v>139</v>
      </c>
      <c r="I1298" s="151" t="s">
        <v>4410</v>
      </c>
      <c r="J1298" s="152" t="s">
        <v>4410</v>
      </c>
      <c r="K1298" s="153" t="s">
        <v>4409</v>
      </c>
    </row>
    <row r="1299" spans="1:11" ht="14.5" x14ac:dyDescent="0.35">
      <c r="A1299" s="154" t="s">
        <v>4154</v>
      </c>
      <c r="B1299" s="155" t="s">
        <v>4155</v>
      </c>
      <c r="C1299" s="155" t="s">
        <v>3677</v>
      </c>
      <c r="D1299" s="155" t="s">
        <v>4048</v>
      </c>
      <c r="E1299" s="155" t="s">
        <v>4148</v>
      </c>
      <c r="F1299" s="155" t="s">
        <v>4156</v>
      </c>
      <c r="G1299" s="155" t="s">
        <v>4157</v>
      </c>
      <c r="H1299" s="155" t="s">
        <v>176</v>
      </c>
      <c r="I1299" s="155" t="s">
        <v>4410</v>
      </c>
      <c r="J1299" s="156" t="s">
        <v>4410</v>
      </c>
      <c r="K1299" s="157" t="s">
        <v>4409</v>
      </c>
    </row>
    <row r="1300" spans="1:11" ht="14.5" x14ac:dyDescent="0.35">
      <c r="A1300" s="150" t="s">
        <v>4158</v>
      </c>
      <c r="B1300" s="151" t="s">
        <v>4159</v>
      </c>
      <c r="C1300" s="151" t="s">
        <v>3677</v>
      </c>
      <c r="D1300" s="151" t="s">
        <v>4048</v>
      </c>
      <c r="E1300" s="151" t="s">
        <v>4148</v>
      </c>
      <c r="F1300" s="151" t="s">
        <v>4160</v>
      </c>
      <c r="G1300" s="151" t="s">
        <v>4161</v>
      </c>
      <c r="H1300" s="151" t="s">
        <v>139</v>
      </c>
      <c r="I1300" s="151">
        <v>1</v>
      </c>
      <c r="J1300" s="152">
        <v>1.5</v>
      </c>
      <c r="K1300" s="153">
        <v>0.09</v>
      </c>
    </row>
    <row r="1301" spans="1:11" ht="14.5" x14ac:dyDescent="0.35">
      <c r="A1301" s="154" t="s">
        <v>4162</v>
      </c>
      <c r="B1301" s="155" t="s">
        <v>4163</v>
      </c>
      <c r="C1301" s="155" t="s">
        <v>3677</v>
      </c>
      <c r="D1301" s="155" t="s">
        <v>4048</v>
      </c>
      <c r="E1301" s="155" t="s">
        <v>4148</v>
      </c>
      <c r="F1301" s="155" t="s">
        <v>4160</v>
      </c>
      <c r="G1301" s="155" t="s">
        <v>4164</v>
      </c>
      <c r="H1301" s="155" t="s">
        <v>139</v>
      </c>
      <c r="I1301" s="155">
        <v>1</v>
      </c>
      <c r="J1301" s="156">
        <v>1.5</v>
      </c>
      <c r="K1301" s="157">
        <v>0.18</v>
      </c>
    </row>
    <row r="1302" spans="1:11" ht="14.5" x14ac:dyDescent="0.35">
      <c r="A1302" s="150" t="s">
        <v>4165</v>
      </c>
      <c r="B1302" s="151" t="s">
        <v>4166</v>
      </c>
      <c r="C1302" s="151" t="s">
        <v>3677</v>
      </c>
      <c r="D1302" s="151" t="s">
        <v>4048</v>
      </c>
      <c r="E1302" s="151" t="s">
        <v>4148</v>
      </c>
      <c r="F1302" s="151" t="s">
        <v>4160</v>
      </c>
      <c r="G1302" s="151" t="s">
        <v>4167</v>
      </c>
      <c r="H1302" s="151" t="s">
        <v>139</v>
      </c>
      <c r="I1302" s="151">
        <v>1</v>
      </c>
      <c r="J1302" s="152">
        <v>1.5</v>
      </c>
      <c r="K1302" s="153">
        <v>0.18</v>
      </c>
    </row>
    <row r="1303" spans="1:11" ht="14.5" x14ac:dyDescent="0.35">
      <c r="A1303" s="154" t="s">
        <v>4168</v>
      </c>
      <c r="B1303" s="155" t="s">
        <v>4169</v>
      </c>
      <c r="C1303" s="155" t="s">
        <v>3677</v>
      </c>
      <c r="D1303" s="155" t="s">
        <v>4048</v>
      </c>
      <c r="E1303" s="155" t="s">
        <v>4148</v>
      </c>
      <c r="F1303" s="155" t="s">
        <v>4160</v>
      </c>
      <c r="G1303" s="155" t="s">
        <v>4164</v>
      </c>
      <c r="H1303" s="155" t="s">
        <v>139</v>
      </c>
      <c r="I1303" s="155">
        <v>1</v>
      </c>
      <c r="J1303" s="156">
        <v>1.5</v>
      </c>
      <c r="K1303" s="157">
        <v>0.30000000000000004</v>
      </c>
    </row>
    <row r="1304" spans="1:11" ht="14.5" x14ac:dyDescent="0.35">
      <c r="A1304" s="150" t="s">
        <v>4170</v>
      </c>
      <c r="B1304" s="151" t="s">
        <v>4171</v>
      </c>
      <c r="C1304" s="151" t="s">
        <v>3677</v>
      </c>
      <c r="D1304" s="151" t="s">
        <v>4048</v>
      </c>
      <c r="E1304" s="151" t="s">
        <v>4148</v>
      </c>
      <c r="F1304" s="151" t="s">
        <v>4160</v>
      </c>
      <c r="G1304" s="151" t="s">
        <v>4172</v>
      </c>
      <c r="H1304" s="151" t="s">
        <v>176</v>
      </c>
      <c r="I1304" s="151">
        <v>1</v>
      </c>
      <c r="J1304" s="152">
        <v>1.5</v>
      </c>
      <c r="K1304" s="153">
        <v>0.06</v>
      </c>
    </row>
    <row r="1305" spans="1:11" ht="14.5" x14ac:dyDescent="0.35">
      <c r="A1305" s="154" t="s">
        <v>4173</v>
      </c>
      <c r="B1305" s="155" t="s">
        <v>4174</v>
      </c>
      <c r="C1305" s="155" t="s">
        <v>3677</v>
      </c>
      <c r="D1305" s="155" t="s">
        <v>4048</v>
      </c>
      <c r="E1305" s="155" t="s">
        <v>4148</v>
      </c>
      <c r="F1305" s="155" t="s">
        <v>4160</v>
      </c>
      <c r="G1305" s="155" t="s">
        <v>4164</v>
      </c>
      <c r="H1305" s="155" t="s">
        <v>176</v>
      </c>
      <c r="I1305" s="155">
        <v>1</v>
      </c>
      <c r="J1305" s="156">
        <v>1.5</v>
      </c>
      <c r="K1305" s="157">
        <v>0.09</v>
      </c>
    </row>
    <row r="1306" spans="1:11" ht="14.5" x14ac:dyDescent="0.35">
      <c r="A1306" s="150" t="s">
        <v>4175</v>
      </c>
      <c r="B1306" s="151" t="s">
        <v>4176</v>
      </c>
      <c r="C1306" s="151" t="s">
        <v>3677</v>
      </c>
      <c r="D1306" s="151" t="s">
        <v>4048</v>
      </c>
      <c r="E1306" s="151" t="s">
        <v>4148</v>
      </c>
      <c r="F1306" s="151" t="s">
        <v>4160</v>
      </c>
      <c r="G1306" s="151" t="s">
        <v>4177</v>
      </c>
      <c r="H1306" s="151" t="s">
        <v>139</v>
      </c>
      <c r="I1306" s="151">
        <v>1</v>
      </c>
      <c r="J1306" s="152">
        <v>1.5</v>
      </c>
      <c r="K1306" s="153">
        <v>0.09</v>
      </c>
    </row>
    <row r="1307" spans="1:11" ht="14.5" x14ac:dyDescent="0.35">
      <c r="A1307" s="154" t="s">
        <v>4178</v>
      </c>
      <c r="B1307" s="155" t="s">
        <v>4179</v>
      </c>
      <c r="C1307" s="155" t="s">
        <v>4180</v>
      </c>
      <c r="D1307" s="155" t="s">
        <v>4181</v>
      </c>
      <c r="E1307" s="155" t="s">
        <v>4182</v>
      </c>
      <c r="F1307" s="155" t="s">
        <v>4183</v>
      </c>
      <c r="G1307" s="155" t="s">
        <v>4184</v>
      </c>
      <c r="H1307" s="155" t="s">
        <v>176</v>
      </c>
      <c r="I1307" s="155">
        <v>1</v>
      </c>
      <c r="J1307" s="156">
        <v>1.5</v>
      </c>
      <c r="K1307" s="157">
        <v>0.09</v>
      </c>
    </row>
    <row r="1308" spans="1:11" ht="14.5" x14ac:dyDescent="0.35">
      <c r="A1308" s="150" t="s">
        <v>4185</v>
      </c>
      <c r="B1308" s="151" t="s">
        <v>4186</v>
      </c>
      <c r="C1308" s="151" t="s">
        <v>4180</v>
      </c>
      <c r="D1308" s="151" t="s">
        <v>4181</v>
      </c>
      <c r="E1308" s="151" t="s">
        <v>4182</v>
      </c>
      <c r="F1308" s="151" t="s">
        <v>4183</v>
      </c>
      <c r="G1308" s="151" t="s">
        <v>4187</v>
      </c>
      <c r="H1308" s="151" t="s">
        <v>176</v>
      </c>
      <c r="I1308" s="151">
        <v>2</v>
      </c>
      <c r="J1308" s="152">
        <v>2.5</v>
      </c>
      <c r="K1308" s="153">
        <v>0.2</v>
      </c>
    </row>
    <row r="1309" spans="1:11" ht="14.5" x14ac:dyDescent="0.35">
      <c r="A1309" s="154" t="s">
        <v>4188</v>
      </c>
      <c r="B1309" s="155" t="s">
        <v>4189</v>
      </c>
      <c r="C1309" s="155" t="s">
        <v>4180</v>
      </c>
      <c r="D1309" s="155" t="s">
        <v>4181</v>
      </c>
      <c r="E1309" s="155" t="s">
        <v>4182</v>
      </c>
      <c r="F1309" s="155" t="s">
        <v>4183</v>
      </c>
      <c r="G1309" s="155" t="s">
        <v>4190</v>
      </c>
      <c r="H1309" s="155" t="s">
        <v>176</v>
      </c>
      <c r="I1309" s="155">
        <v>2</v>
      </c>
      <c r="J1309" s="156">
        <v>2.5</v>
      </c>
      <c r="K1309" s="157">
        <v>0.3</v>
      </c>
    </row>
    <row r="1310" spans="1:11" ht="14.5" x14ac:dyDescent="0.35">
      <c r="A1310" s="150" t="s">
        <v>4191</v>
      </c>
      <c r="B1310" s="151" t="s">
        <v>4192</v>
      </c>
      <c r="C1310" s="151" t="s">
        <v>4180</v>
      </c>
      <c r="D1310" s="151" t="s">
        <v>4181</v>
      </c>
      <c r="E1310" s="151" t="s">
        <v>4182</v>
      </c>
      <c r="F1310" s="151" t="s">
        <v>4193</v>
      </c>
      <c r="G1310" s="151" t="s">
        <v>4194</v>
      </c>
      <c r="H1310" s="151" t="s">
        <v>176</v>
      </c>
      <c r="I1310" s="151">
        <v>1</v>
      </c>
      <c r="J1310" s="152">
        <v>1.5</v>
      </c>
      <c r="K1310" s="153">
        <v>0.12</v>
      </c>
    </row>
    <row r="1311" spans="1:11" ht="14.5" x14ac:dyDescent="0.35">
      <c r="A1311" s="154" t="s">
        <v>4195</v>
      </c>
      <c r="B1311" s="155" t="s">
        <v>4196</v>
      </c>
      <c r="C1311" s="155" t="s">
        <v>4180</v>
      </c>
      <c r="D1311" s="155" t="s">
        <v>4181</v>
      </c>
      <c r="E1311" s="155" t="s">
        <v>4182</v>
      </c>
      <c r="F1311" s="155" t="s">
        <v>4193</v>
      </c>
      <c r="G1311" s="155" t="s">
        <v>4187</v>
      </c>
      <c r="H1311" s="155" t="s">
        <v>176</v>
      </c>
      <c r="I1311" s="155">
        <v>2</v>
      </c>
      <c r="J1311" s="156">
        <v>2.5</v>
      </c>
      <c r="K1311" s="157">
        <v>0.3</v>
      </c>
    </row>
    <row r="1312" spans="1:11" ht="14.5" x14ac:dyDescent="0.35">
      <c r="A1312" s="150" t="s">
        <v>4197</v>
      </c>
      <c r="B1312" s="151" t="s">
        <v>4198</v>
      </c>
      <c r="C1312" s="151" t="s">
        <v>4180</v>
      </c>
      <c r="D1312" s="151" t="s">
        <v>4181</v>
      </c>
      <c r="E1312" s="151" t="s">
        <v>4182</v>
      </c>
      <c r="F1312" s="151" t="s">
        <v>4193</v>
      </c>
      <c r="G1312" s="151" t="s">
        <v>4190</v>
      </c>
      <c r="H1312" s="151" t="s">
        <v>176</v>
      </c>
      <c r="I1312" s="151">
        <v>2</v>
      </c>
      <c r="J1312" s="152">
        <v>2.5</v>
      </c>
      <c r="K1312" s="153">
        <v>0.6</v>
      </c>
    </row>
    <row r="1313" spans="1:11" ht="14.5" x14ac:dyDescent="0.35">
      <c r="A1313" s="154" t="s">
        <v>4199</v>
      </c>
      <c r="B1313" s="155" t="s">
        <v>4200</v>
      </c>
      <c r="C1313" s="155" t="s">
        <v>4180</v>
      </c>
      <c r="D1313" s="155" t="s">
        <v>4181</v>
      </c>
      <c r="E1313" s="155" t="s">
        <v>4182</v>
      </c>
      <c r="F1313" s="155" t="s">
        <v>4201</v>
      </c>
      <c r="G1313" s="155" t="s">
        <v>4194</v>
      </c>
      <c r="H1313" s="155" t="s">
        <v>176</v>
      </c>
      <c r="I1313" s="155">
        <v>1</v>
      </c>
      <c r="J1313" s="156">
        <v>1.5</v>
      </c>
      <c r="K1313" s="157">
        <v>0.18</v>
      </c>
    </row>
    <row r="1314" spans="1:11" ht="14.5" x14ac:dyDescent="0.35">
      <c r="A1314" s="150" t="s">
        <v>4202</v>
      </c>
      <c r="B1314" s="151" t="s">
        <v>4203</v>
      </c>
      <c r="C1314" s="151" t="s">
        <v>4180</v>
      </c>
      <c r="D1314" s="151" t="s">
        <v>4181</v>
      </c>
      <c r="E1314" s="151" t="s">
        <v>4182</v>
      </c>
      <c r="F1314" s="151" t="s">
        <v>4201</v>
      </c>
      <c r="G1314" s="151" t="s">
        <v>4187</v>
      </c>
      <c r="H1314" s="151" t="s">
        <v>176</v>
      </c>
      <c r="I1314" s="151">
        <v>2</v>
      </c>
      <c r="J1314" s="152">
        <v>2.5</v>
      </c>
      <c r="K1314" s="153">
        <v>0.6</v>
      </c>
    </row>
    <row r="1315" spans="1:11" ht="14.5" x14ac:dyDescent="0.35">
      <c r="A1315" s="154" t="s">
        <v>4204</v>
      </c>
      <c r="B1315" s="155" t="s">
        <v>4205</v>
      </c>
      <c r="C1315" s="155" t="s">
        <v>4180</v>
      </c>
      <c r="D1315" s="155" t="s">
        <v>4181</v>
      </c>
      <c r="E1315" s="155" t="s">
        <v>4182</v>
      </c>
      <c r="F1315" s="155" t="s">
        <v>4201</v>
      </c>
      <c r="G1315" s="155" t="s">
        <v>4190</v>
      </c>
      <c r="H1315" s="155" t="s">
        <v>176</v>
      </c>
      <c r="I1315" s="155">
        <v>2</v>
      </c>
      <c r="J1315" s="156">
        <v>2.5</v>
      </c>
      <c r="K1315" s="157">
        <v>0.75</v>
      </c>
    </row>
    <row r="1316" spans="1:11" ht="14.5" x14ac:dyDescent="0.35">
      <c r="A1316" s="150" t="s">
        <v>4206</v>
      </c>
      <c r="B1316" s="151" t="s">
        <v>4207</v>
      </c>
      <c r="C1316" s="151" t="s">
        <v>4180</v>
      </c>
      <c r="D1316" s="151" t="s">
        <v>4208</v>
      </c>
      <c r="E1316" s="151" t="s">
        <v>4209</v>
      </c>
      <c r="F1316" s="151" t="s">
        <v>4210</v>
      </c>
      <c r="G1316" s="151" t="s">
        <v>4211</v>
      </c>
      <c r="H1316" s="151" t="s">
        <v>132</v>
      </c>
      <c r="I1316" s="151" t="s">
        <v>4410</v>
      </c>
      <c r="J1316" s="152" t="s">
        <v>4410</v>
      </c>
      <c r="K1316" s="153" t="s">
        <v>4409</v>
      </c>
    </row>
    <row r="1317" spans="1:11" ht="14.5" x14ac:dyDescent="0.35">
      <c r="A1317" s="154" t="s">
        <v>4212</v>
      </c>
      <c r="B1317" s="155" t="s">
        <v>4213</v>
      </c>
      <c r="C1317" s="155" t="s">
        <v>4180</v>
      </c>
      <c r="D1317" s="155" t="s">
        <v>4208</v>
      </c>
      <c r="E1317" s="155" t="s">
        <v>4209</v>
      </c>
      <c r="F1317" s="155" t="s">
        <v>4210</v>
      </c>
      <c r="G1317" s="155" t="s">
        <v>4214</v>
      </c>
      <c r="H1317" s="155" t="s">
        <v>132</v>
      </c>
      <c r="I1317" s="155" t="s">
        <v>4410</v>
      </c>
      <c r="J1317" s="156" t="s">
        <v>4410</v>
      </c>
      <c r="K1317" s="157" t="s">
        <v>4409</v>
      </c>
    </row>
    <row r="1318" spans="1:11" ht="14.5" x14ac:dyDescent="0.35">
      <c r="A1318" s="150" t="s">
        <v>4215</v>
      </c>
      <c r="B1318" s="151" t="s">
        <v>4216</v>
      </c>
      <c r="C1318" s="151" t="s">
        <v>4180</v>
      </c>
      <c r="D1318" s="151" t="s">
        <v>4208</v>
      </c>
      <c r="E1318" s="151" t="s">
        <v>4209</v>
      </c>
      <c r="F1318" s="151" t="s">
        <v>4217</v>
      </c>
      <c r="G1318" s="151" t="s">
        <v>4211</v>
      </c>
      <c r="H1318" s="151" t="s">
        <v>132</v>
      </c>
      <c r="I1318" s="151" t="s">
        <v>4410</v>
      </c>
      <c r="J1318" s="152" t="s">
        <v>4410</v>
      </c>
      <c r="K1318" s="153" t="s">
        <v>4409</v>
      </c>
    </row>
    <row r="1319" spans="1:11" ht="14.5" x14ac:dyDescent="0.35">
      <c r="A1319" s="154" t="s">
        <v>4218</v>
      </c>
      <c r="B1319" s="155" t="s">
        <v>4219</v>
      </c>
      <c r="C1319" s="155" t="s">
        <v>4180</v>
      </c>
      <c r="D1319" s="155" t="s">
        <v>4208</v>
      </c>
      <c r="E1319" s="155" t="s">
        <v>4209</v>
      </c>
      <c r="F1319" s="155" t="s">
        <v>4217</v>
      </c>
      <c r="G1319" s="155" t="s">
        <v>4214</v>
      </c>
      <c r="H1319" s="155" t="s">
        <v>132</v>
      </c>
      <c r="I1319" s="155" t="s">
        <v>4410</v>
      </c>
      <c r="J1319" s="156" t="s">
        <v>4410</v>
      </c>
      <c r="K1319" s="157" t="s">
        <v>4409</v>
      </c>
    </row>
    <row r="1320" spans="1:11" ht="14.5" x14ac:dyDescent="0.35">
      <c r="A1320" s="150" t="s">
        <v>4220</v>
      </c>
      <c r="B1320" s="151" t="s">
        <v>4221</v>
      </c>
      <c r="C1320" s="151" t="s">
        <v>4180</v>
      </c>
      <c r="D1320" s="151" t="s">
        <v>4222</v>
      </c>
      <c r="E1320" s="151" t="s">
        <v>4223</v>
      </c>
      <c r="F1320" s="151" t="s">
        <v>4224</v>
      </c>
      <c r="G1320" s="151" t="s">
        <v>1961</v>
      </c>
      <c r="H1320" s="151" t="s">
        <v>132</v>
      </c>
      <c r="I1320" s="151" t="s">
        <v>4410</v>
      </c>
      <c r="J1320" s="152" t="s">
        <v>4410</v>
      </c>
      <c r="K1320" s="153" t="s">
        <v>4409</v>
      </c>
    </row>
    <row r="1321" spans="1:11" ht="14.5" x14ac:dyDescent="0.35">
      <c r="A1321" s="154" t="s">
        <v>4225</v>
      </c>
      <c r="B1321" s="155" t="s">
        <v>4226</v>
      </c>
      <c r="C1321" s="155" t="s">
        <v>4180</v>
      </c>
      <c r="D1321" s="155" t="s">
        <v>4222</v>
      </c>
      <c r="E1321" s="155" t="s">
        <v>4223</v>
      </c>
      <c r="F1321" s="155" t="s">
        <v>4224</v>
      </c>
      <c r="G1321" s="155" t="s">
        <v>1964</v>
      </c>
      <c r="H1321" s="155" t="s">
        <v>132</v>
      </c>
      <c r="I1321" s="155" t="s">
        <v>4410</v>
      </c>
      <c r="J1321" s="156" t="s">
        <v>4410</v>
      </c>
      <c r="K1321" s="157" t="s">
        <v>4409</v>
      </c>
    </row>
    <row r="1322" spans="1:11" ht="14.5" x14ac:dyDescent="0.35">
      <c r="A1322" s="150" t="s">
        <v>4227</v>
      </c>
      <c r="B1322" s="151" t="s">
        <v>4228</v>
      </c>
      <c r="C1322" s="151" t="s">
        <v>4180</v>
      </c>
      <c r="D1322" s="151" t="s">
        <v>4222</v>
      </c>
      <c r="E1322" s="151" t="s">
        <v>4223</v>
      </c>
      <c r="F1322" s="151" t="s">
        <v>4224</v>
      </c>
      <c r="G1322" s="151" t="s">
        <v>4229</v>
      </c>
      <c r="H1322" s="151" t="s">
        <v>132</v>
      </c>
      <c r="I1322" s="151" t="s">
        <v>4410</v>
      </c>
      <c r="J1322" s="152" t="s">
        <v>4410</v>
      </c>
      <c r="K1322" s="153" t="s">
        <v>4409</v>
      </c>
    </row>
    <row r="1323" spans="1:11" ht="14.5" x14ac:dyDescent="0.35">
      <c r="A1323" s="154" t="s">
        <v>4230</v>
      </c>
      <c r="B1323" s="155" t="s">
        <v>4231</v>
      </c>
      <c r="C1323" s="155" t="s">
        <v>4180</v>
      </c>
      <c r="D1323" s="155" t="s">
        <v>4222</v>
      </c>
      <c r="E1323" s="155" t="s">
        <v>4223</v>
      </c>
      <c r="F1323" s="155" t="s">
        <v>4224</v>
      </c>
      <c r="G1323" s="155" t="s">
        <v>4232</v>
      </c>
      <c r="H1323" s="155" t="s">
        <v>132</v>
      </c>
      <c r="I1323" s="155" t="s">
        <v>4410</v>
      </c>
      <c r="J1323" s="156" t="s">
        <v>4410</v>
      </c>
      <c r="K1323" s="157" t="s">
        <v>4409</v>
      </c>
    </row>
    <row r="1324" spans="1:11" ht="14.5" x14ac:dyDescent="0.35">
      <c r="A1324" s="150" t="s">
        <v>4233</v>
      </c>
      <c r="B1324" s="151" t="s">
        <v>4234</v>
      </c>
      <c r="C1324" s="151" t="s">
        <v>4180</v>
      </c>
      <c r="D1324" s="151" t="s">
        <v>4222</v>
      </c>
      <c r="E1324" s="151" t="s">
        <v>4223</v>
      </c>
      <c r="F1324" s="151" t="s">
        <v>1663</v>
      </c>
      <c r="G1324" s="151" t="s">
        <v>4235</v>
      </c>
      <c r="H1324" s="151" t="s">
        <v>132</v>
      </c>
      <c r="I1324" s="151" t="s">
        <v>4410</v>
      </c>
      <c r="J1324" s="152" t="s">
        <v>4410</v>
      </c>
      <c r="K1324" s="153" t="s">
        <v>4409</v>
      </c>
    </row>
    <row r="1325" spans="1:11" ht="14.5" x14ac:dyDescent="0.35">
      <c r="A1325" s="154" t="s">
        <v>4236</v>
      </c>
      <c r="B1325" s="155" t="s">
        <v>4237</v>
      </c>
      <c r="C1325" s="155" t="s">
        <v>4180</v>
      </c>
      <c r="D1325" s="155" t="s">
        <v>4222</v>
      </c>
      <c r="E1325" s="155" t="s">
        <v>4223</v>
      </c>
      <c r="F1325" s="155" t="s">
        <v>1663</v>
      </c>
      <c r="G1325" s="155" t="s">
        <v>4238</v>
      </c>
      <c r="H1325" s="155" t="s">
        <v>132</v>
      </c>
      <c r="I1325" s="155" t="s">
        <v>4410</v>
      </c>
      <c r="J1325" s="156" t="s">
        <v>4410</v>
      </c>
      <c r="K1325" s="157" t="s">
        <v>4409</v>
      </c>
    </row>
    <row r="1326" spans="1:11" ht="14.5" x14ac:dyDescent="0.35">
      <c r="A1326" s="150" t="s">
        <v>4239</v>
      </c>
      <c r="B1326" s="151" t="s">
        <v>4240</v>
      </c>
      <c r="C1326" s="151" t="s">
        <v>4180</v>
      </c>
      <c r="D1326" s="151" t="s">
        <v>4222</v>
      </c>
      <c r="E1326" s="151" t="s">
        <v>4223</v>
      </c>
      <c r="F1326" s="151" t="s">
        <v>1669</v>
      </c>
      <c r="G1326" s="151" t="s">
        <v>4241</v>
      </c>
      <c r="H1326" s="151" t="s">
        <v>132</v>
      </c>
      <c r="I1326" s="151" t="s">
        <v>4410</v>
      </c>
      <c r="J1326" s="152" t="s">
        <v>4410</v>
      </c>
      <c r="K1326" s="153" t="s">
        <v>4409</v>
      </c>
    </row>
    <row r="1327" spans="1:11" ht="14.5" x14ac:dyDescent="0.35">
      <c r="A1327" s="154" t="s">
        <v>4242</v>
      </c>
      <c r="B1327" s="155" t="s">
        <v>4243</v>
      </c>
      <c r="C1327" s="155" t="s">
        <v>4180</v>
      </c>
      <c r="D1327" s="155" t="s">
        <v>4222</v>
      </c>
      <c r="E1327" s="155" t="s">
        <v>4223</v>
      </c>
      <c r="F1327" s="155" t="s">
        <v>1669</v>
      </c>
      <c r="G1327" s="155" t="s">
        <v>4244</v>
      </c>
      <c r="H1327" s="155" t="s">
        <v>132</v>
      </c>
      <c r="I1327" s="155" t="s">
        <v>4410</v>
      </c>
      <c r="J1327" s="156" t="s">
        <v>4410</v>
      </c>
      <c r="K1327" s="157" t="s">
        <v>4409</v>
      </c>
    </row>
    <row r="1328" spans="1:11" ht="14.5" x14ac:dyDescent="0.35">
      <c r="A1328" s="150" t="s">
        <v>4245</v>
      </c>
      <c r="B1328" s="151" t="s">
        <v>4246</v>
      </c>
      <c r="C1328" s="151" t="s">
        <v>4180</v>
      </c>
      <c r="D1328" s="151" t="s">
        <v>4222</v>
      </c>
      <c r="E1328" s="151" t="s">
        <v>4223</v>
      </c>
      <c r="F1328" s="151" t="s">
        <v>4247</v>
      </c>
      <c r="G1328" s="151" t="s">
        <v>4248</v>
      </c>
      <c r="H1328" s="151" t="s">
        <v>132</v>
      </c>
      <c r="I1328" s="151" t="s">
        <v>4410</v>
      </c>
      <c r="J1328" s="152" t="s">
        <v>4410</v>
      </c>
      <c r="K1328" s="153" t="s">
        <v>4409</v>
      </c>
    </row>
    <row r="1329" spans="1:11" ht="14.5" x14ac:dyDescent="0.35">
      <c r="A1329" s="154" t="s">
        <v>4249</v>
      </c>
      <c r="B1329" s="155" t="s">
        <v>4250</v>
      </c>
      <c r="C1329" s="155" t="s">
        <v>4180</v>
      </c>
      <c r="D1329" s="155" t="s">
        <v>4222</v>
      </c>
      <c r="E1329" s="155" t="s">
        <v>4223</v>
      </c>
      <c r="F1329" s="155" t="s">
        <v>4247</v>
      </c>
      <c r="G1329" s="155" t="s">
        <v>4251</v>
      </c>
      <c r="H1329" s="155" t="s">
        <v>132</v>
      </c>
      <c r="I1329" s="155" t="s">
        <v>4410</v>
      </c>
      <c r="J1329" s="156" t="s">
        <v>4410</v>
      </c>
      <c r="K1329" s="157" t="s">
        <v>4409</v>
      </c>
    </row>
    <row r="1330" spans="1:11" ht="14.5" x14ac:dyDescent="0.35">
      <c r="A1330" s="150" t="s">
        <v>4252</v>
      </c>
      <c r="B1330" s="151" t="s">
        <v>4253</v>
      </c>
      <c r="C1330" s="151" t="s">
        <v>4180</v>
      </c>
      <c r="D1330" s="151" t="s">
        <v>4254</v>
      </c>
      <c r="E1330" s="151" t="s">
        <v>4255</v>
      </c>
      <c r="F1330" s="151" t="s">
        <v>4256</v>
      </c>
      <c r="G1330" s="151" t="s">
        <v>4257</v>
      </c>
      <c r="H1330" s="151" t="s">
        <v>132</v>
      </c>
      <c r="I1330" s="151" t="s">
        <v>4410</v>
      </c>
      <c r="J1330" s="152" t="s">
        <v>4410</v>
      </c>
      <c r="K1330" s="153" t="s">
        <v>4409</v>
      </c>
    </row>
    <row r="1331" spans="1:11" ht="14.5" x14ac:dyDescent="0.35">
      <c r="A1331" s="154" t="s">
        <v>4258</v>
      </c>
      <c r="B1331" s="155" t="s">
        <v>4259</v>
      </c>
      <c r="C1331" s="155" t="s">
        <v>4180</v>
      </c>
      <c r="D1331" s="155" t="s">
        <v>4254</v>
      </c>
      <c r="E1331" s="155" t="s">
        <v>4255</v>
      </c>
      <c r="F1331" s="155" t="s">
        <v>4260</v>
      </c>
      <c r="G1331" s="155" t="s">
        <v>4261</v>
      </c>
      <c r="H1331" s="155" t="s">
        <v>176</v>
      </c>
      <c r="I1331" s="155" t="s">
        <v>4410</v>
      </c>
      <c r="J1331" s="156" t="s">
        <v>4410</v>
      </c>
      <c r="K1331" s="157" t="s">
        <v>4409</v>
      </c>
    </row>
    <row r="1332" spans="1:11" ht="14.5" x14ac:dyDescent="0.35">
      <c r="A1332" s="150" t="s">
        <v>4262</v>
      </c>
      <c r="B1332" s="151" t="s">
        <v>4263</v>
      </c>
      <c r="C1332" s="151" t="s">
        <v>4180</v>
      </c>
      <c r="D1332" s="151" t="s">
        <v>4254</v>
      </c>
      <c r="E1332" s="151" t="s">
        <v>4255</v>
      </c>
      <c r="F1332" s="151" t="s">
        <v>4260</v>
      </c>
      <c r="G1332" s="151" t="s">
        <v>4264</v>
      </c>
      <c r="H1332" s="151" t="s">
        <v>176</v>
      </c>
      <c r="I1332" s="151" t="s">
        <v>4410</v>
      </c>
      <c r="J1332" s="152" t="s">
        <v>4410</v>
      </c>
      <c r="K1332" s="153" t="s">
        <v>4409</v>
      </c>
    </row>
    <row r="1333" spans="1:11" ht="14.5" x14ac:dyDescent="0.35">
      <c r="A1333" s="154" t="s">
        <v>4265</v>
      </c>
      <c r="B1333" s="155" t="s">
        <v>4266</v>
      </c>
      <c r="C1333" s="155" t="s">
        <v>4180</v>
      </c>
      <c r="D1333" s="155" t="s">
        <v>4254</v>
      </c>
      <c r="E1333" s="155" t="s">
        <v>4255</v>
      </c>
      <c r="F1333" s="155" t="s">
        <v>4267</v>
      </c>
      <c r="G1333" s="155" t="s">
        <v>4268</v>
      </c>
      <c r="H1333" s="155" t="s">
        <v>176</v>
      </c>
      <c r="I1333" s="155" t="s">
        <v>4410</v>
      </c>
      <c r="J1333" s="156" t="s">
        <v>4410</v>
      </c>
      <c r="K1333" s="157" t="s">
        <v>4409</v>
      </c>
    </row>
    <row r="1334" spans="1:11" ht="14.5" x14ac:dyDescent="0.35">
      <c r="A1334" s="150" t="s">
        <v>4269</v>
      </c>
      <c r="B1334" s="151" t="s">
        <v>4270</v>
      </c>
      <c r="C1334" s="151" t="s">
        <v>4180</v>
      </c>
      <c r="D1334" s="151" t="s">
        <v>4254</v>
      </c>
      <c r="E1334" s="151" t="s">
        <v>4255</v>
      </c>
      <c r="F1334" s="151" t="s">
        <v>4267</v>
      </c>
      <c r="G1334" s="151" t="s">
        <v>4271</v>
      </c>
      <c r="H1334" s="151" t="s">
        <v>176</v>
      </c>
      <c r="I1334" s="151" t="s">
        <v>4410</v>
      </c>
      <c r="J1334" s="152" t="s">
        <v>4410</v>
      </c>
      <c r="K1334" s="153" t="s">
        <v>4409</v>
      </c>
    </row>
    <row r="1335" spans="1:11" ht="14.5" x14ac:dyDescent="0.35">
      <c r="A1335" s="154" t="s">
        <v>4272</v>
      </c>
      <c r="B1335" s="155" t="s">
        <v>4273</v>
      </c>
      <c r="C1335" s="155" t="s">
        <v>4180</v>
      </c>
      <c r="D1335" s="155" t="s">
        <v>4254</v>
      </c>
      <c r="E1335" s="155" t="s">
        <v>4255</v>
      </c>
      <c r="F1335" s="155" t="s">
        <v>4267</v>
      </c>
      <c r="G1335" s="155" t="s">
        <v>4274</v>
      </c>
      <c r="H1335" s="155" t="s">
        <v>132</v>
      </c>
      <c r="I1335" s="155" t="s">
        <v>4410</v>
      </c>
      <c r="J1335" s="156" t="s">
        <v>4410</v>
      </c>
      <c r="K1335" s="157" t="s">
        <v>4409</v>
      </c>
    </row>
    <row r="1336" spans="1:11" ht="14.5" x14ac:dyDescent="0.35">
      <c r="A1336" s="150" t="s">
        <v>4275</v>
      </c>
      <c r="B1336" s="151" t="s">
        <v>4276</v>
      </c>
      <c r="C1336" s="151" t="s">
        <v>4180</v>
      </c>
      <c r="D1336" s="151" t="s">
        <v>4254</v>
      </c>
      <c r="E1336" s="151" t="s">
        <v>4255</v>
      </c>
      <c r="F1336" s="151" t="s">
        <v>4267</v>
      </c>
      <c r="G1336" s="151" t="s">
        <v>4277</v>
      </c>
      <c r="H1336" s="151" t="s">
        <v>132</v>
      </c>
      <c r="I1336" s="151" t="s">
        <v>4410</v>
      </c>
      <c r="J1336" s="152" t="s">
        <v>4410</v>
      </c>
      <c r="K1336" s="153" t="s">
        <v>4409</v>
      </c>
    </row>
    <row r="1337" spans="1:11" ht="14.5" x14ac:dyDescent="0.35">
      <c r="A1337" s="154" t="s">
        <v>4278</v>
      </c>
      <c r="B1337" s="155" t="s">
        <v>4279</v>
      </c>
      <c r="C1337" s="155" t="s">
        <v>4180</v>
      </c>
      <c r="D1337" s="155" t="s">
        <v>4254</v>
      </c>
      <c r="E1337" s="155" t="s">
        <v>4255</v>
      </c>
      <c r="F1337" s="155" t="s">
        <v>4267</v>
      </c>
      <c r="G1337" s="155" t="s">
        <v>4280</v>
      </c>
      <c r="H1337" s="155" t="s">
        <v>176</v>
      </c>
      <c r="I1337" s="155" t="s">
        <v>4410</v>
      </c>
      <c r="J1337" s="156" t="s">
        <v>4410</v>
      </c>
      <c r="K1337" s="157" t="s">
        <v>4409</v>
      </c>
    </row>
    <row r="1338" spans="1:11" ht="14.5" x14ac:dyDescent="0.35">
      <c r="A1338" s="150" t="s">
        <v>4281</v>
      </c>
      <c r="B1338" s="151" t="s">
        <v>4282</v>
      </c>
      <c r="C1338" s="151" t="s">
        <v>4180</v>
      </c>
      <c r="D1338" s="151" t="s">
        <v>4254</v>
      </c>
      <c r="E1338" s="151" t="s">
        <v>4255</v>
      </c>
      <c r="F1338" s="151" t="s">
        <v>4267</v>
      </c>
      <c r="G1338" s="151" t="s">
        <v>4283</v>
      </c>
      <c r="H1338" s="151" t="s">
        <v>176</v>
      </c>
      <c r="I1338" s="151" t="s">
        <v>4410</v>
      </c>
      <c r="J1338" s="152" t="s">
        <v>4410</v>
      </c>
      <c r="K1338" s="153" t="s">
        <v>4409</v>
      </c>
    </row>
    <row r="1339" spans="1:11" ht="14.5" x14ac:dyDescent="0.35">
      <c r="A1339" s="154" t="s">
        <v>4284</v>
      </c>
      <c r="B1339" s="155" t="s">
        <v>4285</v>
      </c>
      <c r="C1339" s="155" t="s">
        <v>4180</v>
      </c>
      <c r="D1339" s="155" t="s">
        <v>4254</v>
      </c>
      <c r="E1339" s="155" t="s">
        <v>4255</v>
      </c>
      <c r="F1339" s="155" t="s">
        <v>4267</v>
      </c>
      <c r="G1339" s="155" t="s">
        <v>4286</v>
      </c>
      <c r="H1339" s="155" t="s">
        <v>176</v>
      </c>
      <c r="I1339" s="155" t="s">
        <v>4410</v>
      </c>
      <c r="J1339" s="156" t="s">
        <v>4410</v>
      </c>
      <c r="K1339" s="157" t="s">
        <v>4409</v>
      </c>
    </row>
    <row r="1340" spans="1:11" ht="14.5" x14ac:dyDescent="0.35">
      <c r="A1340" s="150" t="s">
        <v>4287</v>
      </c>
      <c r="B1340" s="151" t="s">
        <v>4288</v>
      </c>
      <c r="C1340" s="151" t="s">
        <v>4180</v>
      </c>
      <c r="D1340" s="151" t="s">
        <v>4254</v>
      </c>
      <c r="E1340" s="151" t="s">
        <v>4255</v>
      </c>
      <c r="F1340" s="151" t="s">
        <v>4267</v>
      </c>
      <c r="G1340" s="151" t="s">
        <v>4289</v>
      </c>
      <c r="H1340" s="151" t="s">
        <v>176</v>
      </c>
      <c r="I1340" s="151" t="s">
        <v>4410</v>
      </c>
      <c r="J1340" s="152" t="s">
        <v>4410</v>
      </c>
      <c r="K1340" s="153" t="s">
        <v>4409</v>
      </c>
    </row>
    <row r="1341" spans="1:11" ht="14.5" x14ac:dyDescent="0.35">
      <c r="A1341" s="154" t="s">
        <v>4290</v>
      </c>
      <c r="B1341" s="155" t="s">
        <v>4291</v>
      </c>
      <c r="C1341" s="155" t="s">
        <v>4180</v>
      </c>
      <c r="D1341" s="155" t="s">
        <v>4254</v>
      </c>
      <c r="E1341" s="155" t="s">
        <v>4292</v>
      </c>
      <c r="F1341" s="155" t="s">
        <v>4293</v>
      </c>
      <c r="G1341" s="155" t="s">
        <v>4294</v>
      </c>
      <c r="H1341" s="155" t="s">
        <v>176</v>
      </c>
      <c r="I1341" s="155" t="s">
        <v>4410</v>
      </c>
      <c r="J1341" s="156" t="s">
        <v>4410</v>
      </c>
      <c r="K1341" s="157" t="s">
        <v>4409</v>
      </c>
    </row>
    <row r="1342" spans="1:11" ht="14.5" x14ac:dyDescent="0.35">
      <c r="A1342" s="150" t="s">
        <v>4295</v>
      </c>
      <c r="B1342" s="151" t="s">
        <v>4296</v>
      </c>
      <c r="C1342" s="151" t="s">
        <v>4180</v>
      </c>
      <c r="D1342" s="151" t="s">
        <v>4254</v>
      </c>
      <c r="E1342" s="151" t="s">
        <v>4292</v>
      </c>
      <c r="F1342" s="151" t="s">
        <v>4293</v>
      </c>
      <c r="G1342" s="151" t="s">
        <v>4297</v>
      </c>
      <c r="H1342" s="151" t="s">
        <v>176</v>
      </c>
      <c r="I1342" s="151" t="s">
        <v>4410</v>
      </c>
      <c r="J1342" s="152" t="s">
        <v>4410</v>
      </c>
      <c r="K1342" s="153" t="s">
        <v>4409</v>
      </c>
    </row>
    <row r="1343" spans="1:11" ht="14.5" x14ac:dyDescent="0.35">
      <c r="A1343" s="154" t="s">
        <v>4298</v>
      </c>
      <c r="B1343" s="155" t="s">
        <v>4299</v>
      </c>
      <c r="C1343" s="155" t="s">
        <v>4180</v>
      </c>
      <c r="D1343" s="155" t="s">
        <v>4254</v>
      </c>
      <c r="E1343" s="155" t="s">
        <v>4292</v>
      </c>
      <c r="F1343" s="155" t="s">
        <v>4293</v>
      </c>
      <c r="G1343" s="155" t="s">
        <v>4300</v>
      </c>
      <c r="H1343" s="155" t="s">
        <v>176</v>
      </c>
      <c r="I1343" s="155" t="s">
        <v>4410</v>
      </c>
      <c r="J1343" s="156" t="s">
        <v>4410</v>
      </c>
      <c r="K1343" s="157" t="s">
        <v>4409</v>
      </c>
    </row>
    <row r="1344" spans="1:11" ht="14.5" x14ac:dyDescent="0.35">
      <c r="A1344" s="150" t="s">
        <v>4301</v>
      </c>
      <c r="B1344" s="151" t="s">
        <v>4302</v>
      </c>
      <c r="C1344" s="151" t="s">
        <v>4180</v>
      </c>
      <c r="D1344" s="151" t="s">
        <v>4254</v>
      </c>
      <c r="E1344" s="151" t="s">
        <v>4303</v>
      </c>
      <c r="F1344" s="151" t="s">
        <v>4304</v>
      </c>
      <c r="G1344" s="151" t="s">
        <v>4305</v>
      </c>
      <c r="H1344" s="151" t="s">
        <v>176</v>
      </c>
      <c r="I1344" s="151" t="s">
        <v>4410</v>
      </c>
      <c r="J1344" s="152" t="s">
        <v>4410</v>
      </c>
      <c r="K1344" s="153" t="s">
        <v>4409</v>
      </c>
    </row>
    <row r="1345" spans="1:11" ht="14.5" x14ac:dyDescent="0.35">
      <c r="A1345" s="154" t="s">
        <v>4306</v>
      </c>
      <c r="B1345" s="155" t="s">
        <v>4307</v>
      </c>
      <c r="C1345" s="155" t="s">
        <v>4180</v>
      </c>
      <c r="D1345" s="155" t="s">
        <v>4254</v>
      </c>
      <c r="E1345" s="155" t="s">
        <v>4303</v>
      </c>
      <c r="F1345" s="155" t="s">
        <v>4304</v>
      </c>
      <c r="G1345" s="155" t="s">
        <v>4308</v>
      </c>
      <c r="H1345" s="155" t="s">
        <v>176</v>
      </c>
      <c r="I1345" s="155" t="s">
        <v>4410</v>
      </c>
      <c r="J1345" s="156" t="s">
        <v>4410</v>
      </c>
      <c r="K1345" s="157" t="s">
        <v>4409</v>
      </c>
    </row>
    <row r="1346" spans="1:11" ht="14.5" x14ac:dyDescent="0.35">
      <c r="A1346" s="150" t="s">
        <v>4309</v>
      </c>
      <c r="B1346" s="151" t="s">
        <v>4310</v>
      </c>
      <c r="C1346" s="151" t="s">
        <v>4180</v>
      </c>
      <c r="D1346" s="151" t="s">
        <v>4254</v>
      </c>
      <c r="E1346" s="151" t="s">
        <v>4303</v>
      </c>
      <c r="F1346" s="151" t="s">
        <v>4304</v>
      </c>
      <c r="G1346" s="151" t="s">
        <v>4311</v>
      </c>
      <c r="H1346" s="151" t="s">
        <v>176</v>
      </c>
      <c r="I1346" s="151" t="s">
        <v>4410</v>
      </c>
      <c r="J1346" s="152" t="s">
        <v>4410</v>
      </c>
      <c r="K1346" s="153" t="s">
        <v>4409</v>
      </c>
    </row>
    <row r="1347" spans="1:11" ht="14.5" x14ac:dyDescent="0.35">
      <c r="A1347" s="154" t="s">
        <v>4312</v>
      </c>
      <c r="B1347" s="155" t="s">
        <v>4313</v>
      </c>
      <c r="C1347" s="155" t="s">
        <v>4180</v>
      </c>
      <c r="D1347" s="155" t="s">
        <v>4254</v>
      </c>
      <c r="E1347" s="155" t="s">
        <v>4303</v>
      </c>
      <c r="F1347" s="155" t="s">
        <v>4304</v>
      </c>
      <c r="G1347" s="155" t="s">
        <v>4314</v>
      </c>
      <c r="H1347" s="155" t="s">
        <v>176</v>
      </c>
      <c r="I1347" s="155" t="s">
        <v>4410</v>
      </c>
      <c r="J1347" s="156" t="s">
        <v>4410</v>
      </c>
      <c r="K1347" s="157" t="s">
        <v>4409</v>
      </c>
    </row>
    <row r="1348" spans="1:11" ht="14.5" x14ac:dyDescent="0.35">
      <c r="A1348" s="150" t="s">
        <v>4315</v>
      </c>
      <c r="B1348" s="151" t="s">
        <v>4316</v>
      </c>
      <c r="C1348" s="151" t="s">
        <v>4180</v>
      </c>
      <c r="D1348" s="151" t="s">
        <v>4254</v>
      </c>
      <c r="E1348" s="151" t="s">
        <v>4303</v>
      </c>
      <c r="F1348" s="151" t="s">
        <v>4304</v>
      </c>
      <c r="G1348" s="151" t="s">
        <v>4317</v>
      </c>
      <c r="H1348" s="151" t="s">
        <v>176</v>
      </c>
      <c r="I1348" s="151" t="s">
        <v>4410</v>
      </c>
      <c r="J1348" s="152" t="s">
        <v>4410</v>
      </c>
      <c r="K1348" s="153" t="s">
        <v>4409</v>
      </c>
    </row>
    <row r="1349" spans="1:11" ht="14.5" x14ac:dyDescent="0.35">
      <c r="A1349" s="154" t="s">
        <v>4318</v>
      </c>
      <c r="B1349" s="155" t="s">
        <v>4319</v>
      </c>
      <c r="C1349" s="155" t="s">
        <v>4180</v>
      </c>
      <c r="D1349" s="155" t="s">
        <v>4254</v>
      </c>
      <c r="E1349" s="155" t="s">
        <v>4303</v>
      </c>
      <c r="F1349" s="155" t="s">
        <v>4304</v>
      </c>
      <c r="G1349" s="155" t="s">
        <v>4320</v>
      </c>
      <c r="H1349" s="155" t="s">
        <v>176</v>
      </c>
      <c r="I1349" s="155" t="s">
        <v>4410</v>
      </c>
      <c r="J1349" s="156" t="s">
        <v>4410</v>
      </c>
      <c r="K1349" s="157" t="s">
        <v>4409</v>
      </c>
    </row>
    <row r="1350" spans="1:11" ht="14.5" x14ac:dyDescent="0.35">
      <c r="A1350" s="150" t="s">
        <v>4321</v>
      </c>
      <c r="B1350" s="151" t="s">
        <v>4322</v>
      </c>
      <c r="C1350" s="151" t="s">
        <v>4180</v>
      </c>
      <c r="D1350" s="151" t="s">
        <v>4254</v>
      </c>
      <c r="E1350" s="151" t="s">
        <v>4303</v>
      </c>
      <c r="F1350" s="151" t="s">
        <v>4304</v>
      </c>
      <c r="G1350" s="151" t="s">
        <v>4323</v>
      </c>
      <c r="H1350" s="151" t="s">
        <v>176</v>
      </c>
      <c r="I1350" s="151" t="s">
        <v>4410</v>
      </c>
      <c r="J1350" s="152" t="s">
        <v>4410</v>
      </c>
      <c r="K1350" s="153" t="s">
        <v>4409</v>
      </c>
    </row>
    <row r="1351" spans="1:11" ht="14.5" x14ac:dyDescent="0.35">
      <c r="A1351" s="154" t="s">
        <v>4324</v>
      </c>
      <c r="B1351" s="155" t="s">
        <v>4325</v>
      </c>
      <c r="C1351" s="155" t="s">
        <v>4180</v>
      </c>
      <c r="D1351" s="155" t="s">
        <v>4254</v>
      </c>
      <c r="E1351" s="155" t="s">
        <v>4303</v>
      </c>
      <c r="F1351" s="155" t="s">
        <v>4304</v>
      </c>
      <c r="G1351" s="155" t="s">
        <v>4326</v>
      </c>
      <c r="H1351" s="155" t="s">
        <v>176</v>
      </c>
      <c r="I1351" s="155" t="s">
        <v>4410</v>
      </c>
      <c r="J1351" s="156" t="s">
        <v>4410</v>
      </c>
      <c r="K1351" s="157" t="s">
        <v>4409</v>
      </c>
    </row>
    <row r="1352" spans="1:11" ht="14.5" x14ac:dyDescent="0.35">
      <c r="A1352" s="150" t="s">
        <v>4327</v>
      </c>
      <c r="B1352" s="151" t="s">
        <v>4328</v>
      </c>
      <c r="C1352" s="151" t="s">
        <v>4180</v>
      </c>
      <c r="D1352" s="151" t="s">
        <v>4254</v>
      </c>
      <c r="E1352" s="151" t="s">
        <v>4303</v>
      </c>
      <c r="F1352" s="151" t="s">
        <v>4304</v>
      </c>
      <c r="G1352" s="151" t="s">
        <v>4329</v>
      </c>
      <c r="H1352" s="151" t="s">
        <v>176</v>
      </c>
      <c r="I1352" s="151" t="s">
        <v>4410</v>
      </c>
      <c r="J1352" s="152" t="s">
        <v>4410</v>
      </c>
      <c r="K1352" s="153" t="s">
        <v>4409</v>
      </c>
    </row>
    <row r="1353" spans="1:11" ht="14.5" x14ac:dyDescent="0.35">
      <c r="A1353" s="154" t="s">
        <v>4330</v>
      </c>
      <c r="B1353" s="155" t="s">
        <v>4331</v>
      </c>
      <c r="C1353" s="155" t="s">
        <v>4180</v>
      </c>
      <c r="D1353" s="155" t="s">
        <v>4254</v>
      </c>
      <c r="E1353" s="155" t="s">
        <v>4303</v>
      </c>
      <c r="F1353" s="155" t="s">
        <v>4304</v>
      </c>
      <c r="G1353" s="155" t="s">
        <v>4332</v>
      </c>
      <c r="H1353" s="155" t="s">
        <v>176</v>
      </c>
      <c r="I1353" s="155" t="s">
        <v>4410</v>
      </c>
      <c r="J1353" s="156" t="s">
        <v>4410</v>
      </c>
      <c r="K1353" s="157" t="s">
        <v>4409</v>
      </c>
    </row>
    <row r="1354" spans="1:11" ht="14.5" x14ac:dyDescent="0.35">
      <c r="A1354" s="150" t="s">
        <v>4333</v>
      </c>
      <c r="B1354" s="151" t="s">
        <v>4334</v>
      </c>
      <c r="C1354" s="151" t="s">
        <v>4180</v>
      </c>
      <c r="D1354" s="151" t="s">
        <v>4254</v>
      </c>
      <c r="E1354" s="151" t="s">
        <v>4303</v>
      </c>
      <c r="F1354" s="151" t="s">
        <v>4304</v>
      </c>
      <c r="G1354" s="151" t="s">
        <v>4335</v>
      </c>
      <c r="H1354" s="151" t="s">
        <v>176</v>
      </c>
      <c r="I1354" s="151" t="s">
        <v>4410</v>
      </c>
      <c r="J1354" s="152" t="s">
        <v>4410</v>
      </c>
      <c r="K1354" s="153" t="s">
        <v>4409</v>
      </c>
    </row>
    <row r="1355" spans="1:11" ht="14.5" x14ac:dyDescent="0.35">
      <c r="A1355" s="154" t="s">
        <v>4336</v>
      </c>
      <c r="B1355" s="155" t="s">
        <v>4337</v>
      </c>
      <c r="C1355" s="155" t="s">
        <v>4180</v>
      </c>
      <c r="D1355" s="155" t="s">
        <v>4254</v>
      </c>
      <c r="E1355" s="155" t="s">
        <v>4303</v>
      </c>
      <c r="F1355" s="155" t="s">
        <v>4304</v>
      </c>
      <c r="G1355" s="155" t="s">
        <v>4338</v>
      </c>
      <c r="H1355" s="155" t="s">
        <v>176</v>
      </c>
      <c r="I1355" s="155" t="s">
        <v>4410</v>
      </c>
      <c r="J1355" s="156" t="s">
        <v>4410</v>
      </c>
      <c r="K1355" s="157" t="s">
        <v>4409</v>
      </c>
    </row>
    <row r="1356" spans="1:11" ht="14.5" x14ac:dyDescent="0.35">
      <c r="A1356" s="150" t="s">
        <v>4339</v>
      </c>
      <c r="B1356" s="151" t="s">
        <v>4340</v>
      </c>
      <c r="C1356" s="151" t="s">
        <v>4180</v>
      </c>
      <c r="D1356" s="151" t="s">
        <v>4254</v>
      </c>
      <c r="E1356" s="151" t="s">
        <v>4303</v>
      </c>
      <c r="F1356" s="151" t="s">
        <v>4304</v>
      </c>
      <c r="G1356" s="151" t="s">
        <v>4341</v>
      </c>
      <c r="H1356" s="151" t="s">
        <v>176</v>
      </c>
      <c r="I1356" s="151" t="s">
        <v>4410</v>
      </c>
      <c r="J1356" s="152" t="s">
        <v>4410</v>
      </c>
      <c r="K1356" s="153" t="s">
        <v>4409</v>
      </c>
    </row>
    <row r="1357" spans="1:11" ht="14.5" x14ac:dyDescent="0.35">
      <c r="A1357" s="154" t="s">
        <v>4342</v>
      </c>
      <c r="B1357" s="155" t="s">
        <v>4343</v>
      </c>
      <c r="C1357" s="155" t="s">
        <v>4180</v>
      </c>
      <c r="D1357" s="155" t="s">
        <v>4254</v>
      </c>
      <c r="E1357" s="155" t="s">
        <v>4303</v>
      </c>
      <c r="F1357" s="155" t="s">
        <v>4304</v>
      </c>
      <c r="G1357" s="155" t="s">
        <v>4344</v>
      </c>
      <c r="H1357" s="155" t="s">
        <v>176</v>
      </c>
      <c r="I1357" s="155" t="s">
        <v>4410</v>
      </c>
      <c r="J1357" s="156" t="s">
        <v>4410</v>
      </c>
      <c r="K1357" s="157" t="s">
        <v>4409</v>
      </c>
    </row>
    <row r="1358" spans="1:11" ht="14.5" x14ac:dyDescent="0.35">
      <c r="A1358" s="150" t="s">
        <v>4345</v>
      </c>
      <c r="B1358" s="151" t="s">
        <v>4346</v>
      </c>
      <c r="C1358" s="151" t="s">
        <v>4180</v>
      </c>
      <c r="D1358" s="151" t="s">
        <v>4254</v>
      </c>
      <c r="E1358" s="151" t="s">
        <v>4303</v>
      </c>
      <c r="F1358" s="151" t="s">
        <v>4304</v>
      </c>
      <c r="G1358" s="151" t="s">
        <v>4347</v>
      </c>
      <c r="H1358" s="151" t="s">
        <v>176</v>
      </c>
      <c r="I1358" s="151" t="s">
        <v>4410</v>
      </c>
      <c r="J1358" s="152" t="s">
        <v>4410</v>
      </c>
      <c r="K1358" s="153" t="s">
        <v>4409</v>
      </c>
    </row>
    <row r="1359" spans="1:11" ht="14.5" x14ac:dyDescent="0.35">
      <c r="A1359" s="154" t="s">
        <v>4348</v>
      </c>
      <c r="B1359" s="155" t="s">
        <v>4349</v>
      </c>
      <c r="C1359" s="155" t="s">
        <v>4180</v>
      </c>
      <c r="D1359" s="155" t="s">
        <v>4254</v>
      </c>
      <c r="E1359" s="155" t="s">
        <v>4303</v>
      </c>
      <c r="F1359" s="155" t="s">
        <v>4304</v>
      </c>
      <c r="G1359" s="155" t="s">
        <v>4350</v>
      </c>
      <c r="H1359" s="155" t="s">
        <v>176</v>
      </c>
      <c r="I1359" s="155" t="s">
        <v>4410</v>
      </c>
      <c r="J1359" s="156" t="s">
        <v>4410</v>
      </c>
      <c r="K1359" s="157" t="s">
        <v>4409</v>
      </c>
    </row>
    <row r="1360" spans="1:11" ht="14.5" x14ac:dyDescent="0.35">
      <c r="A1360" s="150" t="s">
        <v>4351</v>
      </c>
      <c r="B1360" s="151" t="s">
        <v>4352</v>
      </c>
      <c r="C1360" s="151" t="s">
        <v>4180</v>
      </c>
      <c r="D1360" s="151" t="s">
        <v>4254</v>
      </c>
      <c r="E1360" s="151" t="s">
        <v>4303</v>
      </c>
      <c r="F1360" s="151" t="s">
        <v>4304</v>
      </c>
      <c r="G1360" s="151" t="s">
        <v>4353</v>
      </c>
      <c r="H1360" s="151" t="s">
        <v>176</v>
      </c>
      <c r="I1360" s="151" t="s">
        <v>4410</v>
      </c>
      <c r="J1360" s="152" t="s">
        <v>4410</v>
      </c>
      <c r="K1360" s="153" t="s">
        <v>4409</v>
      </c>
    </row>
    <row r="1361" spans="1:11" ht="14.5" x14ac:dyDescent="0.35">
      <c r="A1361" s="154" t="s">
        <v>4354</v>
      </c>
      <c r="B1361" s="155" t="s">
        <v>4355</v>
      </c>
      <c r="C1361" s="155" t="s">
        <v>4180</v>
      </c>
      <c r="D1361" s="155" t="s">
        <v>4254</v>
      </c>
      <c r="E1361" s="155" t="s">
        <v>4303</v>
      </c>
      <c r="F1361" s="155" t="s">
        <v>4304</v>
      </c>
      <c r="G1361" s="155" t="s">
        <v>4356</v>
      </c>
      <c r="H1361" s="155" t="s">
        <v>176</v>
      </c>
      <c r="I1361" s="155" t="s">
        <v>4410</v>
      </c>
      <c r="J1361" s="156" t="s">
        <v>4410</v>
      </c>
      <c r="K1361" s="157" t="s">
        <v>4409</v>
      </c>
    </row>
    <row r="1362" spans="1:11" ht="14.5" x14ac:dyDescent="0.35">
      <c r="A1362" s="150" t="s">
        <v>4357</v>
      </c>
      <c r="B1362" s="151" t="s">
        <v>4358</v>
      </c>
      <c r="C1362" s="151" t="s">
        <v>4180</v>
      </c>
      <c r="D1362" s="151" t="s">
        <v>4254</v>
      </c>
      <c r="E1362" s="151" t="s">
        <v>4303</v>
      </c>
      <c r="F1362" s="151" t="s">
        <v>4304</v>
      </c>
      <c r="G1362" s="151" t="s">
        <v>4359</v>
      </c>
      <c r="H1362" s="151" t="s">
        <v>176</v>
      </c>
      <c r="I1362" s="151" t="s">
        <v>4410</v>
      </c>
      <c r="J1362" s="152" t="s">
        <v>4410</v>
      </c>
      <c r="K1362" s="153" t="s">
        <v>4409</v>
      </c>
    </row>
    <row r="1363" spans="1:11" ht="14.5" x14ac:dyDescent="0.35">
      <c r="A1363" s="154" t="s">
        <v>4360</v>
      </c>
      <c r="B1363" s="155" t="s">
        <v>4361</v>
      </c>
      <c r="C1363" s="155" t="s">
        <v>4180</v>
      </c>
      <c r="D1363" s="155" t="s">
        <v>4254</v>
      </c>
      <c r="E1363" s="155" t="s">
        <v>4303</v>
      </c>
      <c r="F1363" s="155" t="s">
        <v>4304</v>
      </c>
      <c r="G1363" s="155" t="s">
        <v>4362</v>
      </c>
      <c r="H1363" s="155" t="s">
        <v>176</v>
      </c>
      <c r="I1363" s="155" t="s">
        <v>4410</v>
      </c>
      <c r="J1363" s="156" t="s">
        <v>4410</v>
      </c>
      <c r="K1363" s="157" t="s">
        <v>4409</v>
      </c>
    </row>
    <row r="1364" spans="1:11" ht="14.5" x14ac:dyDescent="0.35">
      <c r="A1364" s="150" t="s">
        <v>4363</v>
      </c>
      <c r="B1364" s="151" t="s">
        <v>4364</v>
      </c>
      <c r="C1364" s="151" t="s">
        <v>4180</v>
      </c>
      <c r="D1364" s="151" t="s">
        <v>4254</v>
      </c>
      <c r="E1364" s="151" t="s">
        <v>4303</v>
      </c>
      <c r="F1364" s="151" t="s">
        <v>4304</v>
      </c>
      <c r="G1364" s="151" t="s">
        <v>4365</v>
      </c>
      <c r="H1364" s="151" t="s">
        <v>176</v>
      </c>
      <c r="I1364" s="151" t="s">
        <v>4410</v>
      </c>
      <c r="J1364" s="152" t="s">
        <v>4410</v>
      </c>
      <c r="K1364" s="153" t="s">
        <v>4409</v>
      </c>
    </row>
    <row r="1365" spans="1:11" ht="14.5" x14ac:dyDescent="0.35">
      <c r="A1365" s="154" t="s">
        <v>4366</v>
      </c>
      <c r="B1365" s="155" t="s">
        <v>4367</v>
      </c>
      <c r="C1365" s="155" t="s">
        <v>4180</v>
      </c>
      <c r="D1365" s="155" t="s">
        <v>4254</v>
      </c>
      <c r="E1365" s="155" t="s">
        <v>4303</v>
      </c>
      <c r="F1365" s="155" t="s">
        <v>4304</v>
      </c>
      <c r="G1365" s="155" t="s">
        <v>4368</v>
      </c>
      <c r="H1365" s="155" t="s">
        <v>176</v>
      </c>
      <c r="I1365" s="155" t="s">
        <v>4410</v>
      </c>
      <c r="J1365" s="156" t="s">
        <v>4410</v>
      </c>
      <c r="K1365" s="157" t="s">
        <v>4409</v>
      </c>
    </row>
    <row r="1366" spans="1:11" ht="14.5" x14ac:dyDescent="0.35">
      <c r="A1366" s="150" t="s">
        <v>4369</v>
      </c>
      <c r="B1366" s="151" t="s">
        <v>4370</v>
      </c>
      <c r="C1366" s="151" t="s">
        <v>4180</v>
      </c>
      <c r="D1366" s="151" t="s">
        <v>4254</v>
      </c>
      <c r="E1366" s="151" t="s">
        <v>4303</v>
      </c>
      <c r="F1366" s="151" t="s">
        <v>4304</v>
      </c>
      <c r="G1366" s="151" t="s">
        <v>4371</v>
      </c>
      <c r="H1366" s="151" t="s">
        <v>176</v>
      </c>
      <c r="I1366" s="151" t="s">
        <v>4410</v>
      </c>
      <c r="J1366" s="152" t="s">
        <v>4410</v>
      </c>
      <c r="K1366" s="153" t="s">
        <v>4409</v>
      </c>
    </row>
    <row r="1367" spans="1:11" ht="14.5" x14ac:dyDescent="0.35">
      <c r="A1367" s="154" t="s">
        <v>4372</v>
      </c>
      <c r="B1367" s="155" t="s">
        <v>4373</v>
      </c>
      <c r="C1367" s="155" t="s">
        <v>4180</v>
      </c>
      <c r="D1367" s="155" t="s">
        <v>4254</v>
      </c>
      <c r="E1367" s="155" t="s">
        <v>4303</v>
      </c>
      <c r="F1367" s="155" t="s">
        <v>4304</v>
      </c>
      <c r="G1367" s="155" t="s">
        <v>4374</v>
      </c>
      <c r="H1367" s="155" t="s">
        <v>176</v>
      </c>
      <c r="I1367" s="155" t="s">
        <v>4410</v>
      </c>
      <c r="J1367" s="156" t="s">
        <v>4410</v>
      </c>
      <c r="K1367" s="157" t="s">
        <v>4409</v>
      </c>
    </row>
    <row r="1368" spans="1:11" ht="14.5" x14ac:dyDescent="0.35">
      <c r="A1368" s="150" t="s">
        <v>4375</v>
      </c>
      <c r="B1368" s="151" t="s">
        <v>4376</v>
      </c>
      <c r="C1368" s="151" t="s">
        <v>4180</v>
      </c>
      <c r="D1368" s="151" t="s">
        <v>4254</v>
      </c>
      <c r="E1368" s="151" t="s">
        <v>4303</v>
      </c>
      <c r="F1368" s="151" t="s">
        <v>4304</v>
      </c>
      <c r="G1368" s="151" t="s">
        <v>4377</v>
      </c>
      <c r="H1368" s="151" t="s">
        <v>176</v>
      </c>
      <c r="I1368" s="151" t="s">
        <v>4410</v>
      </c>
      <c r="J1368" s="152" t="s">
        <v>4410</v>
      </c>
      <c r="K1368" s="153" t="s">
        <v>4409</v>
      </c>
    </row>
    <row r="1369" spans="1:11" ht="14.5" x14ac:dyDescent="0.35">
      <c r="A1369" s="154" t="s">
        <v>4378</v>
      </c>
      <c r="B1369" s="155" t="s">
        <v>4379</v>
      </c>
      <c r="C1369" s="155" t="s">
        <v>4180</v>
      </c>
      <c r="D1369" s="155" t="s">
        <v>4254</v>
      </c>
      <c r="E1369" s="155" t="s">
        <v>4303</v>
      </c>
      <c r="F1369" s="155" t="s">
        <v>4304</v>
      </c>
      <c r="G1369" s="155" t="s">
        <v>4380</v>
      </c>
      <c r="H1369" s="155" t="s">
        <v>176</v>
      </c>
      <c r="I1369" s="155" t="s">
        <v>4410</v>
      </c>
      <c r="J1369" s="156" t="s">
        <v>4410</v>
      </c>
      <c r="K1369" s="157" t="s">
        <v>4409</v>
      </c>
    </row>
    <row r="1370" spans="1:11" ht="14.5" x14ac:dyDescent="0.35">
      <c r="A1370" s="150" t="s">
        <v>4381</v>
      </c>
      <c r="B1370" s="151" t="s">
        <v>4382</v>
      </c>
      <c r="C1370" s="151" t="s">
        <v>4180</v>
      </c>
      <c r="D1370" s="151" t="s">
        <v>4254</v>
      </c>
      <c r="E1370" s="151" t="s">
        <v>4383</v>
      </c>
      <c r="F1370" s="151" t="s">
        <v>4384</v>
      </c>
      <c r="G1370" s="151" t="s">
        <v>4385</v>
      </c>
      <c r="H1370" s="151" t="s">
        <v>150</v>
      </c>
      <c r="I1370" s="151">
        <v>2</v>
      </c>
      <c r="J1370" s="152">
        <v>2.5</v>
      </c>
      <c r="K1370" s="153">
        <v>3</v>
      </c>
    </row>
    <row r="1371" spans="1:11" ht="14.5" x14ac:dyDescent="0.35">
      <c r="A1371" s="154" t="s">
        <v>4386</v>
      </c>
      <c r="B1371" s="155" t="s">
        <v>4387</v>
      </c>
      <c r="C1371" s="155" t="s">
        <v>4180</v>
      </c>
      <c r="D1371" s="155" t="s">
        <v>4254</v>
      </c>
      <c r="E1371" s="155" t="s">
        <v>4383</v>
      </c>
      <c r="F1371" s="155" t="s">
        <v>4384</v>
      </c>
      <c r="G1371" s="155" t="s">
        <v>4388</v>
      </c>
      <c r="H1371" s="155" t="s">
        <v>150</v>
      </c>
      <c r="I1371" s="155">
        <v>2</v>
      </c>
      <c r="J1371" s="156">
        <v>2.5</v>
      </c>
      <c r="K1371" s="157">
        <v>2.1428571428571428</v>
      </c>
    </row>
    <row r="1372" spans="1:11" ht="14.5" x14ac:dyDescent="0.35">
      <c r="A1372" s="150" t="s">
        <v>4389</v>
      </c>
      <c r="B1372" s="151" t="s">
        <v>4390</v>
      </c>
      <c r="C1372" s="151" t="s">
        <v>4180</v>
      </c>
      <c r="D1372" s="151" t="s">
        <v>4254</v>
      </c>
      <c r="E1372" s="151" t="s">
        <v>4383</v>
      </c>
      <c r="F1372" s="151" t="s">
        <v>4384</v>
      </c>
      <c r="G1372" s="151" t="s">
        <v>4391</v>
      </c>
      <c r="H1372" s="151" t="s">
        <v>150</v>
      </c>
      <c r="I1372" s="151">
        <v>2</v>
      </c>
      <c r="J1372" s="152">
        <v>2.5</v>
      </c>
      <c r="K1372" s="153">
        <v>1.6666666666666665</v>
      </c>
    </row>
    <row r="1373" spans="1:11" ht="14.5" x14ac:dyDescent="0.35">
      <c r="A1373" s="154" t="s">
        <v>4392</v>
      </c>
      <c r="B1373" s="155" t="s">
        <v>4393</v>
      </c>
      <c r="C1373" s="155" t="s">
        <v>4180</v>
      </c>
      <c r="D1373" s="155" t="s">
        <v>4254</v>
      </c>
      <c r="E1373" s="155" t="s">
        <v>4394</v>
      </c>
      <c r="F1373" s="155" t="s">
        <v>4395</v>
      </c>
      <c r="G1373" s="155" t="s">
        <v>4396</v>
      </c>
      <c r="H1373" s="155" t="s">
        <v>176</v>
      </c>
      <c r="I1373" s="155">
        <v>2</v>
      </c>
      <c r="J1373" s="156">
        <v>2.5</v>
      </c>
      <c r="K1373" s="157">
        <v>0.3</v>
      </c>
    </row>
    <row r="1374" spans="1:11" ht="14.5" x14ac:dyDescent="0.35">
      <c r="A1374" s="150" t="s">
        <v>4397</v>
      </c>
      <c r="B1374" s="151" t="s">
        <v>4398</v>
      </c>
      <c r="C1374" s="151" t="s">
        <v>4180</v>
      </c>
      <c r="D1374" s="151" t="s">
        <v>4254</v>
      </c>
      <c r="E1374" s="151" t="s">
        <v>4394</v>
      </c>
      <c r="F1374" s="151" t="s">
        <v>4395</v>
      </c>
      <c r="G1374" s="151" t="s">
        <v>4399</v>
      </c>
      <c r="H1374" s="151" t="s">
        <v>176</v>
      </c>
      <c r="I1374" s="151">
        <v>2</v>
      </c>
      <c r="J1374" s="152">
        <v>2.5</v>
      </c>
      <c r="K1374" s="153">
        <v>0.375</v>
      </c>
    </row>
    <row r="1375" spans="1:11" ht="14.5" x14ac:dyDescent="0.35">
      <c r="A1375" s="154" t="s">
        <v>4400</v>
      </c>
      <c r="B1375" s="155" t="s">
        <v>4401</v>
      </c>
      <c r="C1375" s="155" t="s">
        <v>4180</v>
      </c>
      <c r="D1375" s="155" t="s">
        <v>4254</v>
      </c>
      <c r="E1375" s="155" t="s">
        <v>4394</v>
      </c>
      <c r="F1375" s="155" t="s">
        <v>4395</v>
      </c>
      <c r="G1375" s="155" t="s">
        <v>4402</v>
      </c>
      <c r="H1375" s="155" t="s">
        <v>176</v>
      </c>
      <c r="I1375" s="155">
        <v>2</v>
      </c>
      <c r="J1375" s="156">
        <v>2.5</v>
      </c>
      <c r="K1375" s="157">
        <v>0.75</v>
      </c>
    </row>
    <row r="1376" spans="1:11" ht="14.5" x14ac:dyDescent="0.35">
      <c r="A1376" s="150" t="s">
        <v>4403</v>
      </c>
      <c r="B1376" s="151" t="s">
        <v>4404</v>
      </c>
      <c r="C1376" s="151" t="s">
        <v>4180</v>
      </c>
      <c r="D1376" s="151" t="s">
        <v>4254</v>
      </c>
      <c r="E1376" s="151" t="s">
        <v>4394</v>
      </c>
      <c r="F1376" s="151" t="s">
        <v>4395</v>
      </c>
      <c r="G1376" s="151" t="s">
        <v>4405</v>
      </c>
      <c r="H1376" s="151" t="s">
        <v>176</v>
      </c>
      <c r="I1376" s="151">
        <v>2</v>
      </c>
      <c r="J1376" s="152">
        <v>2.5</v>
      </c>
      <c r="K1376" s="153">
        <v>1.5</v>
      </c>
    </row>
    <row r="1377" spans="1:11" ht="14.5" x14ac:dyDescent="0.35">
      <c r="A1377" s="154" t="s">
        <v>4406</v>
      </c>
      <c r="B1377" s="155" t="s">
        <v>4407</v>
      </c>
      <c r="C1377" s="155" t="s">
        <v>4180</v>
      </c>
      <c r="D1377" s="155" t="s">
        <v>4254</v>
      </c>
      <c r="E1377" s="155" t="s">
        <v>4394</v>
      </c>
      <c r="F1377" s="155" t="s">
        <v>4395</v>
      </c>
      <c r="G1377" s="155" t="s">
        <v>4408</v>
      </c>
      <c r="H1377" s="155" t="s">
        <v>150</v>
      </c>
      <c r="I1377" s="155">
        <v>2</v>
      </c>
      <c r="J1377" s="156">
        <v>2.5</v>
      </c>
      <c r="K1377" s="157">
        <v>1.5</v>
      </c>
    </row>
  </sheetData>
  <autoFilter ref="A1:K1377" xr:uid="{00000000-0009-0000-0000-00000E000000}"/>
  <phoneticPr fontId="21" type="noConversion"/>
  <pageMargins left="0.25" right="0.25" top="0.75" bottom="0.75" header="0.3" footer="0.3"/>
  <pageSetup paperSize="9" scale="45" fitToHeight="5" orientation="portrait"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499984740745262"/>
  </sheetPr>
  <dimension ref="A1:K19"/>
  <sheetViews>
    <sheetView workbookViewId="0">
      <selection activeCell="C8" sqref="C8:Y8"/>
    </sheetView>
  </sheetViews>
  <sheetFormatPr defaultColWidth="11.453125" defaultRowHeight="12.5" x14ac:dyDescent="0.25"/>
  <cols>
    <col min="1" max="1" width="26.6328125" customWidth="1"/>
    <col min="2" max="2" width="12.08984375" customWidth="1"/>
    <col min="3" max="3" width="4.453125" customWidth="1"/>
    <col min="4" max="4" width="15" customWidth="1"/>
    <col min="7" max="7" width="4" customWidth="1"/>
    <col min="10" max="10" width="3.6328125" customWidth="1"/>
    <col min="11" max="11" width="19.90625" customWidth="1"/>
  </cols>
  <sheetData>
    <row r="1" spans="1:11" ht="24.9" customHeight="1" x14ac:dyDescent="0.3">
      <c r="A1" s="163" t="s">
        <v>4446</v>
      </c>
      <c r="B1" s="164" t="s">
        <v>4447</v>
      </c>
      <c r="D1" s="166" t="s">
        <v>4453</v>
      </c>
      <c r="E1" s="167" t="s">
        <v>4460</v>
      </c>
      <c r="F1" s="167" t="s">
        <v>4461</v>
      </c>
      <c r="H1" s="164" t="s">
        <v>4470</v>
      </c>
      <c r="I1" s="163" t="s">
        <v>4447</v>
      </c>
      <c r="K1" t="s">
        <v>4495</v>
      </c>
    </row>
    <row r="2" spans="1:11" x14ac:dyDescent="0.25">
      <c r="A2" t="s">
        <v>4436</v>
      </c>
      <c r="B2" s="162">
        <f>'Norms Lookup 140819'!K909</f>
        <v>2.625</v>
      </c>
      <c r="D2" t="s">
        <v>4454</v>
      </c>
      <c r="E2" s="162">
        <f>'Norms Lookup 140819'!K941</f>
        <v>0.5357142857142857</v>
      </c>
      <c r="F2" s="162">
        <f>'Norms Lookup 140819'!K947</f>
        <v>0.5357142857142857</v>
      </c>
      <c r="H2">
        <v>102</v>
      </c>
      <c r="I2" s="162">
        <f>'Norms Lookup 140819'!K835</f>
        <v>0.83333333333333326</v>
      </c>
      <c r="K2" t="s">
        <v>4496</v>
      </c>
    </row>
    <row r="3" spans="1:11" x14ac:dyDescent="0.25">
      <c r="A3" t="s">
        <v>4437</v>
      </c>
      <c r="B3" s="162">
        <f>'Norms Lookup 140819'!K910</f>
        <v>3.5</v>
      </c>
      <c r="D3" t="s">
        <v>4455</v>
      </c>
      <c r="E3" s="162">
        <f>'Norms Lookup 140819'!K942</f>
        <v>0.5357142857142857</v>
      </c>
      <c r="F3" s="162">
        <f>'Norms Lookup 140819'!K948</f>
        <v>0.5357142857142857</v>
      </c>
      <c r="H3">
        <v>215</v>
      </c>
      <c r="I3" s="162">
        <f>'Norms Lookup 140819'!K837</f>
        <v>1.0714285714285714</v>
      </c>
      <c r="K3" t="s">
        <v>4508</v>
      </c>
    </row>
    <row r="4" spans="1:11" x14ac:dyDescent="0.25">
      <c r="A4" t="s">
        <v>4438</v>
      </c>
      <c r="B4" s="162">
        <f>'Norms Lookup 140819'!K911</f>
        <v>4.2</v>
      </c>
      <c r="D4" t="s">
        <v>4456</v>
      </c>
      <c r="E4" s="162">
        <f>'Norms Lookup 140819'!K943</f>
        <v>1.5</v>
      </c>
      <c r="F4" s="162">
        <f>'Norms Lookup 140819'!K949</f>
        <v>0.875</v>
      </c>
      <c r="H4">
        <v>327</v>
      </c>
      <c r="I4" s="162">
        <f>'Norms Lookup 140819'!K840</f>
        <v>1.5</v>
      </c>
      <c r="K4" t="s">
        <v>4497</v>
      </c>
    </row>
    <row r="5" spans="1:11" x14ac:dyDescent="0.25">
      <c r="A5" t="s">
        <v>4439</v>
      </c>
      <c r="B5" s="162">
        <f>'Norms Lookup 140819'!K912</f>
        <v>5.25</v>
      </c>
      <c r="D5" t="s">
        <v>4457</v>
      </c>
      <c r="E5" s="162">
        <f>'Norms Lookup 140819'!K944</f>
        <v>0.625</v>
      </c>
      <c r="F5" s="162">
        <f>'Norms Lookup 140819'!K950</f>
        <v>0.625</v>
      </c>
      <c r="H5">
        <v>440</v>
      </c>
      <c r="I5" s="162">
        <f>'Norms Lookup 140819'!K841</f>
        <v>2.5</v>
      </c>
      <c r="K5" t="s">
        <v>4513</v>
      </c>
    </row>
    <row r="6" spans="1:11" x14ac:dyDescent="0.25">
      <c r="A6" t="s">
        <v>4440</v>
      </c>
      <c r="B6" s="162">
        <f>'Norms Lookup 140819'!K913</f>
        <v>7</v>
      </c>
      <c r="D6" t="s">
        <v>4458</v>
      </c>
      <c r="E6" s="162">
        <f>'Norms Lookup 140819'!K945</f>
        <v>0.625</v>
      </c>
      <c r="F6" s="162">
        <f>'Norms Lookup 140819'!K951</f>
        <v>0.625</v>
      </c>
      <c r="K6" t="s">
        <v>4500</v>
      </c>
    </row>
    <row r="7" spans="1:11" x14ac:dyDescent="0.25">
      <c r="A7" t="s">
        <v>4441</v>
      </c>
      <c r="B7" s="162">
        <f>'Norms Lookup 140819'!K915</f>
        <v>4.2</v>
      </c>
      <c r="D7" t="s">
        <v>4459</v>
      </c>
      <c r="E7" s="162">
        <f>'Norms Lookup 140819'!K946</f>
        <v>1.05</v>
      </c>
      <c r="F7" s="162">
        <f>'Norms Lookup 140819'!K952</f>
        <v>1.05</v>
      </c>
      <c r="K7" t="s">
        <v>4501</v>
      </c>
    </row>
    <row r="8" spans="1:11" x14ac:dyDescent="0.25">
      <c r="A8" t="s">
        <v>4442</v>
      </c>
      <c r="B8" s="162">
        <f>'Norms Lookup 140819'!K916</f>
        <v>5.25</v>
      </c>
      <c r="K8" t="s">
        <v>4498</v>
      </c>
    </row>
    <row r="9" spans="1:11" x14ac:dyDescent="0.25">
      <c r="A9" t="s">
        <v>4443</v>
      </c>
      <c r="B9" s="162">
        <f>'Norms Lookup 140819'!K917</f>
        <v>7</v>
      </c>
      <c r="K9" t="s">
        <v>4499</v>
      </c>
    </row>
    <row r="10" spans="1:11" x14ac:dyDescent="0.25">
      <c r="A10" t="s">
        <v>4444</v>
      </c>
      <c r="B10" s="162">
        <f>'Norms Lookup 140819'!K918</f>
        <v>10.5</v>
      </c>
      <c r="K10" t="s">
        <v>4502</v>
      </c>
    </row>
    <row r="11" spans="1:11" x14ac:dyDescent="0.25">
      <c r="A11" t="s">
        <v>4445</v>
      </c>
      <c r="B11" s="162">
        <f>'Norms Lookup 140819'!K919</f>
        <v>21</v>
      </c>
      <c r="K11" t="s">
        <v>4503</v>
      </c>
    </row>
    <row r="12" spans="1:11" x14ac:dyDescent="0.25">
      <c r="K12" t="s">
        <v>4504</v>
      </c>
    </row>
    <row r="13" spans="1:11" x14ac:dyDescent="0.25">
      <c r="K13" t="s">
        <v>4505</v>
      </c>
    </row>
    <row r="14" spans="1:11" x14ac:dyDescent="0.25">
      <c r="K14" t="s">
        <v>4506</v>
      </c>
    </row>
    <row r="15" spans="1:11" x14ac:dyDescent="0.25">
      <c r="K15" t="s">
        <v>4507</v>
      </c>
    </row>
    <row r="16" spans="1:11" x14ac:dyDescent="0.25">
      <c r="K16" t="s">
        <v>4511</v>
      </c>
    </row>
    <row r="17" spans="11:11" x14ac:dyDescent="0.25">
      <c r="K17" t="s">
        <v>4510</v>
      </c>
    </row>
    <row r="18" spans="11:11" x14ac:dyDescent="0.25">
      <c r="K18" t="s">
        <v>4509</v>
      </c>
    </row>
    <row r="19" spans="11:11" x14ac:dyDescent="0.25">
      <c r="K19" t="s">
        <v>4512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N99"/>
  <sheetViews>
    <sheetView topLeftCell="A9" workbookViewId="0">
      <selection activeCell="B97" sqref="B97:G99"/>
    </sheetView>
  </sheetViews>
  <sheetFormatPr defaultColWidth="9.08984375" defaultRowHeight="12.5" x14ac:dyDescent="0.25"/>
  <cols>
    <col min="1" max="16384" width="9.08984375" style="294"/>
  </cols>
  <sheetData>
    <row r="1" spans="1:14" ht="24.75" customHeight="1" x14ac:dyDescent="0.3">
      <c r="A1" s="366" t="s">
        <v>4566</v>
      </c>
      <c r="B1" s="367"/>
      <c r="C1" s="367"/>
      <c r="D1" s="367"/>
      <c r="E1" s="367"/>
      <c r="F1" s="367"/>
      <c r="G1" s="367"/>
      <c r="H1" s="367"/>
      <c r="I1" s="367"/>
      <c r="J1" s="367"/>
      <c r="K1" s="367"/>
      <c r="L1" s="367"/>
    </row>
    <row r="2" spans="1:14" ht="13" thickBot="1" x14ac:dyDescent="0.3"/>
    <row r="3" spans="1:14" x14ac:dyDescent="0.25">
      <c r="B3" s="295"/>
      <c r="C3" s="296"/>
      <c r="D3" s="296"/>
      <c r="E3" s="296"/>
      <c r="F3" s="296"/>
      <c r="G3" s="297"/>
      <c r="I3" s="295"/>
      <c r="J3" s="296"/>
      <c r="K3" s="296"/>
      <c r="L3" s="296"/>
      <c r="M3" s="296"/>
      <c r="N3" s="297"/>
    </row>
    <row r="4" spans="1:14" x14ac:dyDescent="0.25">
      <c r="B4" s="298"/>
      <c r="G4" s="299"/>
      <c r="I4" s="298"/>
      <c r="N4" s="299"/>
    </row>
    <row r="5" spans="1:14" x14ac:dyDescent="0.25">
      <c r="B5" s="298"/>
      <c r="G5" s="299"/>
      <c r="I5" s="298"/>
      <c r="N5" s="299"/>
    </row>
    <row r="6" spans="1:14" x14ac:dyDescent="0.25">
      <c r="B6" s="298"/>
      <c r="G6" s="299"/>
      <c r="I6" s="298"/>
      <c r="N6" s="299"/>
    </row>
    <row r="7" spans="1:14" x14ac:dyDescent="0.25">
      <c r="B7" s="298"/>
      <c r="G7" s="299"/>
      <c r="I7" s="298"/>
      <c r="N7" s="299"/>
    </row>
    <row r="8" spans="1:14" x14ac:dyDescent="0.25">
      <c r="B8" s="298"/>
      <c r="G8" s="299"/>
      <c r="I8" s="298"/>
      <c r="N8" s="299"/>
    </row>
    <row r="9" spans="1:14" x14ac:dyDescent="0.25">
      <c r="B9" s="298"/>
      <c r="G9" s="299"/>
      <c r="I9" s="298"/>
      <c r="N9" s="299"/>
    </row>
    <row r="10" spans="1:14" x14ac:dyDescent="0.25">
      <c r="B10" s="298"/>
      <c r="G10" s="299"/>
      <c r="I10" s="298"/>
      <c r="N10" s="299"/>
    </row>
    <row r="11" spans="1:14" x14ac:dyDescent="0.25">
      <c r="B11" s="298"/>
      <c r="G11" s="299"/>
      <c r="I11" s="298"/>
      <c r="N11" s="299"/>
    </row>
    <row r="12" spans="1:14" x14ac:dyDescent="0.25">
      <c r="B12" s="298"/>
      <c r="G12" s="299"/>
      <c r="I12" s="298"/>
      <c r="N12" s="299"/>
    </row>
    <row r="13" spans="1:14" x14ac:dyDescent="0.25">
      <c r="B13" s="298"/>
      <c r="G13" s="299"/>
      <c r="I13" s="298"/>
      <c r="N13" s="299"/>
    </row>
    <row r="14" spans="1:14" x14ac:dyDescent="0.25">
      <c r="B14" s="298"/>
      <c r="G14" s="299"/>
      <c r="I14" s="298"/>
      <c r="N14" s="299"/>
    </row>
    <row r="15" spans="1:14" x14ac:dyDescent="0.25">
      <c r="B15" s="298"/>
      <c r="G15" s="299"/>
      <c r="I15" s="298"/>
      <c r="N15" s="299"/>
    </row>
    <row r="16" spans="1:14" x14ac:dyDescent="0.25">
      <c r="B16" s="298"/>
      <c r="G16" s="299"/>
      <c r="I16" s="298"/>
      <c r="N16" s="299"/>
    </row>
    <row r="17" spans="2:14" x14ac:dyDescent="0.25">
      <c r="B17" s="298"/>
      <c r="G17" s="299"/>
      <c r="I17" s="298"/>
      <c r="N17" s="299"/>
    </row>
    <row r="18" spans="2:14" x14ac:dyDescent="0.25">
      <c r="B18" s="298"/>
      <c r="G18" s="299"/>
      <c r="I18" s="298"/>
      <c r="N18" s="299"/>
    </row>
    <row r="19" spans="2:14" x14ac:dyDescent="0.25">
      <c r="B19" s="298"/>
      <c r="G19" s="299"/>
      <c r="I19" s="298"/>
      <c r="N19" s="299"/>
    </row>
    <row r="20" spans="2:14" x14ac:dyDescent="0.25">
      <c r="B20" s="298"/>
      <c r="G20" s="299"/>
      <c r="I20" s="298"/>
      <c r="N20" s="299"/>
    </row>
    <row r="21" spans="2:14" x14ac:dyDescent="0.25">
      <c r="B21" s="298"/>
      <c r="G21" s="299"/>
      <c r="I21" s="298"/>
      <c r="N21" s="299"/>
    </row>
    <row r="22" spans="2:14" ht="13" thickBot="1" x14ac:dyDescent="0.3">
      <c r="B22" s="300"/>
      <c r="C22" s="301"/>
      <c r="D22" s="301"/>
      <c r="E22" s="301"/>
      <c r="F22" s="301"/>
      <c r="G22" s="302"/>
      <c r="I22" s="300"/>
      <c r="J22" s="301"/>
      <c r="K22" s="301"/>
      <c r="L22" s="301"/>
      <c r="M22" s="301"/>
      <c r="N22" s="302"/>
    </row>
    <row r="23" spans="2:14" ht="13" thickBot="1" x14ac:dyDescent="0.3"/>
    <row r="24" spans="2:14" x14ac:dyDescent="0.25">
      <c r="B24" s="368" t="s">
        <v>4664</v>
      </c>
      <c r="C24" s="369"/>
      <c r="D24" s="369"/>
      <c r="E24" s="369"/>
      <c r="F24" s="369"/>
      <c r="G24" s="370"/>
      <c r="I24" s="357" t="s">
        <v>4665</v>
      </c>
      <c r="J24" s="374"/>
      <c r="K24" s="374"/>
      <c r="L24" s="374"/>
      <c r="M24" s="374"/>
      <c r="N24" s="375"/>
    </row>
    <row r="25" spans="2:14" ht="13" thickBot="1" x14ac:dyDescent="0.3">
      <c r="B25" s="371"/>
      <c r="C25" s="372"/>
      <c r="D25" s="372"/>
      <c r="E25" s="372"/>
      <c r="F25" s="372"/>
      <c r="G25" s="373"/>
      <c r="I25" s="376"/>
      <c r="J25" s="377"/>
      <c r="K25" s="377"/>
      <c r="L25" s="377"/>
      <c r="M25" s="377"/>
      <c r="N25" s="378"/>
    </row>
    <row r="26" spans="2:14" ht="13" thickBot="1" x14ac:dyDescent="0.3"/>
    <row r="27" spans="2:14" x14ac:dyDescent="0.25">
      <c r="B27" s="295"/>
      <c r="C27" s="296"/>
      <c r="D27" s="296"/>
      <c r="E27" s="296"/>
      <c r="F27" s="296"/>
      <c r="G27" s="297"/>
      <c r="I27" s="295"/>
      <c r="J27" s="296"/>
      <c r="K27" s="296"/>
      <c r="L27" s="296"/>
      <c r="M27" s="296"/>
      <c r="N27" s="297"/>
    </row>
    <row r="28" spans="2:14" x14ac:dyDescent="0.25">
      <c r="B28" s="298"/>
      <c r="G28" s="299"/>
      <c r="I28" s="298"/>
      <c r="N28" s="299"/>
    </row>
    <row r="29" spans="2:14" x14ac:dyDescent="0.25">
      <c r="B29" s="298"/>
      <c r="G29" s="299"/>
      <c r="I29" s="298"/>
      <c r="N29" s="299"/>
    </row>
    <row r="30" spans="2:14" x14ac:dyDescent="0.25">
      <c r="B30" s="298"/>
      <c r="G30" s="299"/>
      <c r="I30" s="298"/>
      <c r="N30" s="299"/>
    </row>
    <row r="31" spans="2:14" x14ac:dyDescent="0.25">
      <c r="B31" s="298"/>
      <c r="G31" s="299"/>
      <c r="I31" s="298"/>
      <c r="N31" s="299"/>
    </row>
    <row r="32" spans="2:14" x14ac:dyDescent="0.25">
      <c r="B32" s="298"/>
      <c r="G32" s="299"/>
      <c r="I32" s="298"/>
      <c r="N32" s="299"/>
    </row>
    <row r="33" spans="2:14" x14ac:dyDescent="0.25">
      <c r="B33" s="298"/>
      <c r="G33" s="299"/>
      <c r="I33" s="298"/>
      <c r="N33" s="299"/>
    </row>
    <row r="34" spans="2:14" x14ac:dyDescent="0.25">
      <c r="B34" s="298"/>
      <c r="G34" s="299"/>
      <c r="I34" s="298"/>
      <c r="N34" s="299"/>
    </row>
    <row r="35" spans="2:14" x14ac:dyDescent="0.25">
      <c r="B35" s="298"/>
      <c r="G35" s="299"/>
      <c r="I35" s="298"/>
      <c r="N35" s="299"/>
    </row>
    <row r="36" spans="2:14" x14ac:dyDescent="0.25">
      <c r="B36" s="298"/>
      <c r="G36" s="299"/>
      <c r="I36" s="298"/>
      <c r="N36" s="299"/>
    </row>
    <row r="37" spans="2:14" x14ac:dyDescent="0.25">
      <c r="B37" s="298"/>
      <c r="G37" s="299"/>
      <c r="I37" s="298"/>
      <c r="N37" s="299"/>
    </row>
    <row r="38" spans="2:14" x14ac:dyDescent="0.25">
      <c r="B38" s="298"/>
      <c r="G38" s="299"/>
      <c r="I38" s="298"/>
      <c r="N38" s="299"/>
    </row>
    <row r="39" spans="2:14" x14ac:dyDescent="0.25">
      <c r="B39" s="298"/>
      <c r="G39" s="299"/>
      <c r="I39" s="298"/>
      <c r="N39" s="299"/>
    </row>
    <row r="40" spans="2:14" x14ac:dyDescent="0.25">
      <c r="B40" s="298"/>
      <c r="G40" s="299"/>
      <c r="I40" s="298"/>
      <c r="N40" s="299"/>
    </row>
    <row r="41" spans="2:14" x14ac:dyDescent="0.25">
      <c r="B41" s="298"/>
      <c r="G41" s="299"/>
      <c r="I41" s="298"/>
      <c r="N41" s="299"/>
    </row>
    <row r="42" spans="2:14" x14ac:dyDescent="0.25">
      <c r="B42" s="298"/>
      <c r="G42" s="299"/>
      <c r="I42" s="298"/>
      <c r="N42" s="299"/>
    </row>
    <row r="43" spans="2:14" x14ac:dyDescent="0.25">
      <c r="B43" s="298"/>
      <c r="G43" s="299"/>
      <c r="I43" s="298"/>
      <c r="N43" s="299"/>
    </row>
    <row r="44" spans="2:14" x14ac:dyDescent="0.25">
      <c r="B44" s="298"/>
      <c r="G44" s="299"/>
      <c r="I44" s="298"/>
      <c r="N44" s="299"/>
    </row>
    <row r="45" spans="2:14" x14ac:dyDescent="0.25">
      <c r="B45" s="298"/>
      <c r="G45" s="299"/>
      <c r="I45" s="298"/>
      <c r="N45" s="299"/>
    </row>
    <row r="46" spans="2:14" ht="13" thickBot="1" x14ac:dyDescent="0.3">
      <c r="B46" s="300"/>
      <c r="C46" s="301"/>
      <c r="D46" s="301"/>
      <c r="E46" s="301"/>
      <c r="F46" s="301"/>
      <c r="G46" s="302"/>
      <c r="I46" s="300"/>
      <c r="J46" s="301"/>
      <c r="K46" s="301"/>
      <c r="L46" s="301"/>
      <c r="M46" s="301"/>
      <c r="N46" s="302"/>
    </row>
    <row r="47" spans="2:14" ht="13" thickBot="1" x14ac:dyDescent="0.3"/>
    <row r="48" spans="2:14" x14ac:dyDescent="0.25">
      <c r="B48" s="357" t="s">
        <v>4666</v>
      </c>
      <c r="C48" s="374"/>
      <c r="D48" s="374"/>
      <c r="E48" s="374"/>
      <c r="F48" s="374"/>
      <c r="G48" s="375"/>
      <c r="I48" s="379" t="s">
        <v>4667</v>
      </c>
      <c r="J48" s="380"/>
      <c r="K48" s="380"/>
      <c r="L48" s="380"/>
      <c r="M48" s="380"/>
      <c r="N48" s="381"/>
    </row>
    <row r="49" spans="2:14" ht="13" thickBot="1" x14ac:dyDescent="0.3">
      <c r="B49" s="376"/>
      <c r="C49" s="377"/>
      <c r="D49" s="377"/>
      <c r="E49" s="377"/>
      <c r="F49" s="377"/>
      <c r="G49" s="378"/>
      <c r="I49" s="382"/>
      <c r="J49" s="383"/>
      <c r="K49" s="383"/>
      <c r="L49" s="383"/>
      <c r="M49" s="383"/>
      <c r="N49" s="384"/>
    </row>
    <row r="50" spans="2:14" ht="13" thickBot="1" x14ac:dyDescent="0.3"/>
    <row r="51" spans="2:14" x14ac:dyDescent="0.25">
      <c r="B51" s="295"/>
      <c r="C51" s="296"/>
      <c r="D51" s="296"/>
      <c r="E51" s="296"/>
      <c r="F51" s="296"/>
      <c r="G51" s="297"/>
      <c r="I51" s="295"/>
      <c r="J51" s="296"/>
      <c r="K51" s="296"/>
      <c r="L51" s="296"/>
      <c r="M51" s="296"/>
      <c r="N51" s="297"/>
    </row>
    <row r="52" spans="2:14" x14ac:dyDescent="0.25">
      <c r="B52" s="298"/>
      <c r="G52" s="299"/>
      <c r="I52" s="298"/>
      <c r="N52" s="299"/>
    </row>
    <row r="53" spans="2:14" x14ac:dyDescent="0.25">
      <c r="B53" s="298"/>
      <c r="G53" s="299"/>
      <c r="I53" s="298"/>
      <c r="N53" s="299"/>
    </row>
    <row r="54" spans="2:14" x14ac:dyDescent="0.25">
      <c r="B54" s="298"/>
      <c r="G54" s="299"/>
      <c r="I54" s="298"/>
      <c r="N54" s="299"/>
    </row>
    <row r="55" spans="2:14" x14ac:dyDescent="0.25">
      <c r="B55" s="298"/>
      <c r="G55" s="299"/>
      <c r="I55" s="298"/>
      <c r="N55" s="299"/>
    </row>
    <row r="56" spans="2:14" x14ac:dyDescent="0.25">
      <c r="B56" s="298"/>
      <c r="G56" s="299"/>
      <c r="I56" s="298"/>
      <c r="N56" s="299"/>
    </row>
    <row r="57" spans="2:14" x14ac:dyDescent="0.25">
      <c r="B57" s="298"/>
      <c r="G57" s="299"/>
      <c r="I57" s="298"/>
      <c r="N57" s="299"/>
    </row>
    <row r="58" spans="2:14" x14ac:dyDescent="0.25">
      <c r="B58" s="298"/>
      <c r="G58" s="299"/>
      <c r="I58" s="298"/>
      <c r="N58" s="299"/>
    </row>
    <row r="59" spans="2:14" x14ac:dyDescent="0.25">
      <c r="B59" s="298"/>
      <c r="G59" s="299"/>
      <c r="I59" s="298"/>
      <c r="N59" s="299"/>
    </row>
    <row r="60" spans="2:14" x14ac:dyDescent="0.25">
      <c r="B60" s="298"/>
      <c r="G60" s="299"/>
      <c r="I60" s="298"/>
      <c r="N60" s="299"/>
    </row>
    <row r="61" spans="2:14" x14ac:dyDescent="0.25">
      <c r="B61" s="298"/>
      <c r="G61" s="299"/>
      <c r="I61" s="298"/>
      <c r="N61" s="299"/>
    </row>
    <row r="62" spans="2:14" x14ac:dyDescent="0.25">
      <c r="B62" s="298"/>
      <c r="G62" s="299"/>
      <c r="I62" s="298"/>
      <c r="N62" s="299"/>
    </row>
    <row r="63" spans="2:14" x14ac:dyDescent="0.25">
      <c r="B63" s="298"/>
      <c r="G63" s="299"/>
      <c r="I63" s="298"/>
      <c r="N63" s="299"/>
    </row>
    <row r="64" spans="2:14" x14ac:dyDescent="0.25">
      <c r="B64" s="298"/>
      <c r="G64" s="299"/>
      <c r="I64" s="298"/>
      <c r="N64" s="299"/>
    </row>
    <row r="65" spans="2:14" x14ac:dyDescent="0.25">
      <c r="B65" s="298"/>
      <c r="G65" s="299"/>
      <c r="I65" s="298"/>
      <c r="N65" s="299"/>
    </row>
    <row r="66" spans="2:14" x14ac:dyDescent="0.25">
      <c r="B66" s="298"/>
      <c r="G66" s="299"/>
      <c r="I66" s="298"/>
      <c r="N66" s="299"/>
    </row>
    <row r="67" spans="2:14" x14ac:dyDescent="0.25">
      <c r="B67" s="298"/>
      <c r="G67" s="299"/>
      <c r="I67" s="298"/>
      <c r="N67" s="299"/>
    </row>
    <row r="68" spans="2:14" x14ac:dyDescent="0.25">
      <c r="B68" s="298"/>
      <c r="G68" s="299"/>
      <c r="I68" s="298"/>
      <c r="N68" s="299"/>
    </row>
    <row r="69" spans="2:14" ht="13" thickBot="1" x14ac:dyDescent="0.3">
      <c r="B69" s="300"/>
      <c r="C69" s="301"/>
      <c r="D69" s="301"/>
      <c r="E69" s="301"/>
      <c r="F69" s="301"/>
      <c r="G69" s="302"/>
      <c r="I69" s="300"/>
      <c r="J69" s="301"/>
      <c r="K69" s="301"/>
      <c r="L69" s="301"/>
      <c r="M69" s="301"/>
      <c r="N69" s="302"/>
    </row>
    <row r="70" spans="2:14" ht="13" thickBot="1" x14ac:dyDescent="0.3"/>
    <row r="71" spans="2:14" ht="13.25" customHeight="1" x14ac:dyDescent="0.25">
      <c r="B71" s="357" t="s">
        <v>4668</v>
      </c>
      <c r="C71" s="374"/>
      <c r="D71" s="374"/>
      <c r="E71" s="374"/>
      <c r="F71" s="374"/>
      <c r="G71" s="375"/>
      <c r="I71" s="357" t="s">
        <v>4669</v>
      </c>
      <c r="J71" s="358"/>
      <c r="K71" s="358"/>
      <c r="L71" s="358"/>
      <c r="M71" s="358"/>
      <c r="N71" s="359"/>
    </row>
    <row r="72" spans="2:14" x14ac:dyDescent="0.25">
      <c r="B72" s="385"/>
      <c r="C72" s="386"/>
      <c r="D72" s="386"/>
      <c r="E72" s="386"/>
      <c r="F72" s="386"/>
      <c r="G72" s="387"/>
      <c r="I72" s="360"/>
      <c r="J72" s="361"/>
      <c r="K72" s="361"/>
      <c r="L72" s="361"/>
      <c r="M72" s="361"/>
      <c r="N72" s="362"/>
    </row>
    <row r="73" spans="2:14" ht="13" thickBot="1" x14ac:dyDescent="0.3">
      <c r="B73" s="376"/>
      <c r="C73" s="377"/>
      <c r="D73" s="377"/>
      <c r="E73" s="377"/>
      <c r="F73" s="377"/>
      <c r="G73" s="378"/>
      <c r="I73" s="363"/>
      <c r="J73" s="364"/>
      <c r="K73" s="364"/>
      <c r="L73" s="364"/>
      <c r="M73" s="364"/>
      <c r="N73" s="365"/>
    </row>
    <row r="74" spans="2:14" x14ac:dyDescent="0.25">
      <c r="B74" s="303"/>
      <c r="C74" s="303"/>
      <c r="D74" s="303"/>
      <c r="E74" s="303"/>
      <c r="F74" s="303"/>
      <c r="G74" s="303"/>
      <c r="I74" s="304"/>
      <c r="J74" s="304"/>
      <c r="K74" s="304"/>
      <c r="L74" s="304"/>
      <c r="M74" s="304"/>
      <c r="N74" s="304"/>
    </row>
    <row r="75" spans="2:14" ht="13" thickBot="1" x14ac:dyDescent="0.3"/>
    <row r="76" spans="2:14" x14ac:dyDescent="0.25">
      <c r="B76" s="295"/>
      <c r="C76" s="296"/>
      <c r="D76" s="296"/>
      <c r="E76" s="296"/>
      <c r="F76" s="296"/>
      <c r="G76" s="297"/>
      <c r="I76" s="295"/>
      <c r="J76" s="296"/>
      <c r="K76" s="296"/>
      <c r="L76" s="296"/>
      <c r="M76" s="296"/>
      <c r="N76" s="297"/>
    </row>
    <row r="77" spans="2:14" x14ac:dyDescent="0.25">
      <c r="B77" s="298"/>
      <c r="G77" s="299"/>
      <c r="I77" s="298"/>
      <c r="N77" s="299"/>
    </row>
    <row r="78" spans="2:14" x14ac:dyDescent="0.25">
      <c r="B78" s="298"/>
      <c r="G78" s="299"/>
      <c r="I78" s="298"/>
      <c r="N78" s="299"/>
    </row>
    <row r="79" spans="2:14" x14ac:dyDescent="0.25">
      <c r="B79" s="298"/>
      <c r="G79" s="299"/>
      <c r="I79" s="298"/>
      <c r="N79" s="299"/>
    </row>
    <row r="80" spans="2:14" x14ac:dyDescent="0.25">
      <c r="B80" s="298"/>
      <c r="G80" s="299"/>
      <c r="I80" s="298"/>
      <c r="N80" s="299"/>
    </row>
    <row r="81" spans="2:14" x14ac:dyDescent="0.25">
      <c r="B81" s="298"/>
      <c r="G81" s="299"/>
      <c r="I81" s="298"/>
      <c r="N81" s="299"/>
    </row>
    <row r="82" spans="2:14" x14ac:dyDescent="0.25">
      <c r="B82" s="298"/>
      <c r="G82" s="299"/>
      <c r="I82" s="298"/>
      <c r="N82" s="299"/>
    </row>
    <row r="83" spans="2:14" x14ac:dyDescent="0.25">
      <c r="B83" s="298"/>
      <c r="G83" s="299"/>
      <c r="I83" s="298"/>
      <c r="N83" s="299"/>
    </row>
    <row r="84" spans="2:14" x14ac:dyDescent="0.25">
      <c r="B84" s="298"/>
      <c r="G84" s="299"/>
      <c r="I84" s="298"/>
      <c r="N84" s="299"/>
    </row>
    <row r="85" spans="2:14" x14ac:dyDescent="0.25">
      <c r="B85" s="298"/>
      <c r="G85" s="299"/>
      <c r="I85" s="298"/>
      <c r="N85" s="299"/>
    </row>
    <row r="86" spans="2:14" x14ac:dyDescent="0.25">
      <c r="B86" s="298"/>
      <c r="G86" s="299"/>
      <c r="I86" s="298"/>
      <c r="N86" s="299"/>
    </row>
    <row r="87" spans="2:14" x14ac:dyDescent="0.25">
      <c r="B87" s="298"/>
      <c r="G87" s="299"/>
      <c r="I87" s="298"/>
      <c r="N87" s="299"/>
    </row>
    <row r="88" spans="2:14" x14ac:dyDescent="0.25">
      <c r="B88" s="298"/>
      <c r="G88" s="299"/>
      <c r="I88" s="298"/>
      <c r="N88" s="299"/>
    </row>
    <row r="89" spans="2:14" x14ac:dyDescent="0.25">
      <c r="B89" s="298"/>
      <c r="G89" s="299"/>
      <c r="I89" s="298"/>
      <c r="N89" s="299"/>
    </row>
    <row r="90" spans="2:14" x14ac:dyDescent="0.25">
      <c r="B90" s="298"/>
      <c r="G90" s="299"/>
      <c r="I90" s="298"/>
      <c r="N90" s="299"/>
    </row>
    <row r="91" spans="2:14" x14ac:dyDescent="0.25">
      <c r="B91" s="298"/>
      <c r="G91" s="299"/>
      <c r="I91" s="298"/>
      <c r="N91" s="299"/>
    </row>
    <row r="92" spans="2:14" x14ac:dyDescent="0.25">
      <c r="B92" s="298"/>
      <c r="G92" s="299"/>
      <c r="I92" s="298"/>
      <c r="N92" s="299"/>
    </row>
    <row r="93" spans="2:14" x14ac:dyDescent="0.25">
      <c r="B93" s="298"/>
      <c r="G93" s="299"/>
      <c r="I93" s="298"/>
      <c r="N93" s="299"/>
    </row>
    <row r="94" spans="2:14" x14ac:dyDescent="0.25">
      <c r="B94" s="298"/>
      <c r="G94" s="299"/>
      <c r="I94" s="298"/>
      <c r="N94" s="299"/>
    </row>
    <row r="95" spans="2:14" ht="13" thickBot="1" x14ac:dyDescent="0.3">
      <c r="B95" s="300"/>
      <c r="C95" s="301"/>
      <c r="D95" s="301"/>
      <c r="E95" s="301"/>
      <c r="F95" s="301"/>
      <c r="G95" s="302"/>
      <c r="I95" s="300"/>
      <c r="J95" s="301"/>
      <c r="K95" s="301"/>
      <c r="L95" s="301"/>
      <c r="M95" s="301"/>
      <c r="N95" s="302"/>
    </row>
    <row r="96" spans="2:14" ht="13" thickBot="1" x14ac:dyDescent="0.3"/>
    <row r="97" spans="2:14" x14ac:dyDescent="0.25">
      <c r="B97" s="357" t="s">
        <v>4670</v>
      </c>
      <c r="C97" s="358"/>
      <c r="D97" s="358"/>
      <c r="E97" s="358"/>
      <c r="F97" s="358"/>
      <c r="G97" s="359"/>
      <c r="I97" s="357" t="s">
        <v>4602</v>
      </c>
      <c r="J97" s="358"/>
      <c r="K97" s="358"/>
      <c r="L97" s="358"/>
      <c r="M97" s="358"/>
      <c r="N97" s="359"/>
    </row>
    <row r="98" spans="2:14" x14ac:dyDescent="0.25">
      <c r="B98" s="360"/>
      <c r="C98" s="361"/>
      <c r="D98" s="361"/>
      <c r="E98" s="361"/>
      <c r="F98" s="361"/>
      <c r="G98" s="362"/>
      <c r="I98" s="360"/>
      <c r="J98" s="361"/>
      <c r="K98" s="361"/>
      <c r="L98" s="361"/>
      <c r="M98" s="361"/>
      <c r="N98" s="362"/>
    </row>
    <row r="99" spans="2:14" ht="13" thickBot="1" x14ac:dyDescent="0.3">
      <c r="B99" s="363"/>
      <c r="C99" s="364"/>
      <c r="D99" s="364"/>
      <c r="E99" s="364"/>
      <c r="F99" s="364"/>
      <c r="G99" s="365"/>
      <c r="I99" s="363"/>
      <c r="J99" s="364"/>
      <c r="K99" s="364"/>
      <c r="L99" s="364"/>
      <c r="M99" s="364"/>
      <c r="N99" s="365"/>
    </row>
  </sheetData>
  <mergeCells count="9">
    <mergeCell ref="B97:G99"/>
    <mergeCell ref="I97:N99"/>
    <mergeCell ref="A1:L1"/>
    <mergeCell ref="B24:G25"/>
    <mergeCell ref="I24:N25"/>
    <mergeCell ref="B48:G49"/>
    <mergeCell ref="I48:N49"/>
    <mergeCell ref="B71:G73"/>
    <mergeCell ref="I71:N73"/>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AI77"/>
  <sheetViews>
    <sheetView showGridLines="0" workbookViewId="0">
      <selection activeCell="B26" sqref="B26:AH33"/>
    </sheetView>
  </sheetViews>
  <sheetFormatPr defaultColWidth="9.08984375" defaultRowHeight="12.5" x14ac:dyDescent="0.25"/>
  <cols>
    <col min="1" max="1" width="2.6328125" style="1" customWidth="1"/>
    <col min="2" max="2" width="33" style="1" customWidth="1"/>
    <col min="3" max="12" width="2.6328125" style="1" customWidth="1"/>
    <col min="13" max="13" width="3.6328125" style="1" customWidth="1"/>
    <col min="14" max="14" width="2.6328125" style="1" customWidth="1"/>
    <col min="15" max="15" width="3.6328125" style="1" customWidth="1"/>
    <col min="16" max="24" width="2.6328125" style="1" customWidth="1"/>
    <col min="25" max="25" width="3.453125" style="1" customWidth="1"/>
    <col min="26" max="26" width="2.6328125" style="1" customWidth="1"/>
    <col min="27" max="27" width="2.36328125" style="1" customWidth="1"/>
    <col min="28" max="28" width="3.6328125" style="1" customWidth="1"/>
    <col min="29" max="29" width="2.36328125" style="1" customWidth="1"/>
    <col min="30" max="39" width="2.6328125" style="1" customWidth="1"/>
    <col min="40" max="16384" width="9.08984375" style="1"/>
  </cols>
  <sheetData>
    <row r="1" spans="1:35" ht="20.5" thickTop="1" x14ac:dyDescent="0.25">
      <c r="A1" s="3"/>
      <c r="B1" s="4"/>
      <c r="C1" s="4"/>
      <c r="D1" s="4"/>
      <c r="E1" s="4"/>
      <c r="F1" s="4"/>
      <c r="G1" s="4"/>
      <c r="H1" s="4"/>
      <c r="I1" s="4"/>
      <c r="J1" s="4"/>
      <c r="K1" s="4"/>
      <c r="L1" s="4"/>
      <c r="M1" s="4"/>
      <c r="N1" s="4"/>
      <c r="O1" s="4"/>
      <c r="P1" s="4"/>
      <c r="Q1" s="4"/>
      <c r="R1" s="4"/>
      <c r="S1" s="4"/>
      <c r="T1" s="4"/>
      <c r="U1" s="4"/>
      <c r="V1" s="177" t="s">
        <v>4536</v>
      </c>
      <c r="W1" s="178"/>
      <c r="X1" s="178"/>
      <c r="Y1" s="179"/>
      <c r="Z1" s="179"/>
      <c r="AA1" s="179"/>
      <c r="AB1" s="179"/>
      <c r="AC1" s="179"/>
      <c r="AD1" s="179"/>
      <c r="AE1" s="414" t="str">
        <f>IF(SUM('Deveg &amp; Earth'!Y1:Z1,'Brick &amp; Masonry'!Y1:Z1,'Fencing &amp; Timber'!W1:X1,Drainage!Y1)=0,"",SUM('Deveg &amp; Earth'!Y1:Z1,'Brick &amp; Masonry'!Y1:Z1,'Fencing &amp; Timber'!W1:X1,Drainage!Y1))</f>
        <v/>
      </c>
      <c r="AF1" s="415"/>
      <c r="AG1" s="415"/>
      <c r="AH1" s="416"/>
      <c r="AI1" s="180"/>
    </row>
    <row r="2" spans="1:35" ht="21" customHeight="1" thickBot="1" x14ac:dyDescent="0.5">
      <c r="A2" s="175"/>
      <c r="C2" s="176"/>
      <c r="D2" s="176"/>
      <c r="E2" s="176"/>
      <c r="F2" s="176"/>
      <c r="G2" s="176"/>
      <c r="H2" s="176"/>
      <c r="I2" s="176"/>
      <c r="J2" s="176"/>
      <c r="K2" s="176"/>
      <c r="L2" s="176"/>
      <c r="M2" s="176"/>
      <c r="N2" s="176"/>
      <c r="O2" s="176"/>
      <c r="P2" s="176"/>
      <c r="Q2" s="176"/>
      <c r="R2" s="176"/>
      <c r="S2" s="176"/>
      <c r="T2" s="176"/>
      <c r="U2" s="176"/>
      <c r="V2" s="181" t="s">
        <v>4537</v>
      </c>
      <c r="W2" s="182"/>
      <c r="X2"/>
      <c r="Y2" s="183"/>
      <c r="Z2" s="183"/>
      <c r="AA2" s="183"/>
      <c r="AB2" s="183"/>
      <c r="AC2" s="183"/>
      <c r="AD2" s="183"/>
      <c r="AE2" s="417">
        <f>IF(SUM('Deveg &amp; Earth'!Y2:Z2,'Brick &amp; Masonry'!Y2:Z2,'Fencing &amp; Timber'!W2:X2,Drainage!Y2,'All Other Works'!AA1:AC1)=0,"",SUM('Deveg &amp; Earth'!Y2:Z2,'Brick &amp; Masonry'!Y2:Z2,'Fencing &amp; Timber'!W2:X2,Drainage!Y2,'All Other Works'!AA1:AC1))</f>
        <v>66</v>
      </c>
      <c r="AF2" s="418"/>
      <c r="AG2" s="418"/>
      <c r="AH2" s="419"/>
      <c r="AI2" s="184"/>
    </row>
    <row r="3" spans="1:35" ht="26.15" customHeight="1" thickTop="1" thickBot="1" x14ac:dyDescent="0.55000000000000004">
      <c r="A3" s="175"/>
      <c r="B3" s="203" t="s">
        <v>94</v>
      </c>
      <c r="D3" s="176"/>
      <c r="E3" s="176"/>
      <c r="F3" s="176"/>
      <c r="G3" s="176"/>
      <c r="H3" s="176"/>
      <c r="I3" s="176"/>
      <c r="J3" s="176"/>
      <c r="K3" s="176"/>
      <c r="L3" s="176"/>
      <c r="M3" s="176"/>
      <c r="N3" s="176"/>
      <c r="O3" s="176"/>
      <c r="P3" s="176"/>
      <c r="Q3" s="176"/>
      <c r="R3" s="176"/>
      <c r="S3" s="176"/>
      <c r="T3" s="176"/>
      <c r="U3" s="176"/>
      <c r="V3" s="204" t="s">
        <v>4430</v>
      </c>
      <c r="W3" s="176"/>
      <c r="X3" s="176"/>
      <c r="Y3" s="176"/>
      <c r="Z3" s="176"/>
      <c r="AA3" s="176"/>
      <c r="AB3" s="176"/>
      <c r="AC3" s="176"/>
      <c r="AD3" s="176"/>
      <c r="AE3" s="420">
        <f>IF(SUM(AE1:AH2)=0,"",SUM(AE1:AH2))</f>
        <v>66</v>
      </c>
      <c r="AF3" s="421"/>
      <c r="AG3" s="421"/>
      <c r="AH3" s="422"/>
      <c r="AI3" s="184"/>
    </row>
    <row r="4" spans="1:35" ht="6" customHeight="1" thickTop="1" x14ac:dyDescent="0.45">
      <c r="A4" s="175"/>
      <c r="B4" s="176"/>
      <c r="C4" s="176"/>
      <c r="D4" s="176"/>
      <c r="E4" s="176"/>
      <c r="F4" s="176"/>
      <c r="G4" s="176"/>
      <c r="H4" s="176"/>
      <c r="I4" s="176"/>
      <c r="J4" s="176"/>
      <c r="K4" s="176"/>
      <c r="L4" s="176"/>
      <c r="M4" s="176"/>
      <c r="N4" s="176"/>
      <c r="O4" s="176"/>
      <c r="P4" s="176"/>
      <c r="Q4" s="176"/>
      <c r="R4" s="176"/>
      <c r="S4" s="176"/>
      <c r="T4" s="176"/>
      <c r="U4" s="176"/>
      <c r="V4" s="181"/>
      <c r="W4" s="182"/>
      <c r="X4"/>
      <c r="Y4" s="183"/>
      <c r="Z4" s="183"/>
      <c r="AA4" s="183"/>
      <c r="AB4" s="183"/>
      <c r="AC4" s="183"/>
      <c r="AD4" s="183"/>
      <c r="AE4" s="183"/>
      <c r="AF4" s="185"/>
      <c r="AG4" s="185"/>
      <c r="AH4" s="185"/>
      <c r="AI4" s="184"/>
    </row>
    <row r="5" spans="1:35" s="29" customFormat="1" ht="27.9" customHeight="1" x14ac:dyDescent="0.25">
      <c r="A5" s="207"/>
      <c r="B5" s="208"/>
      <c r="C5" s="423" t="s">
        <v>4493</v>
      </c>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209"/>
      <c r="AI5" s="210"/>
    </row>
    <row r="6" spans="1:35" ht="15" customHeight="1" x14ac:dyDescent="0.25">
      <c r="A6" s="211"/>
      <c r="B6" s="212"/>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3"/>
    </row>
    <row r="7" spans="1:35" ht="20.149999999999999" customHeight="1" x14ac:dyDescent="0.35">
      <c r="A7" s="214">
        <v>1</v>
      </c>
      <c r="B7" s="215" t="s">
        <v>7</v>
      </c>
      <c r="C7" s="212"/>
      <c r="D7" s="212"/>
      <c r="E7" s="212"/>
      <c r="F7" s="212"/>
      <c r="G7" s="212"/>
      <c r="H7" s="212"/>
      <c r="I7" s="212"/>
      <c r="J7" s="212"/>
      <c r="K7" s="212"/>
      <c r="L7" s="212"/>
      <c r="M7" s="212"/>
      <c r="N7" s="212"/>
      <c r="O7" s="212"/>
      <c r="P7" s="212"/>
      <c r="Q7" s="212"/>
      <c r="R7" s="212"/>
      <c r="S7" s="212"/>
      <c r="T7" s="212"/>
      <c r="U7" s="212"/>
      <c r="V7" s="216" t="s">
        <v>96</v>
      </c>
      <c r="W7" s="212"/>
      <c r="X7" s="212"/>
      <c r="Y7" s="212"/>
      <c r="Z7" s="393">
        <v>1</v>
      </c>
      <c r="AA7" s="393"/>
      <c r="AB7" s="217" t="s">
        <v>1</v>
      </c>
      <c r="AC7" s="392">
        <v>4</v>
      </c>
      <c r="AD7" s="392"/>
      <c r="AE7" s="218" t="s">
        <v>1</v>
      </c>
      <c r="AF7" s="388">
        <v>26</v>
      </c>
      <c r="AG7" s="388"/>
      <c r="AH7" s="388"/>
      <c r="AI7" s="213"/>
    </row>
    <row r="8" spans="1:35" ht="5.15" customHeight="1" x14ac:dyDescent="0.3">
      <c r="A8" s="211"/>
      <c r="B8" s="219"/>
      <c r="C8" s="212"/>
      <c r="D8" s="212"/>
      <c r="E8" s="212"/>
      <c r="F8" s="212"/>
      <c r="G8" s="212"/>
      <c r="H8" s="212"/>
      <c r="I8" s="212"/>
      <c r="J8" s="212"/>
      <c r="K8" s="212"/>
      <c r="L8" s="212"/>
      <c r="M8" s="212"/>
      <c r="N8" s="212"/>
      <c r="O8" s="212"/>
      <c r="P8" s="212"/>
      <c r="Q8" s="212"/>
      <c r="R8" s="212"/>
      <c r="S8" s="212"/>
      <c r="T8" s="212"/>
      <c r="U8" s="212"/>
      <c r="V8" s="212"/>
      <c r="W8" s="212"/>
      <c r="X8" s="212"/>
      <c r="Y8" s="212"/>
      <c r="Z8" s="220"/>
      <c r="AA8" s="220"/>
      <c r="AB8" s="220"/>
      <c r="AC8" s="220"/>
      <c r="AD8" s="220"/>
      <c r="AE8" s="212"/>
      <c r="AF8" s="212"/>
      <c r="AG8" s="212"/>
      <c r="AH8" s="212"/>
      <c r="AI8" s="213"/>
    </row>
    <row r="9" spans="1:35" ht="9.75" customHeight="1" x14ac:dyDescent="0.25">
      <c r="A9" s="211"/>
      <c r="B9" s="212"/>
      <c r="C9" s="212"/>
      <c r="D9" s="212"/>
      <c r="E9" s="212"/>
      <c r="F9" s="212"/>
      <c r="G9" s="389" t="s">
        <v>4576</v>
      </c>
      <c r="H9" s="389"/>
      <c r="I9" s="389"/>
      <c r="J9" s="389"/>
      <c r="K9" s="389"/>
      <c r="L9" s="389"/>
      <c r="M9" s="389"/>
      <c r="N9" s="389"/>
      <c r="O9" s="389"/>
      <c r="P9" s="389"/>
      <c r="Q9" s="212"/>
      <c r="R9" s="212"/>
      <c r="S9" s="212"/>
      <c r="T9" s="212"/>
      <c r="U9" s="212"/>
      <c r="V9" s="212"/>
      <c r="W9" s="212"/>
      <c r="X9" s="212"/>
      <c r="Y9" s="212"/>
      <c r="Z9" s="394">
        <v>14</v>
      </c>
      <c r="AA9" s="394"/>
      <c r="AB9" s="220"/>
      <c r="AC9" s="391">
        <v>7</v>
      </c>
      <c r="AD9" s="391"/>
      <c r="AE9" s="212"/>
      <c r="AF9" s="212"/>
      <c r="AG9" s="212"/>
      <c r="AH9" s="212"/>
      <c r="AI9" s="213"/>
    </row>
    <row r="10" spans="1:35" s="2" customFormat="1" ht="12.75" customHeight="1" x14ac:dyDescent="0.3">
      <c r="A10" s="221"/>
      <c r="B10" s="216" t="s">
        <v>0</v>
      </c>
      <c r="C10" s="222"/>
      <c r="D10" s="222"/>
      <c r="E10" s="222"/>
      <c r="F10" s="222"/>
      <c r="G10" s="390"/>
      <c r="H10" s="390"/>
      <c r="I10" s="390"/>
      <c r="J10" s="390"/>
      <c r="K10" s="390"/>
      <c r="L10" s="390"/>
      <c r="M10" s="390"/>
      <c r="N10" s="390"/>
      <c r="O10" s="390"/>
      <c r="P10" s="390"/>
      <c r="Q10" s="222" t="s">
        <v>43</v>
      </c>
      <c r="R10" s="222"/>
      <c r="S10" s="222"/>
      <c r="T10" s="222"/>
      <c r="U10" s="222"/>
      <c r="V10" s="216" t="s">
        <v>97</v>
      </c>
      <c r="W10" s="222"/>
      <c r="X10" s="212"/>
      <c r="Y10" s="222"/>
      <c r="Z10" s="393"/>
      <c r="AA10" s="393"/>
      <c r="AB10" s="217" t="s">
        <v>1</v>
      </c>
      <c r="AC10" s="392"/>
      <c r="AD10" s="392"/>
      <c r="AE10" s="218" t="s">
        <v>1</v>
      </c>
      <c r="AF10" s="388">
        <v>25</v>
      </c>
      <c r="AG10" s="388"/>
      <c r="AH10" s="388"/>
      <c r="AI10" s="223"/>
    </row>
    <row r="11" spans="1:35" s="2" customFormat="1" ht="9.9" customHeight="1" x14ac:dyDescent="0.25">
      <c r="A11" s="221"/>
      <c r="B11" s="222"/>
      <c r="C11" s="222"/>
      <c r="D11" s="222"/>
      <c r="E11" s="222"/>
      <c r="F11" s="222"/>
      <c r="G11" s="222"/>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3"/>
    </row>
    <row r="12" spans="1:35" s="2" customFormat="1" ht="17.149999999999999" customHeight="1" x14ac:dyDescent="0.3">
      <c r="A12" s="221"/>
      <c r="B12" s="222"/>
      <c r="C12" s="222"/>
      <c r="D12" s="222"/>
      <c r="E12" s="222"/>
      <c r="F12" s="222"/>
      <c r="G12" s="222"/>
      <c r="H12" s="222"/>
      <c r="I12" s="222"/>
      <c r="J12" s="222"/>
      <c r="K12" s="222"/>
      <c r="L12" s="222"/>
      <c r="M12" s="222"/>
      <c r="N12" s="222"/>
      <c r="O12" s="222"/>
      <c r="P12" s="222"/>
      <c r="Q12" s="222"/>
      <c r="R12" s="222"/>
      <c r="S12" s="222"/>
      <c r="T12" s="222"/>
      <c r="U12" s="222"/>
      <c r="V12" s="216" t="s">
        <v>4494</v>
      </c>
      <c r="W12" s="222"/>
      <c r="X12" s="222"/>
      <c r="Y12" s="222"/>
      <c r="Z12" s="393"/>
      <c r="AA12" s="393"/>
      <c r="AB12" s="217" t="s">
        <v>1</v>
      </c>
      <c r="AC12" s="392"/>
      <c r="AD12" s="392"/>
      <c r="AE12" s="218" t="s">
        <v>1</v>
      </c>
      <c r="AF12" s="388"/>
      <c r="AG12" s="388"/>
      <c r="AH12" s="388"/>
      <c r="AI12" s="223"/>
    </row>
    <row r="13" spans="1:35" s="2" customFormat="1" x14ac:dyDescent="0.25">
      <c r="A13" s="221"/>
      <c r="B13" s="222"/>
      <c r="C13" s="222"/>
      <c r="D13" s="222"/>
      <c r="E13" s="222"/>
      <c r="F13" s="222"/>
      <c r="G13" s="222"/>
      <c r="H13" s="395" t="s">
        <v>4612</v>
      </c>
      <c r="I13" s="395"/>
      <c r="J13" s="395"/>
      <c r="K13" s="395"/>
      <c r="L13" s="395"/>
      <c r="M13" s="395"/>
      <c r="N13" s="222"/>
      <c r="O13" s="222"/>
      <c r="P13" s="222"/>
      <c r="Q13" s="222"/>
      <c r="R13" s="222"/>
      <c r="S13" s="222"/>
      <c r="T13" s="222"/>
      <c r="U13" s="222"/>
      <c r="V13" s="222"/>
      <c r="W13" s="389" t="s">
        <v>4613</v>
      </c>
      <c r="X13" s="389"/>
      <c r="Y13" s="389"/>
      <c r="Z13" s="389"/>
      <c r="AA13" s="389"/>
      <c r="AB13" s="389"/>
      <c r="AC13" s="389"/>
      <c r="AD13" s="389"/>
      <c r="AE13" s="389"/>
      <c r="AF13" s="389"/>
      <c r="AG13" s="389"/>
      <c r="AH13" s="389"/>
      <c r="AI13" s="223"/>
    </row>
    <row r="14" spans="1:35" s="2" customFormat="1" ht="13" x14ac:dyDescent="0.3">
      <c r="A14" s="221"/>
      <c r="B14" s="216" t="s">
        <v>2</v>
      </c>
      <c r="C14" s="222"/>
      <c r="D14" s="222"/>
      <c r="E14" s="222"/>
      <c r="F14" s="222"/>
      <c r="G14" s="222"/>
      <c r="H14" s="396"/>
      <c r="I14" s="396"/>
      <c r="J14" s="396"/>
      <c r="K14" s="396"/>
      <c r="L14" s="396"/>
      <c r="M14" s="396"/>
      <c r="N14" s="222"/>
      <c r="O14" s="222"/>
      <c r="P14" s="222" t="s">
        <v>44</v>
      </c>
      <c r="Q14" s="222"/>
      <c r="R14" s="222"/>
      <c r="S14" s="222"/>
      <c r="T14" s="222"/>
      <c r="U14" s="222"/>
      <c r="V14" s="222"/>
      <c r="W14" s="390"/>
      <c r="X14" s="390"/>
      <c r="Y14" s="390"/>
      <c r="Z14" s="390"/>
      <c r="AA14" s="390"/>
      <c r="AB14" s="390"/>
      <c r="AC14" s="390"/>
      <c r="AD14" s="390"/>
      <c r="AE14" s="390"/>
      <c r="AF14" s="390"/>
      <c r="AG14" s="390"/>
      <c r="AH14" s="390"/>
      <c r="AI14" s="223"/>
    </row>
    <row r="15" spans="1:35" s="2" customFormat="1" x14ac:dyDescent="0.25">
      <c r="A15" s="221"/>
      <c r="B15" s="222"/>
      <c r="C15" s="222"/>
      <c r="D15" s="222"/>
      <c r="E15" s="222"/>
      <c r="F15" s="222"/>
      <c r="G15" s="222"/>
      <c r="H15" s="222"/>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222"/>
      <c r="AG15" s="222"/>
      <c r="AH15" s="222"/>
      <c r="AI15" s="223"/>
    </row>
    <row r="16" spans="1:35" s="2" customFormat="1" ht="9" customHeight="1" x14ac:dyDescent="0.25">
      <c r="A16" s="221"/>
      <c r="B16" s="222"/>
      <c r="C16" s="222"/>
      <c r="D16" s="389" t="s">
        <v>4614</v>
      </c>
      <c r="E16" s="389"/>
      <c r="F16" s="389"/>
      <c r="G16" s="222"/>
      <c r="H16" s="222"/>
      <c r="I16" s="222"/>
      <c r="J16" s="222"/>
      <c r="K16" s="389" t="s">
        <v>4615</v>
      </c>
      <c r="L16" s="389"/>
      <c r="M16" s="389"/>
      <c r="N16" s="389"/>
      <c r="O16" s="222"/>
      <c r="P16" s="222"/>
      <c r="Q16" s="222"/>
      <c r="R16" s="222"/>
      <c r="S16" s="222"/>
      <c r="T16" s="389" t="s">
        <v>4616</v>
      </c>
      <c r="U16" s="389"/>
      <c r="V16" s="389"/>
      <c r="W16" s="389"/>
      <c r="X16" s="389"/>
      <c r="Y16" s="389"/>
      <c r="Z16" s="222"/>
      <c r="AA16" s="222"/>
      <c r="AB16" s="222"/>
      <c r="AC16" s="222"/>
      <c r="AD16" s="222"/>
      <c r="AE16" s="222"/>
      <c r="AF16" s="389" t="s">
        <v>4617</v>
      </c>
      <c r="AG16" s="389"/>
      <c r="AH16" s="389"/>
      <c r="AI16" s="223"/>
    </row>
    <row r="17" spans="1:35" s="2" customFormat="1" x14ac:dyDescent="0.25">
      <c r="A17" s="221"/>
      <c r="B17" s="222" t="s">
        <v>86</v>
      </c>
      <c r="C17" s="222"/>
      <c r="D17" s="390"/>
      <c r="E17" s="390"/>
      <c r="F17" s="390"/>
      <c r="G17" s="222"/>
      <c r="H17" s="222"/>
      <c r="I17" s="224"/>
      <c r="J17" s="224" t="s">
        <v>87</v>
      </c>
      <c r="K17" s="390"/>
      <c r="L17" s="390"/>
      <c r="M17" s="390"/>
      <c r="N17" s="390"/>
      <c r="O17" s="222"/>
      <c r="P17" s="222"/>
      <c r="Q17" s="222"/>
      <c r="R17" s="222"/>
      <c r="S17" s="224" t="s">
        <v>88</v>
      </c>
      <c r="T17" s="390"/>
      <c r="U17" s="390"/>
      <c r="V17" s="390"/>
      <c r="W17" s="390"/>
      <c r="X17" s="390"/>
      <c r="Y17" s="390"/>
      <c r="Z17" s="222"/>
      <c r="AA17" s="222"/>
      <c r="AB17" s="222"/>
      <c r="AC17" s="222"/>
      <c r="AD17" s="224"/>
      <c r="AE17" s="224" t="s">
        <v>84</v>
      </c>
      <c r="AF17" s="390"/>
      <c r="AG17" s="390"/>
      <c r="AH17" s="390"/>
      <c r="AI17" s="223"/>
    </row>
    <row r="18" spans="1:35" s="2" customFormat="1" x14ac:dyDescent="0.25">
      <c r="A18" s="221"/>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3"/>
    </row>
    <row r="19" spans="1:35" s="2" customFormat="1" ht="6.9" customHeight="1" x14ac:dyDescent="0.25">
      <c r="A19" s="221"/>
      <c r="B19" s="222"/>
      <c r="C19" s="222"/>
      <c r="D19" s="222"/>
      <c r="E19" s="222"/>
      <c r="F19" s="222"/>
      <c r="G19" s="389" t="s">
        <v>4577</v>
      </c>
      <c r="H19" s="389"/>
      <c r="I19" s="389"/>
      <c r="J19" s="389"/>
      <c r="K19" s="222"/>
      <c r="L19" s="222"/>
      <c r="M19" s="222"/>
      <c r="N19" s="389" t="s">
        <v>4603</v>
      </c>
      <c r="O19" s="389"/>
      <c r="P19" s="389"/>
      <c r="Q19" s="389"/>
      <c r="R19" s="222"/>
      <c r="S19" s="222"/>
      <c r="T19" s="222"/>
      <c r="U19" s="389" t="s">
        <v>4611</v>
      </c>
      <c r="V19" s="389"/>
      <c r="W19" s="389"/>
      <c r="X19" s="389"/>
      <c r="Y19" s="222"/>
      <c r="Z19" s="222"/>
      <c r="AA19" s="222"/>
      <c r="AB19" s="222"/>
      <c r="AC19" s="222"/>
      <c r="AD19" s="222"/>
      <c r="AE19" s="389" t="s">
        <v>4618</v>
      </c>
      <c r="AF19" s="389"/>
      <c r="AG19" s="389"/>
      <c r="AH19" s="389"/>
      <c r="AI19" s="223"/>
    </row>
    <row r="20" spans="1:35" s="2" customFormat="1" x14ac:dyDescent="0.25">
      <c r="A20" s="221"/>
      <c r="B20" s="212" t="s">
        <v>98</v>
      </c>
      <c r="C20" s="222"/>
      <c r="D20" s="222"/>
      <c r="E20" s="222"/>
      <c r="F20" s="222"/>
      <c r="G20" s="390"/>
      <c r="H20" s="390"/>
      <c r="I20" s="390"/>
      <c r="J20" s="390"/>
      <c r="K20" s="222"/>
      <c r="L20" s="225" t="s">
        <v>4543</v>
      </c>
      <c r="M20" s="226"/>
      <c r="N20" s="390"/>
      <c r="O20" s="390"/>
      <c r="P20" s="390"/>
      <c r="Q20" s="390"/>
      <c r="R20" s="222"/>
      <c r="S20" s="222" t="s">
        <v>46</v>
      </c>
      <c r="T20" s="222"/>
      <c r="U20" s="390"/>
      <c r="V20" s="390"/>
      <c r="W20" s="390"/>
      <c r="X20" s="390"/>
      <c r="Y20" s="222"/>
      <c r="Z20" s="222" t="s">
        <v>45</v>
      </c>
      <c r="AA20" s="222"/>
      <c r="AB20" s="222"/>
      <c r="AC20" s="222"/>
      <c r="AD20" s="222"/>
      <c r="AE20" s="390"/>
      <c r="AF20" s="390"/>
      <c r="AG20" s="390"/>
      <c r="AH20" s="390"/>
      <c r="AI20" s="223"/>
    </row>
    <row r="21" spans="1:35" x14ac:dyDescent="0.25">
      <c r="A21" s="211"/>
      <c r="B21" s="212"/>
      <c r="C21" s="212"/>
      <c r="D21" s="212"/>
      <c r="E21" s="212"/>
      <c r="F21" s="212"/>
      <c r="G21" s="212"/>
      <c r="H21" s="212"/>
      <c r="I21" s="212"/>
      <c r="J21" s="212"/>
      <c r="K21" s="212"/>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3"/>
    </row>
    <row r="22" spans="1:35" ht="6.9" customHeight="1" x14ac:dyDescent="0.25">
      <c r="A22" s="211"/>
      <c r="B22" s="212"/>
      <c r="C22" s="212"/>
      <c r="D22" s="212"/>
      <c r="E22" s="212"/>
      <c r="F22" s="212"/>
      <c r="G22" s="212"/>
      <c r="H22" s="389" t="s">
        <v>4578</v>
      </c>
      <c r="I22" s="389"/>
      <c r="J22" s="389"/>
      <c r="K22" s="389"/>
      <c r="L22" s="389"/>
      <c r="M22" s="389"/>
      <c r="N22" s="389"/>
      <c r="O22" s="212"/>
      <c r="P22" s="212"/>
      <c r="Q22" s="212"/>
      <c r="R22" s="212"/>
      <c r="S22" s="212"/>
      <c r="T22" s="212"/>
      <c r="U22" s="212"/>
      <c r="V22" s="389" t="s">
        <v>4619</v>
      </c>
      <c r="W22" s="389"/>
      <c r="X22" s="389"/>
      <c r="Y22" s="389"/>
      <c r="Z22" s="389"/>
      <c r="AA22" s="389"/>
      <c r="AB22" s="389"/>
      <c r="AC22" s="389"/>
      <c r="AD22" s="389"/>
      <c r="AE22" s="389"/>
      <c r="AF22" s="389"/>
      <c r="AG22" s="389"/>
      <c r="AH22" s="389"/>
      <c r="AI22" s="213"/>
    </row>
    <row r="23" spans="1:35" x14ac:dyDescent="0.25">
      <c r="A23" s="211"/>
      <c r="B23" s="212" t="s">
        <v>95</v>
      </c>
      <c r="C23" s="212"/>
      <c r="D23" s="212"/>
      <c r="E23" s="212"/>
      <c r="F23" s="212"/>
      <c r="G23" s="212"/>
      <c r="H23" s="390"/>
      <c r="I23" s="390"/>
      <c r="J23" s="390"/>
      <c r="K23" s="390"/>
      <c r="L23" s="390"/>
      <c r="M23" s="390"/>
      <c r="N23" s="390"/>
      <c r="O23" s="212"/>
      <c r="P23" s="212"/>
      <c r="Q23" s="212" t="s">
        <v>3</v>
      </c>
      <c r="R23" s="212"/>
      <c r="S23" s="212"/>
      <c r="T23" s="212"/>
      <c r="U23" s="212"/>
      <c r="V23" s="390"/>
      <c r="W23" s="390"/>
      <c r="X23" s="390"/>
      <c r="Y23" s="390"/>
      <c r="Z23" s="390"/>
      <c r="AA23" s="390"/>
      <c r="AB23" s="390"/>
      <c r="AC23" s="390"/>
      <c r="AD23" s="390"/>
      <c r="AE23" s="390"/>
      <c r="AF23" s="390"/>
      <c r="AG23" s="390"/>
      <c r="AH23" s="390"/>
      <c r="AI23" s="213"/>
    </row>
    <row r="24" spans="1:35" x14ac:dyDescent="0.25">
      <c r="A24" s="211"/>
      <c r="B24" s="212"/>
      <c r="C24" s="212"/>
      <c r="D24" s="212"/>
      <c r="E24" s="212"/>
      <c r="F24" s="212"/>
      <c r="G24" s="212"/>
      <c r="H24" s="212"/>
      <c r="I24" s="410"/>
      <c r="J24" s="410"/>
      <c r="K24" s="410"/>
      <c r="L24" s="409"/>
      <c r="M24" s="409"/>
      <c r="N24" s="409"/>
      <c r="O24" s="409"/>
      <c r="P24" s="409"/>
      <c r="Q24" s="409"/>
      <c r="R24" s="409"/>
      <c r="S24" s="409"/>
      <c r="T24" s="409"/>
      <c r="U24" s="409"/>
      <c r="V24" s="409"/>
      <c r="W24" s="409"/>
      <c r="X24" s="409"/>
      <c r="Y24" s="409"/>
      <c r="Z24" s="409"/>
      <c r="AA24" s="409"/>
      <c r="AB24" s="409"/>
      <c r="AC24" s="409"/>
      <c r="AD24" s="409"/>
      <c r="AE24" s="409"/>
      <c r="AF24" s="409"/>
      <c r="AG24" s="409"/>
      <c r="AH24" s="409"/>
      <c r="AI24" s="213"/>
    </row>
    <row r="25" spans="1:35" x14ac:dyDescent="0.25">
      <c r="A25" s="211"/>
      <c r="B25" s="212" t="s">
        <v>99</v>
      </c>
      <c r="C25" s="212"/>
      <c r="D25" s="212"/>
      <c r="E25" s="212"/>
      <c r="F25" s="212"/>
      <c r="G25" s="212"/>
      <c r="H25" s="212"/>
      <c r="I25" s="411"/>
      <c r="J25" s="411"/>
      <c r="K25" s="411"/>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213"/>
    </row>
    <row r="26" spans="1:35" ht="16.5" customHeight="1" x14ac:dyDescent="0.25">
      <c r="A26" s="211"/>
      <c r="B26" s="397" t="s">
        <v>4620</v>
      </c>
      <c r="C26" s="398"/>
      <c r="D26" s="398"/>
      <c r="E26" s="398"/>
      <c r="F26" s="398"/>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c r="AE26" s="398"/>
      <c r="AF26" s="398"/>
      <c r="AG26" s="398"/>
      <c r="AH26" s="399"/>
      <c r="AI26" s="213"/>
    </row>
    <row r="27" spans="1:35" ht="12.75" customHeight="1" x14ac:dyDescent="0.25">
      <c r="A27" s="211"/>
      <c r="B27" s="400"/>
      <c r="C27" s="401"/>
      <c r="D27" s="401"/>
      <c r="E27" s="401"/>
      <c r="F27" s="401"/>
      <c r="G27" s="401"/>
      <c r="H27" s="401"/>
      <c r="I27" s="401"/>
      <c r="J27" s="401"/>
      <c r="K27" s="401"/>
      <c r="L27" s="401"/>
      <c r="M27" s="401"/>
      <c r="N27" s="401"/>
      <c r="O27" s="401"/>
      <c r="P27" s="401"/>
      <c r="Q27" s="401"/>
      <c r="R27" s="401"/>
      <c r="S27" s="401"/>
      <c r="T27" s="401"/>
      <c r="U27" s="401"/>
      <c r="V27" s="401"/>
      <c r="W27" s="401"/>
      <c r="X27" s="401"/>
      <c r="Y27" s="401"/>
      <c r="Z27" s="401"/>
      <c r="AA27" s="401"/>
      <c r="AB27" s="401"/>
      <c r="AC27" s="401"/>
      <c r="AD27" s="401"/>
      <c r="AE27" s="401"/>
      <c r="AF27" s="401"/>
      <c r="AG27" s="401"/>
      <c r="AH27" s="402"/>
      <c r="AI27" s="213"/>
    </row>
    <row r="28" spans="1:35" ht="12.75" customHeight="1" x14ac:dyDescent="0.25">
      <c r="A28" s="211"/>
      <c r="B28" s="400"/>
      <c r="C28" s="401"/>
      <c r="D28" s="401"/>
      <c r="E28" s="401"/>
      <c r="F28" s="401"/>
      <c r="G28" s="401"/>
      <c r="H28" s="401"/>
      <c r="I28" s="401"/>
      <c r="J28" s="401"/>
      <c r="K28" s="401"/>
      <c r="L28" s="401"/>
      <c r="M28" s="401"/>
      <c r="N28" s="401"/>
      <c r="O28" s="401"/>
      <c r="P28" s="401"/>
      <c r="Q28" s="401"/>
      <c r="R28" s="401"/>
      <c r="S28" s="401"/>
      <c r="T28" s="401"/>
      <c r="U28" s="401"/>
      <c r="V28" s="401"/>
      <c r="W28" s="401"/>
      <c r="X28" s="401"/>
      <c r="Y28" s="401"/>
      <c r="Z28" s="401"/>
      <c r="AA28" s="401"/>
      <c r="AB28" s="401"/>
      <c r="AC28" s="401"/>
      <c r="AD28" s="401"/>
      <c r="AE28" s="401"/>
      <c r="AF28" s="401"/>
      <c r="AG28" s="401"/>
      <c r="AH28" s="402"/>
      <c r="AI28" s="213"/>
    </row>
    <row r="29" spans="1:35" ht="12.75" customHeight="1" x14ac:dyDescent="0.25">
      <c r="A29" s="211"/>
      <c r="B29" s="400"/>
      <c r="C29" s="401"/>
      <c r="D29" s="401"/>
      <c r="E29" s="401"/>
      <c r="F29" s="401"/>
      <c r="G29" s="401"/>
      <c r="H29" s="401"/>
      <c r="I29" s="401"/>
      <c r="J29" s="401"/>
      <c r="K29" s="401"/>
      <c r="L29" s="401"/>
      <c r="M29" s="401"/>
      <c r="N29" s="401"/>
      <c r="O29" s="401"/>
      <c r="P29" s="401"/>
      <c r="Q29" s="401"/>
      <c r="R29" s="401"/>
      <c r="S29" s="401"/>
      <c r="T29" s="401"/>
      <c r="U29" s="401"/>
      <c r="V29" s="401"/>
      <c r="W29" s="401"/>
      <c r="X29" s="401"/>
      <c r="Y29" s="401"/>
      <c r="Z29" s="401"/>
      <c r="AA29" s="401"/>
      <c r="AB29" s="401"/>
      <c r="AC29" s="401"/>
      <c r="AD29" s="401"/>
      <c r="AE29" s="401"/>
      <c r="AF29" s="401"/>
      <c r="AG29" s="401"/>
      <c r="AH29" s="402"/>
      <c r="AI29" s="213"/>
    </row>
    <row r="30" spans="1:35" ht="12.75" customHeight="1" x14ac:dyDescent="0.25">
      <c r="A30" s="211"/>
      <c r="B30" s="400"/>
      <c r="C30" s="401"/>
      <c r="D30" s="401"/>
      <c r="E30" s="401"/>
      <c r="F30" s="401"/>
      <c r="G30" s="401"/>
      <c r="H30" s="401"/>
      <c r="I30" s="401"/>
      <c r="J30" s="401"/>
      <c r="K30" s="401"/>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2"/>
      <c r="AI30" s="213"/>
    </row>
    <row r="31" spans="1:35" ht="12.75" customHeight="1" x14ac:dyDescent="0.25">
      <c r="A31" s="211"/>
      <c r="B31" s="400"/>
      <c r="C31" s="401"/>
      <c r="D31" s="401"/>
      <c r="E31" s="401"/>
      <c r="F31" s="401"/>
      <c r="G31" s="401"/>
      <c r="H31" s="401"/>
      <c r="I31" s="401"/>
      <c r="J31" s="401"/>
      <c r="K31" s="401"/>
      <c r="L31" s="401"/>
      <c r="M31" s="401"/>
      <c r="N31" s="401"/>
      <c r="O31" s="401"/>
      <c r="P31" s="401"/>
      <c r="Q31" s="401"/>
      <c r="R31" s="401"/>
      <c r="S31" s="401"/>
      <c r="T31" s="401"/>
      <c r="U31" s="401"/>
      <c r="V31" s="401"/>
      <c r="W31" s="401"/>
      <c r="X31" s="401"/>
      <c r="Y31" s="401"/>
      <c r="Z31" s="401"/>
      <c r="AA31" s="401"/>
      <c r="AB31" s="401"/>
      <c r="AC31" s="401"/>
      <c r="AD31" s="401"/>
      <c r="AE31" s="401"/>
      <c r="AF31" s="401"/>
      <c r="AG31" s="401"/>
      <c r="AH31" s="402"/>
      <c r="AI31" s="213"/>
    </row>
    <row r="32" spans="1:35" ht="12.75" customHeight="1" x14ac:dyDescent="0.25">
      <c r="A32" s="211"/>
      <c r="B32" s="400"/>
      <c r="C32" s="401"/>
      <c r="D32" s="401"/>
      <c r="E32" s="401"/>
      <c r="F32" s="401"/>
      <c r="G32" s="401"/>
      <c r="H32" s="401"/>
      <c r="I32" s="401"/>
      <c r="J32" s="401"/>
      <c r="K32" s="401"/>
      <c r="L32" s="401"/>
      <c r="M32" s="401"/>
      <c r="N32" s="401"/>
      <c r="O32" s="401"/>
      <c r="P32" s="401"/>
      <c r="Q32" s="401"/>
      <c r="R32" s="401"/>
      <c r="S32" s="401"/>
      <c r="T32" s="401"/>
      <c r="U32" s="401"/>
      <c r="V32" s="401"/>
      <c r="W32" s="401"/>
      <c r="X32" s="401"/>
      <c r="Y32" s="401"/>
      <c r="Z32" s="401"/>
      <c r="AA32" s="401"/>
      <c r="AB32" s="401"/>
      <c r="AC32" s="401"/>
      <c r="AD32" s="401"/>
      <c r="AE32" s="401"/>
      <c r="AF32" s="401"/>
      <c r="AG32" s="401"/>
      <c r="AH32" s="402"/>
      <c r="AI32" s="213"/>
    </row>
    <row r="33" spans="1:35" s="308" customFormat="1" ht="49.75" customHeight="1" x14ac:dyDescent="0.25">
      <c r="A33" s="306"/>
      <c r="B33" s="403"/>
      <c r="C33" s="404"/>
      <c r="D33" s="404"/>
      <c r="E33" s="404"/>
      <c r="F33" s="404"/>
      <c r="G33" s="404"/>
      <c r="H33" s="404"/>
      <c r="I33" s="404"/>
      <c r="J33" s="404"/>
      <c r="K33" s="404"/>
      <c r="L33" s="404"/>
      <c r="M33" s="404"/>
      <c r="N33" s="404"/>
      <c r="O33" s="404"/>
      <c r="P33" s="404"/>
      <c r="Q33" s="404"/>
      <c r="R33" s="404"/>
      <c r="S33" s="404"/>
      <c r="T33" s="404"/>
      <c r="U33" s="404"/>
      <c r="V33" s="404"/>
      <c r="W33" s="404"/>
      <c r="X33" s="404"/>
      <c r="Y33" s="404"/>
      <c r="Z33" s="404"/>
      <c r="AA33" s="404"/>
      <c r="AB33" s="404"/>
      <c r="AC33" s="404"/>
      <c r="AD33" s="404"/>
      <c r="AE33" s="404"/>
      <c r="AF33" s="404"/>
      <c r="AG33" s="404"/>
      <c r="AH33" s="405"/>
      <c r="AI33" s="307"/>
    </row>
    <row r="34" spans="1:35" ht="15.5" x14ac:dyDescent="0.25">
      <c r="A34" s="211"/>
      <c r="B34" s="227"/>
      <c r="C34" s="227"/>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13"/>
    </row>
    <row r="35" spans="1:35" ht="15.5" x14ac:dyDescent="0.35">
      <c r="A35" s="214">
        <v>2</v>
      </c>
      <c r="B35" s="228" t="s">
        <v>101</v>
      </c>
      <c r="C35" s="228"/>
      <c r="D35" s="228"/>
      <c r="E35" s="228"/>
      <c r="F35" s="228"/>
      <c r="G35" s="228"/>
      <c r="H35" s="228"/>
      <c r="I35" s="228"/>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13"/>
    </row>
    <row r="36" spans="1:35" ht="11.15" customHeight="1" x14ac:dyDescent="0.25">
      <c r="A36" s="211"/>
      <c r="B36" s="229"/>
      <c r="C36" s="229"/>
      <c r="D36" s="229"/>
      <c r="E36" s="229"/>
      <c r="F36" s="229"/>
      <c r="G36" s="229"/>
      <c r="H36" s="229"/>
      <c r="I36" s="229"/>
      <c r="J36" s="229"/>
      <c r="K36" s="229"/>
      <c r="L36" s="389" t="s">
        <v>4621</v>
      </c>
      <c r="M36" s="389"/>
      <c r="N36" s="389"/>
      <c r="O36" s="389"/>
      <c r="P36" s="389"/>
      <c r="Q36" s="389"/>
      <c r="R36" s="389"/>
      <c r="S36" s="389"/>
      <c r="T36" s="229"/>
      <c r="U36" s="229"/>
      <c r="V36" s="229"/>
      <c r="W36" s="229"/>
      <c r="X36" s="229"/>
      <c r="Y36" s="229"/>
      <c r="Z36" s="229"/>
      <c r="AA36" s="229"/>
      <c r="AB36" s="389">
        <v>28</v>
      </c>
      <c r="AC36" s="389"/>
      <c r="AD36" s="389"/>
      <c r="AE36" s="229"/>
      <c r="AF36" s="229"/>
      <c r="AG36" s="229"/>
      <c r="AH36" s="229"/>
      <c r="AI36" s="213"/>
    </row>
    <row r="37" spans="1:35" x14ac:dyDescent="0.25">
      <c r="A37" s="211"/>
      <c r="B37" s="212" t="s">
        <v>6</v>
      </c>
      <c r="C37" s="212"/>
      <c r="D37" s="212"/>
      <c r="E37" s="212"/>
      <c r="F37" s="212"/>
      <c r="G37" s="212"/>
      <c r="H37" s="212"/>
      <c r="I37" s="212"/>
      <c r="J37" s="212"/>
      <c r="K37" s="212"/>
      <c r="L37" s="390"/>
      <c r="M37" s="390"/>
      <c r="N37" s="390"/>
      <c r="O37" s="390"/>
      <c r="P37" s="390"/>
      <c r="Q37" s="390"/>
      <c r="R37" s="390"/>
      <c r="S37" s="390"/>
      <c r="T37" s="212"/>
      <c r="U37" s="212"/>
      <c r="V37" s="212"/>
      <c r="W37" s="212"/>
      <c r="X37" s="212" t="s">
        <v>4</v>
      </c>
      <c r="Y37" s="212"/>
      <c r="Z37" s="212"/>
      <c r="AA37" s="212"/>
      <c r="AB37" s="390"/>
      <c r="AC37" s="390"/>
      <c r="AD37" s="390"/>
      <c r="AE37" s="212" t="s">
        <v>5</v>
      </c>
      <c r="AF37" s="212"/>
      <c r="AG37" s="212"/>
      <c r="AH37" s="212"/>
      <c r="AI37" s="213"/>
    </row>
    <row r="38" spans="1:35" x14ac:dyDescent="0.25">
      <c r="A38" s="211"/>
      <c r="B38" s="212"/>
      <c r="C38" s="212"/>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3"/>
    </row>
    <row r="39" spans="1:35" ht="8.15" customHeight="1" x14ac:dyDescent="0.35">
      <c r="A39" s="211"/>
      <c r="B39" s="212"/>
      <c r="C39" s="212"/>
      <c r="D39" s="212"/>
      <c r="E39" s="212"/>
      <c r="F39" s="212"/>
      <c r="G39" s="212"/>
      <c r="H39" s="212"/>
      <c r="I39" s="389" t="s">
        <v>4622</v>
      </c>
      <c r="J39" s="389"/>
      <c r="K39" s="389"/>
      <c r="L39" s="389"/>
      <c r="M39" s="389"/>
      <c r="N39" s="389"/>
      <c r="O39" s="230"/>
      <c r="P39" s="230"/>
      <c r="Q39" s="230"/>
      <c r="R39" s="230"/>
      <c r="S39" s="230"/>
      <c r="T39" s="231"/>
      <c r="U39" s="231"/>
      <c r="V39" s="231"/>
      <c r="W39" s="389" t="s">
        <v>4623</v>
      </c>
      <c r="X39" s="389"/>
      <c r="Y39" s="389"/>
      <c r="Z39" s="389"/>
      <c r="AA39" s="231"/>
      <c r="AB39" s="231"/>
      <c r="AC39" s="231"/>
      <c r="AD39" s="231"/>
      <c r="AE39" s="389" t="s">
        <v>4624</v>
      </c>
      <c r="AF39" s="389"/>
      <c r="AG39" s="389"/>
      <c r="AH39" s="389"/>
      <c r="AI39" s="213"/>
    </row>
    <row r="40" spans="1:35" ht="12.9" customHeight="1" x14ac:dyDescent="0.3">
      <c r="A40" s="211"/>
      <c r="B40" s="212" t="s">
        <v>100</v>
      </c>
      <c r="C40" s="212"/>
      <c r="D40" s="212"/>
      <c r="E40" s="212"/>
      <c r="F40" s="212"/>
      <c r="G40" s="212"/>
      <c r="H40" s="212"/>
      <c r="I40" s="390"/>
      <c r="J40" s="390"/>
      <c r="K40" s="390"/>
      <c r="L40" s="390"/>
      <c r="M40" s="390"/>
      <c r="N40" s="390"/>
      <c r="O40" s="230"/>
      <c r="P40" s="232" t="s">
        <v>102</v>
      </c>
      <c r="Q40" s="233"/>
      <c r="R40" s="233"/>
      <c r="S40" s="233"/>
      <c r="T40" s="212"/>
      <c r="U40" s="216" t="s">
        <v>103</v>
      </c>
      <c r="V40" s="212"/>
      <c r="W40" s="390"/>
      <c r="X40" s="390"/>
      <c r="Y40" s="390"/>
      <c r="Z40" s="390"/>
      <c r="AA40" s="212"/>
      <c r="AB40" s="216" t="s">
        <v>104</v>
      </c>
      <c r="AC40" s="212"/>
      <c r="AD40" s="212"/>
      <c r="AE40" s="390"/>
      <c r="AF40" s="390"/>
      <c r="AG40" s="390"/>
      <c r="AH40" s="390"/>
      <c r="AI40" s="213"/>
    </row>
    <row r="41" spans="1:35" ht="12.9" customHeight="1" x14ac:dyDescent="0.35">
      <c r="A41" s="211"/>
      <c r="B41" s="231"/>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13"/>
    </row>
    <row r="42" spans="1:35" ht="9" customHeight="1" x14ac:dyDescent="0.35">
      <c r="A42" s="211"/>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13"/>
    </row>
    <row r="43" spans="1:35" ht="6" customHeight="1" x14ac:dyDescent="0.35">
      <c r="A43" s="211"/>
      <c r="B43" s="231"/>
      <c r="C43" s="231"/>
      <c r="D43" s="231"/>
      <c r="E43" s="231"/>
      <c r="F43" s="231"/>
      <c r="G43" s="231"/>
      <c r="H43" s="231"/>
      <c r="I43" s="412" t="s">
        <v>4625</v>
      </c>
      <c r="J43" s="412"/>
      <c r="K43" s="412"/>
      <c r="L43" s="412"/>
      <c r="M43" s="412"/>
      <c r="N43" s="412"/>
      <c r="O43" s="412"/>
      <c r="P43" s="412"/>
      <c r="Q43" s="412"/>
      <c r="R43" s="412"/>
      <c r="S43" s="412"/>
      <c r="T43" s="412"/>
      <c r="U43" s="412"/>
      <c r="V43" s="412"/>
      <c r="W43" s="412"/>
      <c r="X43" s="412"/>
      <c r="Y43" s="412"/>
      <c r="Z43" s="412"/>
      <c r="AA43" s="412"/>
      <c r="AB43" s="412"/>
      <c r="AC43" s="412"/>
      <c r="AD43" s="412"/>
      <c r="AE43" s="412"/>
      <c r="AF43" s="412"/>
      <c r="AG43" s="412"/>
      <c r="AH43" s="412"/>
      <c r="AI43" s="213"/>
    </row>
    <row r="44" spans="1:35" ht="25.75" customHeight="1" x14ac:dyDescent="0.35">
      <c r="A44" s="211"/>
      <c r="B44" s="212" t="s">
        <v>105</v>
      </c>
      <c r="C44" s="231"/>
      <c r="D44" s="231"/>
      <c r="E44" s="231"/>
      <c r="F44" s="231"/>
      <c r="G44" s="231"/>
      <c r="H44" s="231"/>
      <c r="I44" s="413"/>
      <c r="J44" s="413"/>
      <c r="K44" s="413"/>
      <c r="L44" s="413"/>
      <c r="M44" s="413"/>
      <c r="N44" s="413"/>
      <c r="O44" s="413"/>
      <c r="P44" s="413"/>
      <c r="Q44" s="413"/>
      <c r="R44" s="413"/>
      <c r="S44" s="413"/>
      <c r="T44" s="413"/>
      <c r="U44" s="413"/>
      <c r="V44" s="413"/>
      <c r="W44" s="413"/>
      <c r="X44" s="413"/>
      <c r="Y44" s="413"/>
      <c r="Z44" s="413"/>
      <c r="AA44" s="413"/>
      <c r="AB44" s="413"/>
      <c r="AC44" s="413"/>
      <c r="AD44" s="413"/>
      <c r="AE44" s="413"/>
      <c r="AF44" s="413"/>
      <c r="AG44" s="413"/>
      <c r="AH44" s="413"/>
      <c r="AI44" s="213"/>
    </row>
    <row r="45" spans="1:35" x14ac:dyDescent="0.25">
      <c r="A45" s="211"/>
      <c r="B45" s="407"/>
      <c r="C45" s="407"/>
      <c r="D45" s="407"/>
      <c r="E45" s="407"/>
      <c r="F45" s="407"/>
      <c r="G45" s="407"/>
      <c r="H45" s="407"/>
      <c r="I45" s="407"/>
      <c r="J45" s="407"/>
      <c r="K45" s="407"/>
      <c r="L45" s="407"/>
      <c r="M45" s="407"/>
      <c r="N45" s="407"/>
      <c r="O45" s="407"/>
      <c r="P45" s="407"/>
      <c r="Q45" s="407"/>
      <c r="R45" s="407"/>
      <c r="S45" s="407"/>
      <c r="T45" s="407"/>
      <c r="U45" s="407"/>
      <c r="V45" s="407"/>
      <c r="W45" s="407"/>
      <c r="X45" s="407"/>
      <c r="Y45" s="407"/>
      <c r="Z45" s="407"/>
      <c r="AA45" s="407"/>
      <c r="AB45" s="407"/>
      <c r="AC45" s="407"/>
      <c r="AD45" s="407"/>
      <c r="AE45" s="407"/>
      <c r="AF45" s="407"/>
      <c r="AG45" s="407"/>
      <c r="AH45" s="407"/>
      <c r="AI45" s="213"/>
    </row>
    <row r="46" spans="1:35" x14ac:dyDescent="0.25">
      <c r="A46" s="211"/>
      <c r="B46" s="408"/>
      <c r="C46" s="408"/>
      <c r="D46" s="408"/>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213"/>
    </row>
    <row r="47" spans="1:35" ht="9" customHeight="1" x14ac:dyDescent="0.25">
      <c r="A47" s="211"/>
      <c r="B47" s="212"/>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3"/>
    </row>
    <row r="48" spans="1:35" ht="8.15" customHeight="1" x14ac:dyDescent="0.25">
      <c r="A48" s="211"/>
      <c r="B48" s="212"/>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3"/>
    </row>
    <row r="49" spans="1:35" ht="13" x14ac:dyDescent="0.3">
      <c r="A49" s="211"/>
      <c r="B49" s="219"/>
      <c r="C49" s="212"/>
      <c r="D49" s="212"/>
      <c r="E49" s="212"/>
      <c r="F49" s="212"/>
      <c r="G49" s="212"/>
      <c r="H49" s="212"/>
      <c r="I49" s="212"/>
      <c r="J49" s="212"/>
      <c r="K49" s="212"/>
      <c r="L49" s="212"/>
      <c r="M49" s="234" t="s">
        <v>8</v>
      </c>
      <c r="N49" s="212"/>
      <c r="O49" s="235" t="s">
        <v>9</v>
      </c>
      <c r="P49" s="212"/>
      <c r="Q49" s="235"/>
      <c r="R49" s="212"/>
      <c r="S49" s="212"/>
      <c r="T49" s="212"/>
      <c r="U49" s="212"/>
      <c r="V49" s="212"/>
      <c r="W49" s="212"/>
      <c r="X49" s="212"/>
      <c r="Y49" s="235" t="s">
        <v>10</v>
      </c>
      <c r="Z49" s="235"/>
      <c r="AA49" s="212"/>
      <c r="AB49" s="212"/>
      <c r="AC49" s="212"/>
      <c r="AD49" s="212"/>
      <c r="AE49" s="212"/>
      <c r="AF49" s="212"/>
      <c r="AG49" s="212"/>
      <c r="AH49" s="212"/>
      <c r="AI49" s="213"/>
    </row>
    <row r="50" spans="1:35" ht="27" customHeight="1" x14ac:dyDescent="0.25">
      <c r="A50" s="211"/>
      <c r="B50" s="305" t="s">
        <v>4569</v>
      </c>
      <c r="C50" s="212"/>
      <c r="D50" s="212"/>
      <c r="E50" s="212"/>
      <c r="F50" s="212"/>
      <c r="G50" s="212"/>
      <c r="H50" s="212"/>
      <c r="I50" s="212"/>
      <c r="J50" s="212"/>
      <c r="K50" s="212"/>
      <c r="L50" s="212"/>
      <c r="M50" s="212"/>
      <c r="N50" s="212"/>
      <c r="O50" s="212"/>
      <c r="P50" s="212"/>
      <c r="Q50" s="218" t="s">
        <v>4594</v>
      </c>
      <c r="R50" s="218"/>
      <c r="S50" s="218"/>
      <c r="T50" s="218"/>
      <c r="U50" s="218"/>
      <c r="V50" s="218"/>
      <c r="W50" s="218"/>
      <c r="X50" s="218"/>
      <c r="Y50" s="218"/>
      <c r="Z50" s="218"/>
      <c r="AA50" s="218"/>
      <c r="AB50" s="218"/>
      <c r="AC50" s="218"/>
      <c r="AD50" s="218"/>
      <c r="AE50" s="218"/>
      <c r="AF50" s="218"/>
      <c r="AG50" s="218"/>
      <c r="AH50" s="218"/>
      <c r="AI50" s="213"/>
    </row>
    <row r="51" spans="1:35" ht="13.25" customHeight="1" thickBot="1" x14ac:dyDescent="0.3">
      <c r="A51" s="211"/>
      <c r="B51" s="212"/>
      <c r="C51" s="212"/>
      <c r="D51" s="212"/>
      <c r="E51" s="212"/>
      <c r="F51" s="212"/>
      <c r="G51" s="212"/>
      <c r="H51" s="212"/>
      <c r="I51" s="212"/>
      <c r="J51" s="212"/>
      <c r="K51" s="212"/>
      <c r="L51" s="212"/>
      <c r="M51" s="212"/>
      <c r="N51" s="212"/>
      <c r="O51" s="212"/>
      <c r="P51" s="212"/>
      <c r="Q51" s="236"/>
      <c r="R51" s="236"/>
      <c r="S51" s="236"/>
      <c r="T51" s="236"/>
      <c r="U51" s="236"/>
      <c r="V51" s="236"/>
      <c r="W51" s="236"/>
      <c r="X51" s="236"/>
      <c r="Y51" s="236"/>
      <c r="Z51" s="236"/>
      <c r="AA51" s="236"/>
      <c r="AB51" s="236"/>
      <c r="AC51" s="236"/>
      <c r="AD51" s="236"/>
      <c r="AE51" s="236"/>
      <c r="AF51" s="236"/>
      <c r="AG51" s="236"/>
      <c r="AH51" s="236"/>
      <c r="AI51" s="213"/>
    </row>
    <row r="52" spans="1:35" ht="29" customHeight="1" x14ac:dyDescent="0.25">
      <c r="A52" s="211"/>
      <c r="B52" s="305" t="s">
        <v>4570</v>
      </c>
      <c r="C52" s="212"/>
      <c r="D52" s="212"/>
      <c r="E52" s="212"/>
      <c r="F52" s="212"/>
      <c r="G52" s="212"/>
      <c r="H52" s="212"/>
      <c r="I52" s="212"/>
      <c r="J52" s="212"/>
      <c r="K52" s="212"/>
      <c r="L52" s="212"/>
      <c r="M52" s="212"/>
      <c r="N52" s="212"/>
      <c r="O52" s="212"/>
      <c r="P52" s="212"/>
      <c r="Q52" s="218"/>
      <c r="R52" s="218"/>
      <c r="S52" s="218"/>
      <c r="T52" s="218"/>
      <c r="U52" s="218"/>
      <c r="V52" s="218"/>
      <c r="W52" s="218"/>
      <c r="X52" s="218"/>
      <c r="Y52" s="218"/>
      <c r="Z52" s="218"/>
      <c r="AA52" s="218"/>
      <c r="AB52" s="218"/>
      <c r="AC52" s="218"/>
      <c r="AD52" s="218"/>
      <c r="AE52" s="218"/>
      <c r="AF52" s="218"/>
      <c r="AG52" s="218"/>
      <c r="AH52" s="218"/>
      <c r="AI52" s="213"/>
    </row>
    <row r="53" spans="1:35" ht="11.4" customHeight="1" thickBot="1" x14ac:dyDescent="0.3">
      <c r="A53" s="211"/>
      <c r="B53" s="212"/>
      <c r="C53" s="212"/>
      <c r="D53" s="212"/>
      <c r="E53" s="212"/>
      <c r="F53" s="212"/>
      <c r="G53" s="212"/>
      <c r="H53" s="212"/>
      <c r="I53" s="212"/>
      <c r="J53" s="212"/>
      <c r="K53" s="212"/>
      <c r="L53" s="212"/>
      <c r="M53" s="212"/>
      <c r="N53" s="212"/>
      <c r="O53" s="212"/>
      <c r="P53" s="212"/>
      <c r="Q53" s="236"/>
      <c r="R53" s="236"/>
      <c r="S53" s="236"/>
      <c r="T53" s="236"/>
      <c r="U53" s="236"/>
      <c r="V53" s="236"/>
      <c r="W53" s="236"/>
      <c r="X53" s="236"/>
      <c r="Y53" s="236"/>
      <c r="Z53" s="236"/>
      <c r="AA53" s="236"/>
      <c r="AB53" s="236"/>
      <c r="AC53" s="236"/>
      <c r="AD53" s="236"/>
      <c r="AE53" s="236"/>
      <c r="AF53" s="236"/>
      <c r="AG53" s="236"/>
      <c r="AH53" s="236"/>
      <c r="AI53" s="213"/>
    </row>
    <row r="54" spans="1:35" ht="32" customHeight="1" x14ac:dyDescent="0.25">
      <c r="A54" s="211"/>
      <c r="B54" s="305" t="s">
        <v>4567</v>
      </c>
      <c r="C54" s="212"/>
      <c r="D54" s="212"/>
      <c r="E54" s="212"/>
      <c r="F54" s="212"/>
      <c r="G54" s="212"/>
      <c r="H54" s="212"/>
      <c r="I54" s="212"/>
      <c r="J54" s="212"/>
      <c r="K54" s="212"/>
      <c r="L54" s="212"/>
      <c r="M54" s="212"/>
      <c r="N54" s="212"/>
      <c r="O54" s="212"/>
      <c r="P54" s="212"/>
      <c r="Q54" s="218"/>
      <c r="R54" s="218"/>
      <c r="S54" s="218"/>
      <c r="T54" s="218"/>
      <c r="U54" s="218"/>
      <c r="V54" s="218"/>
      <c r="W54" s="218"/>
      <c r="X54" s="218"/>
      <c r="Y54" s="218"/>
      <c r="Z54" s="218"/>
      <c r="AA54" s="218"/>
      <c r="AB54" s="218"/>
      <c r="AC54" s="218"/>
      <c r="AD54" s="218"/>
      <c r="AE54" s="218"/>
      <c r="AF54" s="218"/>
      <c r="AG54" s="218"/>
      <c r="AH54" s="218"/>
      <c r="AI54" s="213"/>
    </row>
    <row r="55" spans="1:35" ht="20.149999999999999" customHeight="1" thickBot="1" x14ac:dyDescent="0.3">
      <c r="A55" s="211"/>
      <c r="B55" s="212"/>
      <c r="C55" s="212"/>
      <c r="D55" s="212"/>
      <c r="E55" s="212"/>
      <c r="F55" s="212"/>
      <c r="G55" s="212"/>
      <c r="H55" s="212"/>
      <c r="I55" s="212"/>
      <c r="J55" s="212"/>
      <c r="K55" s="212"/>
      <c r="L55" s="212"/>
      <c r="M55" s="212"/>
      <c r="N55" s="212"/>
      <c r="O55" s="212"/>
      <c r="P55" s="212"/>
      <c r="Q55" s="236"/>
      <c r="R55" s="236"/>
      <c r="S55" s="236"/>
      <c r="T55" s="236"/>
      <c r="U55" s="236"/>
      <c r="V55" s="236"/>
      <c r="W55" s="236"/>
      <c r="X55" s="236"/>
      <c r="Y55" s="236"/>
      <c r="Z55" s="236"/>
      <c r="AA55" s="236"/>
      <c r="AB55" s="236"/>
      <c r="AC55" s="236"/>
      <c r="AD55" s="236"/>
      <c r="AE55" s="236"/>
      <c r="AF55" s="236"/>
      <c r="AG55" s="236"/>
      <c r="AH55" s="236"/>
      <c r="AI55" s="213"/>
    </row>
    <row r="56" spans="1:35" ht="27.65" customHeight="1" x14ac:dyDescent="0.25">
      <c r="A56" s="211"/>
      <c r="B56" s="305" t="s">
        <v>4568</v>
      </c>
      <c r="C56" s="212"/>
      <c r="D56" s="212"/>
      <c r="E56" s="212"/>
      <c r="F56" s="212"/>
      <c r="G56" s="212"/>
      <c r="H56" s="212"/>
      <c r="I56" s="212"/>
      <c r="J56" s="212"/>
      <c r="K56" s="212"/>
      <c r="L56" s="212"/>
      <c r="M56" s="212"/>
      <c r="N56" s="212"/>
      <c r="O56" s="212"/>
      <c r="P56" s="212"/>
      <c r="Q56" s="218" t="s">
        <v>4594</v>
      </c>
      <c r="R56" s="218"/>
      <c r="S56" s="218"/>
      <c r="T56" s="218"/>
      <c r="U56" s="218"/>
      <c r="V56" s="218"/>
      <c r="W56" s="218"/>
      <c r="X56" s="218"/>
      <c r="Y56" s="218"/>
      <c r="Z56" s="218"/>
      <c r="AA56" s="218"/>
      <c r="AB56" s="218"/>
      <c r="AC56" s="218"/>
      <c r="AD56" s="218"/>
      <c r="AE56" s="218"/>
      <c r="AF56" s="218"/>
      <c r="AG56" s="218"/>
      <c r="AH56" s="218"/>
      <c r="AI56" s="213"/>
    </row>
    <row r="57" spans="1:35" ht="20.149999999999999" customHeight="1" x14ac:dyDescent="0.25">
      <c r="A57" s="211"/>
      <c r="B57" s="212"/>
      <c r="C57" s="212"/>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12"/>
      <c r="AC57" s="212"/>
      <c r="AD57" s="212"/>
      <c r="AE57" s="212"/>
      <c r="AF57" s="212"/>
      <c r="AG57" s="212"/>
      <c r="AH57" s="212"/>
      <c r="AI57" s="213"/>
    </row>
    <row r="58" spans="1:35" ht="27.65" customHeight="1" x14ac:dyDescent="0.25">
      <c r="A58" s="211"/>
      <c r="B58" s="305" t="s">
        <v>4573</v>
      </c>
      <c r="C58" s="212"/>
      <c r="D58" s="212"/>
      <c r="E58" s="212"/>
      <c r="F58" s="212"/>
      <c r="G58" s="212"/>
      <c r="H58" s="212"/>
      <c r="I58" s="212"/>
      <c r="J58" s="212"/>
      <c r="K58" s="212"/>
      <c r="L58" s="212"/>
      <c r="M58" s="212"/>
      <c r="N58" s="212"/>
      <c r="O58" s="212"/>
      <c r="P58" s="212"/>
      <c r="Q58" s="218"/>
      <c r="R58" s="218"/>
      <c r="S58" s="218"/>
      <c r="T58" s="218"/>
      <c r="U58" s="218"/>
      <c r="V58" s="218"/>
      <c r="W58" s="218"/>
      <c r="X58" s="218"/>
      <c r="Y58" s="218"/>
      <c r="Z58" s="218"/>
      <c r="AA58" s="218"/>
      <c r="AB58" s="218"/>
      <c r="AC58" s="218"/>
      <c r="AD58" s="218"/>
      <c r="AE58" s="218"/>
      <c r="AF58" s="218"/>
      <c r="AG58" s="218"/>
      <c r="AH58" s="218"/>
      <c r="AI58" s="213"/>
    </row>
    <row r="59" spans="1:35" ht="20.149999999999999" customHeight="1" x14ac:dyDescent="0.25">
      <c r="A59" s="211"/>
      <c r="B59" s="212"/>
      <c r="C59" s="212"/>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3"/>
    </row>
    <row r="60" spans="1:35" ht="25.25" customHeight="1" x14ac:dyDescent="0.25">
      <c r="A60" s="211"/>
      <c r="B60" s="305" t="s">
        <v>4574</v>
      </c>
      <c r="C60" s="212"/>
      <c r="D60" s="212"/>
      <c r="E60" s="212"/>
      <c r="F60" s="212"/>
      <c r="G60" s="212"/>
      <c r="H60" s="212"/>
      <c r="I60" s="212"/>
      <c r="J60" s="212"/>
      <c r="K60" s="212"/>
      <c r="L60" s="212"/>
      <c r="M60" s="212"/>
      <c r="N60" s="212"/>
      <c r="O60" s="212"/>
      <c r="P60" s="212"/>
      <c r="Q60" s="218"/>
      <c r="R60" s="218"/>
      <c r="S60" s="218"/>
      <c r="T60" s="218"/>
      <c r="U60" s="218"/>
      <c r="V60" s="218"/>
      <c r="W60" s="218"/>
      <c r="X60" s="218"/>
      <c r="Y60" s="218"/>
      <c r="Z60" s="218"/>
      <c r="AA60" s="218"/>
      <c r="AB60" s="218"/>
      <c r="AC60" s="218"/>
      <c r="AD60" s="218"/>
      <c r="AE60" s="218"/>
      <c r="AF60" s="218"/>
      <c r="AG60" s="218"/>
      <c r="AH60" s="218"/>
      <c r="AI60" s="213"/>
    </row>
    <row r="61" spans="1:35" ht="20.149999999999999" customHeight="1" thickBot="1" x14ac:dyDescent="0.3">
      <c r="A61" s="211"/>
      <c r="B61" s="212"/>
      <c r="C61" s="212"/>
      <c r="D61" s="212"/>
      <c r="E61" s="212"/>
      <c r="F61" s="212"/>
      <c r="G61" s="212"/>
      <c r="H61" s="212"/>
      <c r="I61" s="212"/>
      <c r="J61" s="212"/>
      <c r="K61" s="212"/>
      <c r="L61" s="212"/>
      <c r="M61" s="212"/>
      <c r="N61" s="212"/>
      <c r="O61" s="212"/>
      <c r="P61" s="212"/>
      <c r="Q61" s="236"/>
      <c r="R61" s="236"/>
      <c r="S61" s="236"/>
      <c r="T61" s="236"/>
      <c r="U61" s="236"/>
      <c r="V61" s="236"/>
      <c r="W61" s="236"/>
      <c r="X61" s="236"/>
      <c r="Y61" s="236"/>
      <c r="Z61" s="236"/>
      <c r="AA61" s="236"/>
      <c r="AB61" s="236"/>
      <c r="AC61" s="236"/>
      <c r="AD61" s="236"/>
      <c r="AE61" s="236"/>
      <c r="AF61" s="236"/>
      <c r="AG61" s="236"/>
      <c r="AH61" s="236"/>
      <c r="AI61" s="213"/>
    </row>
    <row r="62" spans="1:35" ht="20.149999999999999" customHeight="1" x14ac:dyDescent="0.25">
      <c r="A62" s="211"/>
      <c r="B62" s="212" t="s">
        <v>47</v>
      </c>
      <c r="C62" s="212"/>
      <c r="D62" s="212"/>
      <c r="E62" s="212"/>
      <c r="F62" s="212"/>
      <c r="G62" s="212"/>
      <c r="H62" s="212"/>
      <c r="I62" s="212"/>
      <c r="J62" s="212"/>
      <c r="K62" s="212"/>
      <c r="L62" s="212"/>
      <c r="M62" s="212"/>
      <c r="N62" s="212"/>
      <c r="O62" s="212"/>
      <c r="P62" s="212"/>
      <c r="Q62" s="218"/>
      <c r="R62" s="218"/>
      <c r="S62" s="218"/>
      <c r="T62" s="218"/>
      <c r="U62" s="218"/>
      <c r="V62" s="218"/>
      <c r="W62" s="218"/>
      <c r="X62" s="218"/>
      <c r="Y62" s="218"/>
      <c r="Z62" s="218"/>
      <c r="AA62" s="218"/>
      <c r="AB62" s="218"/>
      <c r="AC62" s="218"/>
      <c r="AD62" s="218"/>
      <c r="AE62" s="218"/>
      <c r="AF62" s="218"/>
      <c r="AG62" s="218"/>
      <c r="AH62" s="218"/>
      <c r="AI62" s="213"/>
    </row>
    <row r="63" spans="1:35" ht="20.149999999999999" customHeight="1" thickBot="1" x14ac:dyDescent="0.3">
      <c r="A63" s="211"/>
      <c r="B63" s="212"/>
      <c r="C63" s="212"/>
      <c r="D63" s="212"/>
      <c r="E63" s="212"/>
      <c r="F63" s="212"/>
      <c r="G63" s="212"/>
      <c r="H63" s="212"/>
      <c r="I63" s="212"/>
      <c r="J63" s="212"/>
      <c r="K63" s="212"/>
      <c r="L63" s="212"/>
      <c r="M63" s="212"/>
      <c r="N63" s="212"/>
      <c r="O63" s="212"/>
      <c r="P63" s="212"/>
      <c r="Q63" s="236"/>
      <c r="R63" s="236"/>
      <c r="S63" s="236"/>
      <c r="T63" s="236"/>
      <c r="U63" s="236"/>
      <c r="V63" s="236"/>
      <c r="W63" s="236"/>
      <c r="X63" s="236"/>
      <c r="Y63" s="236"/>
      <c r="Z63" s="236"/>
      <c r="AA63" s="236"/>
      <c r="AB63" s="236"/>
      <c r="AC63" s="236"/>
      <c r="AD63" s="236"/>
      <c r="AE63" s="236"/>
      <c r="AF63" s="236"/>
      <c r="AG63" s="236"/>
      <c r="AH63" s="236"/>
      <c r="AI63" s="213"/>
    </row>
    <row r="64" spans="1:35" ht="20.149999999999999" customHeight="1" x14ac:dyDescent="0.25">
      <c r="A64" s="211"/>
      <c r="B64" s="212" t="s">
        <v>48</v>
      </c>
      <c r="C64" s="212"/>
      <c r="D64" s="212"/>
      <c r="E64" s="212"/>
      <c r="F64" s="212"/>
      <c r="G64" s="212"/>
      <c r="H64" s="212"/>
      <c r="I64" s="212"/>
      <c r="J64" s="212"/>
      <c r="K64" s="212"/>
      <c r="L64" s="212"/>
      <c r="M64" s="212"/>
      <c r="N64" s="212"/>
      <c r="O64" s="212"/>
      <c r="P64" s="212"/>
      <c r="Q64" s="218"/>
      <c r="R64" s="218"/>
      <c r="S64" s="218"/>
      <c r="T64" s="218"/>
      <c r="U64" s="218"/>
      <c r="V64" s="218"/>
      <c r="W64" s="218"/>
      <c r="X64" s="218"/>
      <c r="Y64" s="218"/>
      <c r="Z64" s="218"/>
      <c r="AA64" s="218"/>
      <c r="AB64" s="218"/>
      <c r="AC64" s="218"/>
      <c r="AD64" s="218"/>
      <c r="AE64" s="218"/>
      <c r="AF64" s="218"/>
      <c r="AG64" s="218"/>
      <c r="AH64" s="218"/>
      <c r="AI64" s="213"/>
    </row>
    <row r="65" spans="1:35" ht="20.149999999999999" customHeight="1" thickBot="1" x14ac:dyDescent="0.3">
      <c r="A65" s="211"/>
      <c r="B65" s="212"/>
      <c r="C65" s="212"/>
      <c r="D65" s="212"/>
      <c r="E65" s="212"/>
      <c r="F65" s="212"/>
      <c r="G65" s="212"/>
      <c r="H65" s="212"/>
      <c r="I65" s="212"/>
      <c r="J65" s="212"/>
      <c r="K65" s="212"/>
      <c r="L65" s="212"/>
      <c r="M65" s="212"/>
      <c r="N65" s="212"/>
      <c r="O65" s="212"/>
      <c r="P65" s="212"/>
      <c r="Q65" s="236"/>
      <c r="R65" s="236"/>
      <c r="S65" s="236"/>
      <c r="T65" s="236"/>
      <c r="U65" s="236"/>
      <c r="V65" s="236"/>
      <c r="W65" s="236"/>
      <c r="X65" s="236"/>
      <c r="Y65" s="236"/>
      <c r="Z65" s="236"/>
      <c r="AA65" s="236"/>
      <c r="AB65" s="236"/>
      <c r="AC65" s="236"/>
      <c r="AD65" s="236"/>
      <c r="AE65" s="236"/>
      <c r="AF65" s="236"/>
      <c r="AG65" s="236"/>
      <c r="AH65" s="236"/>
      <c r="AI65" s="213"/>
    </row>
    <row r="66" spans="1:35" ht="20.149999999999999" customHeight="1" x14ac:dyDescent="0.25">
      <c r="A66" s="211"/>
      <c r="B66" s="212" t="s">
        <v>49</v>
      </c>
      <c r="C66" s="212"/>
      <c r="D66" s="212"/>
      <c r="E66" s="212"/>
      <c r="F66" s="212"/>
      <c r="G66" s="212"/>
      <c r="H66" s="212"/>
      <c r="I66" s="212"/>
      <c r="J66" s="212"/>
      <c r="K66" s="212"/>
      <c r="L66" s="212"/>
      <c r="M66" s="212"/>
      <c r="N66" s="212"/>
      <c r="O66" s="212"/>
      <c r="P66" s="212"/>
      <c r="Q66" s="218"/>
      <c r="R66" s="218"/>
      <c r="S66" s="218"/>
      <c r="T66" s="218"/>
      <c r="U66" s="218"/>
      <c r="V66" s="218"/>
      <c r="W66" s="218"/>
      <c r="X66" s="218"/>
      <c r="Y66" s="218"/>
      <c r="Z66" s="218"/>
      <c r="AA66" s="218"/>
      <c r="AB66" s="218"/>
      <c r="AC66" s="218"/>
      <c r="AD66" s="218"/>
      <c r="AE66" s="218"/>
      <c r="AF66" s="218"/>
      <c r="AG66" s="218"/>
      <c r="AH66" s="218"/>
      <c r="AI66" s="213"/>
    </row>
    <row r="67" spans="1:35" ht="20.149999999999999" customHeight="1" thickBot="1" x14ac:dyDescent="0.3">
      <c r="A67" s="211"/>
      <c r="B67" s="212"/>
      <c r="C67" s="212"/>
      <c r="D67" s="212"/>
      <c r="E67" s="212"/>
      <c r="F67" s="212"/>
      <c r="G67" s="212"/>
      <c r="H67" s="212"/>
      <c r="I67" s="212"/>
      <c r="J67" s="212"/>
      <c r="K67" s="212"/>
      <c r="L67" s="212"/>
      <c r="M67" s="212"/>
      <c r="N67" s="212"/>
      <c r="O67" s="212"/>
      <c r="P67" s="212"/>
      <c r="Q67" s="236"/>
      <c r="R67" s="236"/>
      <c r="S67" s="236"/>
      <c r="T67" s="236"/>
      <c r="U67" s="236"/>
      <c r="V67" s="236"/>
      <c r="W67" s="236"/>
      <c r="X67" s="236"/>
      <c r="Y67" s="236"/>
      <c r="Z67" s="236"/>
      <c r="AA67" s="236"/>
      <c r="AB67" s="236"/>
      <c r="AC67" s="236"/>
      <c r="AD67" s="236"/>
      <c r="AE67" s="236"/>
      <c r="AF67" s="236"/>
      <c r="AG67" s="236"/>
      <c r="AH67" s="236"/>
      <c r="AI67" s="213"/>
    </row>
    <row r="68" spans="1:35" ht="23.15" customHeight="1" x14ac:dyDescent="0.25">
      <c r="A68" s="211"/>
      <c r="B68" s="406" t="s">
        <v>234</v>
      </c>
      <c r="C68" s="406"/>
      <c r="D68" s="406"/>
      <c r="E68" s="406"/>
      <c r="F68" s="406"/>
      <c r="G68" s="406"/>
      <c r="H68" s="406"/>
      <c r="I68" s="406"/>
      <c r="J68" s="406"/>
      <c r="K68" s="406"/>
      <c r="L68" s="212"/>
      <c r="M68" s="212"/>
      <c r="N68" s="212"/>
      <c r="O68" s="212"/>
      <c r="P68" s="212"/>
      <c r="Q68" s="218" t="s">
        <v>4593</v>
      </c>
      <c r="R68" s="218"/>
      <c r="S68" s="218"/>
      <c r="T68" s="218"/>
      <c r="U68" s="218"/>
      <c r="V68" s="218"/>
      <c r="W68" s="218"/>
      <c r="X68" s="218"/>
      <c r="Y68" s="218"/>
      <c r="Z68" s="218"/>
      <c r="AA68" s="218"/>
      <c r="AB68" s="218"/>
      <c r="AC68" s="218"/>
      <c r="AD68" s="218"/>
      <c r="AE68" s="218"/>
      <c r="AF68" s="218"/>
      <c r="AG68" s="218"/>
      <c r="AH68" s="218"/>
      <c r="AI68" s="213"/>
    </row>
    <row r="69" spans="1:35" ht="20.149999999999999" customHeight="1" thickBot="1" x14ac:dyDescent="0.3">
      <c r="A69" s="211"/>
      <c r="B69" s="212"/>
      <c r="C69" s="212"/>
      <c r="D69" s="212"/>
      <c r="E69" s="212"/>
      <c r="F69" s="212"/>
      <c r="G69" s="212"/>
      <c r="H69" s="212"/>
      <c r="I69" s="212"/>
      <c r="J69" s="212"/>
      <c r="K69" s="212"/>
      <c r="L69" s="212"/>
      <c r="M69" s="212"/>
      <c r="N69" s="212"/>
      <c r="O69" s="212"/>
      <c r="P69" s="212"/>
      <c r="Q69" s="236"/>
      <c r="R69" s="236"/>
      <c r="S69" s="236"/>
      <c r="T69" s="236"/>
      <c r="U69" s="236"/>
      <c r="V69" s="236"/>
      <c r="W69" s="236"/>
      <c r="X69" s="236"/>
      <c r="Y69" s="236"/>
      <c r="Z69" s="236"/>
      <c r="AA69" s="236"/>
      <c r="AB69" s="236"/>
      <c r="AC69" s="236"/>
      <c r="AD69" s="236"/>
      <c r="AE69" s="236"/>
      <c r="AF69" s="236"/>
      <c r="AG69" s="236"/>
      <c r="AH69" s="236"/>
      <c r="AI69" s="213"/>
    </row>
    <row r="70" spans="1:35" ht="20.149999999999999" customHeight="1" x14ac:dyDescent="0.25">
      <c r="A70" s="211"/>
      <c r="B70" s="212" t="s">
        <v>50</v>
      </c>
      <c r="C70" s="212"/>
      <c r="D70" s="212"/>
      <c r="E70" s="212"/>
      <c r="F70" s="212"/>
      <c r="G70" s="212"/>
      <c r="H70" s="212"/>
      <c r="I70" s="212"/>
      <c r="J70" s="212"/>
      <c r="K70" s="212"/>
      <c r="L70" s="212"/>
      <c r="M70" s="212"/>
      <c r="N70" s="212"/>
      <c r="O70" s="212"/>
      <c r="P70" s="212"/>
      <c r="Q70" s="218"/>
      <c r="R70" s="218"/>
      <c r="S70" s="218"/>
      <c r="T70" s="218"/>
      <c r="U70" s="218"/>
      <c r="V70" s="218"/>
      <c r="W70" s="218"/>
      <c r="X70" s="218"/>
      <c r="Y70" s="218"/>
      <c r="Z70" s="218"/>
      <c r="AA70" s="218"/>
      <c r="AB70" s="218"/>
      <c r="AC70" s="218"/>
      <c r="AD70" s="218"/>
      <c r="AE70" s="218"/>
      <c r="AF70" s="218"/>
      <c r="AG70" s="218"/>
      <c r="AH70" s="218"/>
      <c r="AI70" s="213"/>
    </row>
    <row r="71" spans="1:35" ht="20.149999999999999" customHeight="1" x14ac:dyDescent="0.25">
      <c r="A71" s="211"/>
      <c r="B71" s="212"/>
      <c r="C71" s="212"/>
      <c r="D71" s="212"/>
      <c r="E71" s="212"/>
      <c r="F71" s="212"/>
      <c r="G71" s="212"/>
      <c r="H71" s="212"/>
      <c r="I71" s="212"/>
      <c r="J71" s="212"/>
      <c r="K71" s="212"/>
      <c r="L71" s="212"/>
      <c r="M71" s="212"/>
      <c r="N71" s="212"/>
      <c r="O71" s="212"/>
      <c r="P71" s="212"/>
      <c r="Q71" s="218"/>
      <c r="R71" s="218"/>
      <c r="S71" s="218"/>
      <c r="T71" s="218"/>
      <c r="U71" s="218"/>
      <c r="V71" s="218"/>
      <c r="W71" s="218"/>
      <c r="X71" s="218"/>
      <c r="Y71" s="218"/>
      <c r="Z71" s="218"/>
      <c r="AA71" s="218"/>
      <c r="AB71" s="218"/>
      <c r="AC71" s="218"/>
      <c r="AD71" s="218"/>
      <c r="AE71" s="218"/>
      <c r="AF71" s="218"/>
      <c r="AG71" s="218"/>
      <c r="AH71" s="218"/>
      <c r="AI71" s="213"/>
    </row>
    <row r="72" spans="1:35" ht="20.149999999999999" customHeight="1" x14ac:dyDescent="0.25">
      <c r="A72" s="211"/>
      <c r="B72" s="212" t="s">
        <v>4571</v>
      </c>
      <c r="C72" s="212"/>
      <c r="D72" s="212"/>
      <c r="E72" s="212"/>
      <c r="F72" s="212"/>
      <c r="G72" s="212"/>
      <c r="H72" s="212"/>
      <c r="I72" s="212"/>
      <c r="J72" s="212"/>
      <c r="K72" s="212"/>
      <c r="L72" s="212"/>
      <c r="M72" s="212"/>
      <c r="N72" s="212"/>
      <c r="O72" s="212"/>
      <c r="P72" s="212"/>
      <c r="Q72" s="237" t="s">
        <v>4604</v>
      </c>
      <c r="R72" s="237"/>
      <c r="S72" s="237"/>
      <c r="T72" s="237"/>
      <c r="U72" s="237"/>
      <c r="V72" s="237"/>
      <c r="W72" s="237"/>
      <c r="X72" s="237"/>
      <c r="Y72" s="237"/>
      <c r="Z72" s="237"/>
      <c r="AA72" s="237"/>
      <c r="AB72" s="237"/>
      <c r="AC72" s="237"/>
      <c r="AD72" s="237"/>
      <c r="AE72" s="237"/>
      <c r="AF72" s="237"/>
      <c r="AG72" s="237"/>
      <c r="AH72" s="237"/>
      <c r="AI72" s="213"/>
    </row>
    <row r="73" spans="1:35" ht="20.149999999999999" customHeight="1" x14ac:dyDescent="0.25">
      <c r="A73" s="211"/>
      <c r="B73" s="212"/>
      <c r="C73" s="212"/>
      <c r="D73" s="212"/>
      <c r="E73" s="212"/>
      <c r="F73" s="212"/>
      <c r="G73" s="212"/>
      <c r="H73" s="212"/>
      <c r="I73" s="212"/>
      <c r="J73" s="212"/>
      <c r="K73" s="212"/>
      <c r="L73" s="212"/>
      <c r="M73" s="212"/>
      <c r="N73" s="212"/>
      <c r="O73" s="212"/>
      <c r="P73" s="212"/>
      <c r="Q73" s="212"/>
      <c r="R73" s="212"/>
      <c r="S73" s="212"/>
      <c r="T73" s="212"/>
      <c r="U73" s="212"/>
      <c r="V73" s="212"/>
      <c r="W73" s="212"/>
      <c r="X73" s="212"/>
      <c r="Y73" s="212"/>
      <c r="Z73" s="212"/>
      <c r="AA73" s="212"/>
      <c r="AB73" s="212"/>
      <c r="AC73" s="212"/>
      <c r="AD73" s="212"/>
      <c r="AE73" s="212"/>
      <c r="AF73" s="212"/>
      <c r="AG73" s="212"/>
      <c r="AH73" s="212"/>
      <c r="AI73" s="213"/>
    </row>
    <row r="74" spans="1:35" ht="20.149999999999999" customHeight="1" x14ac:dyDescent="0.25">
      <c r="A74" s="211"/>
      <c r="B74" s="212" t="s">
        <v>4572</v>
      </c>
      <c r="C74" s="212"/>
      <c r="D74" s="212"/>
      <c r="E74" s="212"/>
      <c r="F74" s="212"/>
      <c r="G74" s="212"/>
      <c r="H74" s="212"/>
      <c r="I74" s="212"/>
      <c r="J74" s="212"/>
      <c r="K74" s="212"/>
      <c r="L74" s="212"/>
      <c r="M74" s="212"/>
      <c r="N74" s="212"/>
      <c r="O74" s="212"/>
      <c r="P74" s="212"/>
      <c r="Q74" s="218" t="s">
        <v>4601</v>
      </c>
      <c r="R74" s="218"/>
      <c r="S74" s="218"/>
      <c r="T74" s="218"/>
      <c r="U74" s="218"/>
      <c r="V74" s="218"/>
      <c r="W74" s="218"/>
      <c r="X74" s="218"/>
      <c r="Y74" s="218"/>
      <c r="Z74" s="218"/>
      <c r="AA74" s="218"/>
      <c r="AB74" s="218"/>
      <c r="AC74" s="218"/>
      <c r="AD74" s="218"/>
      <c r="AE74" s="218"/>
      <c r="AF74" s="218"/>
      <c r="AG74" s="218"/>
      <c r="AH74" s="218"/>
      <c r="AI74" s="213"/>
    </row>
    <row r="75" spans="1:35" ht="11.15" customHeight="1" x14ac:dyDescent="0.25">
      <c r="A75" s="211"/>
      <c r="B75" s="212"/>
      <c r="C75" s="212"/>
      <c r="D75" s="212"/>
      <c r="E75" s="212"/>
      <c r="F75" s="212"/>
      <c r="G75" s="212"/>
      <c r="H75" s="212"/>
      <c r="I75" s="212"/>
      <c r="J75" s="212"/>
      <c r="K75" s="212"/>
      <c r="L75" s="212"/>
      <c r="M75" s="212"/>
      <c r="N75" s="212"/>
      <c r="O75" s="212"/>
      <c r="P75" s="212"/>
      <c r="Q75" s="212"/>
      <c r="R75" s="212"/>
      <c r="S75" s="212"/>
      <c r="T75" s="212"/>
      <c r="U75" s="212"/>
      <c r="V75" s="212"/>
      <c r="W75" s="212"/>
      <c r="X75" s="212"/>
      <c r="Y75" s="212"/>
      <c r="Z75" s="212"/>
      <c r="AA75" s="212"/>
      <c r="AB75" s="212"/>
      <c r="AC75" s="212"/>
      <c r="AD75" s="212"/>
      <c r="AE75" s="212"/>
      <c r="AF75" s="212"/>
      <c r="AG75" s="212"/>
      <c r="AH75" s="212"/>
      <c r="AI75" s="213"/>
    </row>
    <row r="76" spans="1:35" ht="9.75" customHeight="1" thickBot="1" x14ac:dyDescent="0.3">
      <c r="A76" s="238"/>
      <c r="B76" s="239"/>
      <c r="C76" s="239"/>
      <c r="D76" s="239"/>
      <c r="E76" s="239"/>
      <c r="F76" s="239"/>
      <c r="G76" s="239"/>
      <c r="H76" s="239"/>
      <c r="I76" s="239"/>
      <c r="J76" s="239"/>
      <c r="K76" s="239"/>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40"/>
    </row>
    <row r="77" spans="1:35" ht="13" thickTop="1" x14ac:dyDescent="0.25"/>
  </sheetData>
  <mergeCells count="37">
    <mergeCell ref="AE1:AH1"/>
    <mergeCell ref="AE2:AH2"/>
    <mergeCell ref="AE3:AH3"/>
    <mergeCell ref="C5:AG5"/>
    <mergeCell ref="AF7:AH7"/>
    <mergeCell ref="Z7:AA7"/>
    <mergeCell ref="AC7:AD7"/>
    <mergeCell ref="B68:K68"/>
    <mergeCell ref="D16:F17"/>
    <mergeCell ref="K16:N17"/>
    <mergeCell ref="T16:Y17"/>
    <mergeCell ref="G9:P10"/>
    <mergeCell ref="U19:X20"/>
    <mergeCell ref="H22:N23"/>
    <mergeCell ref="V22:AH23"/>
    <mergeCell ref="B45:AH46"/>
    <mergeCell ref="L36:S37"/>
    <mergeCell ref="AB36:AD37"/>
    <mergeCell ref="L24:AH25"/>
    <mergeCell ref="I24:K25"/>
    <mergeCell ref="I43:AH44"/>
    <mergeCell ref="I39:N40"/>
    <mergeCell ref="W39:Z40"/>
    <mergeCell ref="AE39:AH40"/>
    <mergeCell ref="AE19:AH20"/>
    <mergeCell ref="H13:M14"/>
    <mergeCell ref="W13:AH14"/>
    <mergeCell ref="B26:AH33"/>
    <mergeCell ref="AF10:AH10"/>
    <mergeCell ref="AF12:AH12"/>
    <mergeCell ref="AF16:AH17"/>
    <mergeCell ref="G19:J20"/>
    <mergeCell ref="N19:Q20"/>
    <mergeCell ref="AC9:AD10"/>
    <mergeCell ref="AC12:AD12"/>
    <mergeCell ref="Z12:AA12"/>
    <mergeCell ref="Z9:AA10"/>
  </mergeCells>
  <phoneticPr fontId="0" type="noConversion"/>
  <pageMargins left="0.39000000000000007" right="0.39000000000000007" top="0.39000000000000007" bottom="0.39000000000000007" header="0.51" footer="0.2"/>
  <pageSetup paperSize="9" scale="93" orientation="portrait" copies="2" r:id="rId1"/>
  <headerFooter>
    <oddFooter>&amp;C&amp;K000000Page 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59" r:id="rId4" name="Check Box 35">
              <controlPr defaultSize="0" autoFill="0" autoLine="0" autoPict="0">
                <anchor moveWithCells="1">
                  <from>
                    <xdr:col>12</xdr:col>
                    <xdr:colOff>0</xdr:colOff>
                    <xdr:row>71</xdr:row>
                    <xdr:rowOff>0</xdr:rowOff>
                  </from>
                  <to>
                    <xdr:col>13</xdr:col>
                    <xdr:colOff>69850</xdr:colOff>
                    <xdr:row>71</xdr:row>
                    <xdr:rowOff>222250</xdr:rowOff>
                  </to>
                </anchor>
              </controlPr>
            </control>
          </mc:Choice>
        </mc:AlternateContent>
        <mc:AlternateContent xmlns:mc="http://schemas.openxmlformats.org/markup-compatibility/2006">
          <mc:Choice Requires="x14">
            <control shapeId="1060" r:id="rId5" name="Check Box 36">
              <controlPr defaultSize="0" autoFill="0" autoLine="0" autoPict="0">
                <anchor moveWithCells="1">
                  <from>
                    <xdr:col>14</xdr:col>
                    <xdr:colOff>0</xdr:colOff>
                    <xdr:row>71</xdr:row>
                    <xdr:rowOff>0</xdr:rowOff>
                  </from>
                  <to>
                    <xdr:col>15</xdr:col>
                    <xdr:colOff>69850</xdr:colOff>
                    <xdr:row>71</xdr:row>
                    <xdr:rowOff>222250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12</xdr:col>
                    <xdr:colOff>0</xdr:colOff>
                    <xdr:row>61</xdr:row>
                    <xdr:rowOff>0</xdr:rowOff>
                  </from>
                  <to>
                    <xdr:col>13</xdr:col>
                    <xdr:colOff>69850</xdr:colOff>
                    <xdr:row>62</xdr:row>
                    <xdr:rowOff>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14</xdr:col>
                    <xdr:colOff>0</xdr:colOff>
                    <xdr:row>61</xdr:row>
                    <xdr:rowOff>0</xdr:rowOff>
                  </from>
                  <to>
                    <xdr:col>15</xdr:col>
                    <xdr:colOff>69850</xdr:colOff>
                    <xdr:row>62</xdr:row>
                    <xdr:rowOff>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12</xdr:col>
                    <xdr:colOff>0</xdr:colOff>
                    <xdr:row>63</xdr:row>
                    <xdr:rowOff>0</xdr:rowOff>
                  </from>
                  <to>
                    <xdr:col>13</xdr:col>
                    <xdr:colOff>69850</xdr:colOff>
                    <xdr:row>63</xdr:row>
                    <xdr:rowOff>222250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14</xdr:col>
                    <xdr:colOff>0</xdr:colOff>
                    <xdr:row>63</xdr:row>
                    <xdr:rowOff>0</xdr:rowOff>
                  </from>
                  <to>
                    <xdr:col>15</xdr:col>
                    <xdr:colOff>69850</xdr:colOff>
                    <xdr:row>63</xdr:row>
                    <xdr:rowOff>222250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12</xdr:col>
                    <xdr:colOff>0</xdr:colOff>
                    <xdr:row>65</xdr:row>
                    <xdr:rowOff>0</xdr:rowOff>
                  </from>
                  <to>
                    <xdr:col>13</xdr:col>
                    <xdr:colOff>69850</xdr:colOff>
                    <xdr:row>65</xdr:row>
                    <xdr:rowOff>222250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14</xdr:col>
                    <xdr:colOff>0</xdr:colOff>
                    <xdr:row>65</xdr:row>
                    <xdr:rowOff>0</xdr:rowOff>
                  </from>
                  <to>
                    <xdr:col>15</xdr:col>
                    <xdr:colOff>69850</xdr:colOff>
                    <xdr:row>65</xdr:row>
                    <xdr:rowOff>222250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12</xdr:col>
                    <xdr:colOff>0</xdr:colOff>
                    <xdr:row>67</xdr:row>
                    <xdr:rowOff>0</xdr:rowOff>
                  </from>
                  <to>
                    <xdr:col>13</xdr:col>
                    <xdr:colOff>69850</xdr:colOff>
                    <xdr:row>67</xdr:row>
                    <xdr:rowOff>222250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14</xdr:col>
                    <xdr:colOff>0</xdr:colOff>
                    <xdr:row>67</xdr:row>
                    <xdr:rowOff>0</xdr:rowOff>
                  </from>
                  <to>
                    <xdr:col>15</xdr:col>
                    <xdr:colOff>69850</xdr:colOff>
                    <xdr:row>67</xdr:row>
                    <xdr:rowOff>222250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12</xdr:col>
                    <xdr:colOff>0</xdr:colOff>
                    <xdr:row>69</xdr:row>
                    <xdr:rowOff>0</xdr:rowOff>
                  </from>
                  <to>
                    <xdr:col>13</xdr:col>
                    <xdr:colOff>69850</xdr:colOff>
                    <xdr:row>69</xdr:row>
                    <xdr:rowOff>222250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14</xdr:col>
                    <xdr:colOff>0</xdr:colOff>
                    <xdr:row>69</xdr:row>
                    <xdr:rowOff>0</xdr:rowOff>
                  </from>
                  <to>
                    <xdr:col>15</xdr:col>
                    <xdr:colOff>69850</xdr:colOff>
                    <xdr:row>69</xdr:row>
                    <xdr:rowOff>222250</xdr:rowOff>
                  </to>
                </anchor>
              </controlPr>
            </control>
          </mc:Choice>
        </mc:AlternateContent>
        <mc:AlternateContent xmlns:mc="http://schemas.openxmlformats.org/markup-compatibility/2006">
          <mc:Choice Requires="x14">
            <control shapeId="1057" r:id="rId16" name="Check Box 33">
              <controlPr defaultSize="0" autoFill="0" autoLine="0" autoPict="0">
                <anchor moveWithCells="1">
                  <from>
                    <xdr:col>12</xdr:col>
                    <xdr:colOff>0</xdr:colOff>
                    <xdr:row>71</xdr:row>
                    <xdr:rowOff>0</xdr:rowOff>
                  </from>
                  <to>
                    <xdr:col>13</xdr:col>
                    <xdr:colOff>69850</xdr:colOff>
                    <xdr:row>71</xdr:row>
                    <xdr:rowOff>222250</xdr:rowOff>
                  </to>
                </anchor>
              </controlPr>
            </control>
          </mc:Choice>
        </mc:AlternateContent>
        <mc:AlternateContent xmlns:mc="http://schemas.openxmlformats.org/markup-compatibility/2006">
          <mc:Choice Requires="x14">
            <control shapeId="1058" r:id="rId17" name="Check Box 34">
              <controlPr defaultSize="0" autoFill="0" autoLine="0" autoPict="0">
                <anchor moveWithCells="1">
                  <from>
                    <xdr:col>14</xdr:col>
                    <xdr:colOff>0</xdr:colOff>
                    <xdr:row>71</xdr:row>
                    <xdr:rowOff>0</xdr:rowOff>
                  </from>
                  <to>
                    <xdr:col>15</xdr:col>
                    <xdr:colOff>69850</xdr:colOff>
                    <xdr:row>71</xdr:row>
                    <xdr:rowOff>222250</xdr:rowOff>
                  </to>
                </anchor>
              </controlPr>
            </control>
          </mc:Choice>
        </mc:AlternateContent>
        <mc:AlternateContent xmlns:mc="http://schemas.openxmlformats.org/markup-compatibility/2006">
          <mc:Choice Requires="x14">
            <control shapeId="1065" r:id="rId18" name="Check Box 41">
              <controlPr defaultSize="0" autoFill="0" autoLine="0" autoPict="0">
                <anchor moveWithCells="1">
                  <from>
                    <xdr:col>12</xdr:col>
                    <xdr:colOff>0</xdr:colOff>
                    <xdr:row>55</xdr:row>
                    <xdr:rowOff>0</xdr:rowOff>
                  </from>
                  <to>
                    <xdr:col>13</xdr:col>
                    <xdr:colOff>69850</xdr:colOff>
                    <xdr:row>55</xdr:row>
                    <xdr:rowOff>254000</xdr:rowOff>
                  </to>
                </anchor>
              </controlPr>
            </control>
          </mc:Choice>
        </mc:AlternateContent>
        <mc:AlternateContent xmlns:mc="http://schemas.openxmlformats.org/markup-compatibility/2006">
          <mc:Choice Requires="x14">
            <control shapeId="1066" r:id="rId19" name="Check Box 42">
              <controlPr defaultSize="0" autoFill="0" autoLine="0" autoPict="0">
                <anchor moveWithCells="1">
                  <from>
                    <xdr:col>14</xdr:col>
                    <xdr:colOff>0</xdr:colOff>
                    <xdr:row>55</xdr:row>
                    <xdr:rowOff>0</xdr:rowOff>
                  </from>
                  <to>
                    <xdr:col>15</xdr:col>
                    <xdr:colOff>69850</xdr:colOff>
                    <xdr:row>55</xdr:row>
                    <xdr:rowOff>254000</xdr:rowOff>
                  </to>
                </anchor>
              </controlPr>
            </control>
          </mc:Choice>
        </mc:AlternateContent>
        <mc:AlternateContent xmlns:mc="http://schemas.openxmlformats.org/markup-compatibility/2006">
          <mc:Choice Requires="x14">
            <control shapeId="1067" r:id="rId20" name="Check Box 43">
              <controlPr defaultSize="0" autoFill="0" autoLine="0" autoPict="0">
                <anchor moveWithCells="1">
                  <from>
                    <xdr:col>12</xdr:col>
                    <xdr:colOff>0</xdr:colOff>
                    <xdr:row>53</xdr:row>
                    <xdr:rowOff>0</xdr:rowOff>
                  </from>
                  <to>
                    <xdr:col>13</xdr:col>
                    <xdr:colOff>69850</xdr:colOff>
                    <xdr:row>53</xdr:row>
                    <xdr:rowOff>254000</xdr:rowOff>
                  </to>
                </anchor>
              </controlPr>
            </control>
          </mc:Choice>
        </mc:AlternateContent>
        <mc:AlternateContent xmlns:mc="http://schemas.openxmlformats.org/markup-compatibility/2006">
          <mc:Choice Requires="x14">
            <control shapeId="1068" r:id="rId21" name="Check Box 44">
              <controlPr defaultSize="0" autoFill="0" autoLine="0" autoPict="0">
                <anchor moveWithCells="1">
                  <from>
                    <xdr:col>14</xdr:col>
                    <xdr:colOff>0</xdr:colOff>
                    <xdr:row>53</xdr:row>
                    <xdr:rowOff>0</xdr:rowOff>
                  </from>
                  <to>
                    <xdr:col>15</xdr:col>
                    <xdr:colOff>69850</xdr:colOff>
                    <xdr:row>53</xdr:row>
                    <xdr:rowOff>254000</xdr:rowOff>
                  </to>
                </anchor>
              </controlPr>
            </control>
          </mc:Choice>
        </mc:AlternateContent>
        <mc:AlternateContent xmlns:mc="http://schemas.openxmlformats.org/markup-compatibility/2006">
          <mc:Choice Requires="x14">
            <control shapeId="1069" r:id="rId22" name="Check Box 45">
              <controlPr defaultSize="0" autoFill="0" autoLine="0" autoPict="0">
                <anchor moveWithCells="1">
                  <from>
                    <xdr:col>12</xdr:col>
                    <xdr:colOff>0</xdr:colOff>
                    <xdr:row>51</xdr:row>
                    <xdr:rowOff>0</xdr:rowOff>
                  </from>
                  <to>
                    <xdr:col>13</xdr:col>
                    <xdr:colOff>69850</xdr:colOff>
                    <xdr:row>51</xdr:row>
                    <xdr:rowOff>254000</xdr:rowOff>
                  </to>
                </anchor>
              </controlPr>
            </control>
          </mc:Choice>
        </mc:AlternateContent>
        <mc:AlternateContent xmlns:mc="http://schemas.openxmlformats.org/markup-compatibility/2006">
          <mc:Choice Requires="x14">
            <control shapeId="1070" r:id="rId23" name="Check Box 46">
              <controlPr defaultSize="0" autoFill="0" autoLine="0" autoPict="0">
                <anchor moveWithCells="1">
                  <from>
                    <xdr:col>14</xdr:col>
                    <xdr:colOff>0</xdr:colOff>
                    <xdr:row>51</xdr:row>
                    <xdr:rowOff>0</xdr:rowOff>
                  </from>
                  <to>
                    <xdr:col>15</xdr:col>
                    <xdr:colOff>69850</xdr:colOff>
                    <xdr:row>51</xdr:row>
                    <xdr:rowOff>254000</xdr:rowOff>
                  </to>
                </anchor>
              </controlPr>
            </control>
          </mc:Choice>
        </mc:AlternateContent>
        <mc:AlternateContent xmlns:mc="http://schemas.openxmlformats.org/markup-compatibility/2006">
          <mc:Choice Requires="x14">
            <control shapeId="1071" r:id="rId24" name="Check Box 47">
              <controlPr defaultSize="0" autoFill="0" autoLine="0" autoPict="0">
                <anchor moveWithCells="1">
                  <from>
                    <xdr:col>12</xdr:col>
                    <xdr:colOff>0</xdr:colOff>
                    <xdr:row>49</xdr:row>
                    <xdr:rowOff>0</xdr:rowOff>
                  </from>
                  <to>
                    <xdr:col>13</xdr:col>
                    <xdr:colOff>69850</xdr:colOff>
                    <xdr:row>49</xdr:row>
                    <xdr:rowOff>254000</xdr:rowOff>
                  </to>
                </anchor>
              </controlPr>
            </control>
          </mc:Choice>
        </mc:AlternateContent>
        <mc:AlternateContent xmlns:mc="http://schemas.openxmlformats.org/markup-compatibility/2006">
          <mc:Choice Requires="x14">
            <control shapeId="1072" r:id="rId25" name="Check Box 48">
              <controlPr defaultSize="0" autoFill="0" autoLine="0" autoPict="0">
                <anchor moveWithCells="1">
                  <from>
                    <xdr:col>14</xdr:col>
                    <xdr:colOff>0</xdr:colOff>
                    <xdr:row>49</xdr:row>
                    <xdr:rowOff>0</xdr:rowOff>
                  </from>
                  <to>
                    <xdr:col>15</xdr:col>
                    <xdr:colOff>69850</xdr:colOff>
                    <xdr:row>49</xdr:row>
                    <xdr:rowOff>254000</xdr:rowOff>
                  </to>
                </anchor>
              </controlPr>
            </control>
          </mc:Choice>
        </mc:AlternateContent>
        <mc:AlternateContent xmlns:mc="http://schemas.openxmlformats.org/markup-compatibility/2006">
          <mc:Choice Requires="x14">
            <control shapeId="1073" r:id="rId26" name="Check Box 49">
              <controlPr defaultSize="0" autoFill="0" autoLine="0" autoPict="0">
                <anchor moveWithCells="1">
                  <from>
                    <xdr:col>12</xdr:col>
                    <xdr:colOff>0</xdr:colOff>
                    <xdr:row>57</xdr:row>
                    <xdr:rowOff>0</xdr:rowOff>
                  </from>
                  <to>
                    <xdr:col>13</xdr:col>
                    <xdr:colOff>69850</xdr:colOff>
                    <xdr:row>57</xdr:row>
                    <xdr:rowOff>254000</xdr:rowOff>
                  </to>
                </anchor>
              </controlPr>
            </control>
          </mc:Choice>
        </mc:AlternateContent>
        <mc:AlternateContent xmlns:mc="http://schemas.openxmlformats.org/markup-compatibility/2006">
          <mc:Choice Requires="x14">
            <control shapeId="1074" r:id="rId27" name="Check Box 50">
              <controlPr defaultSize="0" autoFill="0" autoLine="0" autoPict="0">
                <anchor moveWithCells="1">
                  <from>
                    <xdr:col>14</xdr:col>
                    <xdr:colOff>0</xdr:colOff>
                    <xdr:row>57</xdr:row>
                    <xdr:rowOff>0</xdr:rowOff>
                  </from>
                  <to>
                    <xdr:col>15</xdr:col>
                    <xdr:colOff>69850</xdr:colOff>
                    <xdr:row>57</xdr:row>
                    <xdr:rowOff>254000</xdr:rowOff>
                  </to>
                </anchor>
              </controlPr>
            </control>
          </mc:Choice>
        </mc:AlternateContent>
        <mc:AlternateContent xmlns:mc="http://schemas.openxmlformats.org/markup-compatibility/2006">
          <mc:Choice Requires="x14">
            <control shapeId="1075" r:id="rId28" name="Check Box 51">
              <controlPr defaultSize="0" autoFill="0" autoLine="0" autoPict="0">
                <anchor moveWithCells="1">
                  <from>
                    <xdr:col>12</xdr:col>
                    <xdr:colOff>0</xdr:colOff>
                    <xdr:row>73</xdr:row>
                    <xdr:rowOff>0</xdr:rowOff>
                  </from>
                  <to>
                    <xdr:col>13</xdr:col>
                    <xdr:colOff>69850</xdr:colOff>
                    <xdr:row>73</xdr:row>
                    <xdr:rowOff>222250</xdr:rowOff>
                  </to>
                </anchor>
              </controlPr>
            </control>
          </mc:Choice>
        </mc:AlternateContent>
        <mc:AlternateContent xmlns:mc="http://schemas.openxmlformats.org/markup-compatibility/2006">
          <mc:Choice Requires="x14">
            <control shapeId="1076" r:id="rId29" name="Check Box 52">
              <controlPr defaultSize="0" autoFill="0" autoLine="0" autoPict="0">
                <anchor moveWithCells="1">
                  <from>
                    <xdr:col>14</xdr:col>
                    <xdr:colOff>0</xdr:colOff>
                    <xdr:row>73</xdr:row>
                    <xdr:rowOff>0</xdr:rowOff>
                  </from>
                  <to>
                    <xdr:col>15</xdr:col>
                    <xdr:colOff>69850</xdr:colOff>
                    <xdr:row>73</xdr:row>
                    <xdr:rowOff>222250</xdr:rowOff>
                  </to>
                </anchor>
              </controlPr>
            </control>
          </mc:Choice>
        </mc:AlternateContent>
        <mc:AlternateContent xmlns:mc="http://schemas.openxmlformats.org/markup-compatibility/2006">
          <mc:Choice Requires="x14">
            <control shapeId="1077" r:id="rId30" name="Check Box 53">
              <controlPr defaultSize="0" autoFill="0" autoLine="0" autoPict="0">
                <anchor moveWithCells="1">
                  <from>
                    <xdr:col>12</xdr:col>
                    <xdr:colOff>0</xdr:colOff>
                    <xdr:row>59</xdr:row>
                    <xdr:rowOff>0</xdr:rowOff>
                  </from>
                  <to>
                    <xdr:col>13</xdr:col>
                    <xdr:colOff>69850</xdr:colOff>
                    <xdr:row>59</xdr:row>
                    <xdr:rowOff>254000</xdr:rowOff>
                  </to>
                </anchor>
              </controlPr>
            </control>
          </mc:Choice>
        </mc:AlternateContent>
        <mc:AlternateContent xmlns:mc="http://schemas.openxmlformats.org/markup-compatibility/2006">
          <mc:Choice Requires="x14">
            <control shapeId="1078" r:id="rId31" name="Check Box 54">
              <controlPr defaultSize="0" autoFill="0" autoLine="0" autoPict="0">
                <anchor moveWithCells="1">
                  <from>
                    <xdr:col>14</xdr:col>
                    <xdr:colOff>0</xdr:colOff>
                    <xdr:row>59</xdr:row>
                    <xdr:rowOff>0</xdr:rowOff>
                  </from>
                  <to>
                    <xdr:col>15</xdr:col>
                    <xdr:colOff>69850</xdr:colOff>
                    <xdr:row>59</xdr:row>
                    <xdr:rowOff>254000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AI55"/>
  <sheetViews>
    <sheetView topLeftCell="A25" workbookViewId="0">
      <selection activeCell="R45" sqref="R45:AH45"/>
    </sheetView>
  </sheetViews>
  <sheetFormatPr defaultColWidth="9.08984375" defaultRowHeight="12.5" x14ac:dyDescent="0.25"/>
  <cols>
    <col min="1" max="13" width="2.6328125" style="1" customWidth="1"/>
    <col min="14" max="14" width="3.6328125" style="1" customWidth="1"/>
    <col min="15" max="15" width="2.6328125" style="1" customWidth="1"/>
    <col min="16" max="16" width="3.6328125" style="1" customWidth="1"/>
    <col min="17" max="35" width="2.6328125" style="1" customWidth="1"/>
    <col min="36" max="16384" width="9.08984375" style="1"/>
  </cols>
  <sheetData>
    <row r="1" spans="1:35" ht="18" customHeight="1" thickTop="1" x14ac:dyDescent="0.35">
      <c r="A1" s="71">
        <v>3</v>
      </c>
      <c r="B1" s="66" t="s">
        <v>106</v>
      </c>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7"/>
    </row>
    <row r="2" spans="1:35" ht="9" customHeight="1" x14ac:dyDescent="0.35">
      <c r="A2" s="68"/>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70"/>
    </row>
    <row r="3" spans="1:35" ht="15.5" x14ac:dyDescent="0.35">
      <c r="A3" s="6"/>
      <c r="B3" s="50" t="s">
        <v>51</v>
      </c>
      <c r="AI3" s="7"/>
    </row>
    <row r="4" spans="1:35" ht="13" x14ac:dyDescent="0.3">
      <c r="A4" s="6"/>
      <c r="B4" s="21" t="s">
        <v>16</v>
      </c>
      <c r="N4" s="21" t="s">
        <v>8</v>
      </c>
      <c r="P4" s="21" t="s">
        <v>9</v>
      </c>
      <c r="T4" s="21" t="s">
        <v>261</v>
      </c>
      <c r="Y4" s="21"/>
      <c r="AI4" s="7"/>
    </row>
    <row r="5" spans="1:35" ht="9.75" customHeight="1" x14ac:dyDescent="0.25">
      <c r="A5" s="6"/>
      <c r="AI5" s="7"/>
    </row>
    <row r="6" spans="1:35" ht="19.5" customHeight="1" x14ac:dyDescent="0.25">
      <c r="A6" s="6"/>
      <c r="B6" s="1" t="s">
        <v>52</v>
      </c>
      <c r="R6" s="425"/>
      <c r="S6" s="425"/>
      <c r="T6" s="425"/>
      <c r="U6" s="425"/>
      <c r="V6" s="425"/>
      <c r="W6" s="425"/>
      <c r="X6" s="425"/>
      <c r="Y6" s="425"/>
      <c r="Z6" s="425"/>
      <c r="AA6" s="425"/>
      <c r="AB6" s="425"/>
      <c r="AC6" s="425"/>
      <c r="AD6" s="425"/>
      <c r="AE6" s="425"/>
      <c r="AF6" s="425"/>
      <c r="AG6" s="425"/>
      <c r="AH6" s="425"/>
      <c r="AI6" s="7"/>
    </row>
    <row r="7" spans="1:35" ht="9.75" customHeight="1" x14ac:dyDescent="0.25">
      <c r="A7" s="6"/>
      <c r="AI7" s="7"/>
    </row>
    <row r="8" spans="1:35" ht="20.149999999999999" customHeight="1" x14ac:dyDescent="0.25">
      <c r="A8" s="6"/>
      <c r="B8" s="1" t="s">
        <v>53</v>
      </c>
      <c r="R8" s="1" t="s">
        <v>245</v>
      </c>
      <c r="AC8" s="134" t="s">
        <v>246</v>
      </c>
      <c r="AH8" s="134" t="s">
        <v>247</v>
      </c>
      <c r="AI8" s="7"/>
    </row>
    <row r="9" spans="1:35" ht="9.75" customHeight="1" x14ac:dyDescent="0.25">
      <c r="A9" s="6"/>
      <c r="AI9" s="7"/>
    </row>
    <row r="10" spans="1:35" ht="20.149999999999999" customHeight="1" x14ac:dyDescent="0.25">
      <c r="A10" s="6"/>
      <c r="B10" s="1" t="s">
        <v>242</v>
      </c>
      <c r="R10" s="1" t="s">
        <v>243</v>
      </c>
      <c r="Y10" s="425"/>
      <c r="Z10" s="425"/>
      <c r="AA10" s="425"/>
      <c r="AB10" s="425"/>
      <c r="AC10" s="425"/>
      <c r="AD10" s="425"/>
      <c r="AE10" s="425"/>
      <c r="AF10" s="425"/>
      <c r="AG10" s="425"/>
      <c r="AH10" s="425"/>
      <c r="AI10" s="7"/>
    </row>
    <row r="11" spans="1:35" ht="9.75" customHeight="1" x14ac:dyDescent="0.25">
      <c r="A11" s="6"/>
      <c r="AI11" s="7"/>
    </row>
    <row r="12" spans="1:35" ht="19.5" customHeight="1" x14ac:dyDescent="0.25">
      <c r="A12" s="6"/>
      <c r="B12" s="1" t="s">
        <v>244</v>
      </c>
      <c r="R12" s="427"/>
      <c r="S12" s="427"/>
      <c r="T12" s="427"/>
      <c r="U12" s="427"/>
      <c r="V12" s="427"/>
      <c r="W12" s="427"/>
      <c r="X12" s="427"/>
      <c r="Y12" s="427"/>
      <c r="Z12" s="427"/>
      <c r="AA12" s="427"/>
      <c r="AB12" s="427"/>
      <c r="AC12" s="427"/>
      <c r="AD12" s="427"/>
      <c r="AE12" s="427"/>
      <c r="AF12" s="427"/>
      <c r="AG12" s="427"/>
      <c r="AH12" s="427"/>
      <c r="AI12" s="7"/>
    </row>
    <row r="13" spans="1:35" ht="9.75" customHeight="1" x14ac:dyDescent="0.25">
      <c r="A13" s="6"/>
      <c r="AI13" s="7"/>
    </row>
    <row r="14" spans="1:35" ht="15" customHeight="1" x14ac:dyDescent="0.25">
      <c r="A14" s="6"/>
      <c r="B14" s="1" t="s">
        <v>260</v>
      </c>
      <c r="AI14" s="7"/>
    </row>
    <row r="15" spans="1:35" ht="20.149999999999999" customHeight="1" x14ac:dyDescent="0.25">
      <c r="A15" s="6"/>
      <c r="B15" s="1" t="s">
        <v>56</v>
      </c>
      <c r="R15" s="425"/>
      <c r="S15" s="425"/>
      <c r="T15" s="425"/>
      <c r="U15" s="425"/>
      <c r="V15" s="425"/>
      <c r="W15" s="425"/>
      <c r="X15" s="425"/>
      <c r="Y15" s="425"/>
      <c r="Z15" s="425"/>
      <c r="AA15" s="425"/>
      <c r="AB15" s="425"/>
      <c r="AC15" s="425"/>
      <c r="AD15" s="425"/>
      <c r="AE15" s="425"/>
      <c r="AF15" s="425"/>
      <c r="AG15" s="425"/>
      <c r="AH15" s="425"/>
      <c r="AI15" s="7"/>
    </row>
    <row r="16" spans="1:35" ht="9.75" customHeight="1" x14ac:dyDescent="0.25">
      <c r="A16" s="6"/>
      <c r="AI16" s="7"/>
    </row>
    <row r="17" spans="1:35" ht="19.5" customHeight="1" x14ac:dyDescent="0.25">
      <c r="A17" s="6"/>
      <c r="B17" s="1" t="s">
        <v>11</v>
      </c>
      <c r="R17" s="1" t="s">
        <v>12</v>
      </c>
      <c r="Y17" s="430"/>
      <c r="Z17" s="430"/>
      <c r="AA17" s="430"/>
      <c r="AB17" s="430"/>
      <c r="AC17" s="430"/>
      <c r="AD17" s="1" t="s">
        <v>13</v>
      </c>
      <c r="AI17" s="7"/>
    </row>
    <row r="18" spans="1:35" ht="6.75" customHeight="1" x14ac:dyDescent="0.25">
      <c r="A18" s="6"/>
      <c r="AI18" s="7"/>
    </row>
    <row r="19" spans="1:35" ht="15.75" customHeight="1" x14ac:dyDescent="0.25">
      <c r="A19" s="6"/>
      <c r="R19" s="430"/>
      <c r="S19" s="430"/>
      <c r="T19" s="430"/>
      <c r="U19" s="430"/>
      <c r="V19" s="430"/>
      <c r="W19" s="1" t="s">
        <v>14</v>
      </c>
      <c r="Z19" s="430"/>
      <c r="AA19" s="430"/>
      <c r="AB19" s="430"/>
      <c r="AC19" s="430"/>
      <c r="AD19" s="430"/>
      <c r="AE19" s="1" t="s">
        <v>15</v>
      </c>
      <c r="AI19" s="7"/>
    </row>
    <row r="20" spans="1:35" ht="9.75" customHeight="1" x14ac:dyDescent="0.25">
      <c r="A20" s="6"/>
      <c r="AI20" s="7"/>
    </row>
    <row r="21" spans="1:35" ht="18" customHeight="1" x14ac:dyDescent="0.25">
      <c r="A21" s="6"/>
      <c r="B21" s="1" t="s">
        <v>54</v>
      </c>
      <c r="R21" s="425"/>
      <c r="S21" s="425"/>
      <c r="T21" s="425"/>
      <c r="U21" s="425"/>
      <c r="V21" s="425"/>
      <c r="W21" s="425"/>
      <c r="X21" s="425"/>
      <c r="Y21" s="425"/>
      <c r="Z21" s="425"/>
      <c r="AA21" s="425"/>
      <c r="AB21" s="425"/>
      <c r="AC21" s="425"/>
      <c r="AD21" s="425"/>
      <c r="AE21" s="425"/>
      <c r="AF21" s="425"/>
      <c r="AG21" s="425"/>
      <c r="AH21" s="425"/>
      <c r="AI21" s="7"/>
    </row>
    <row r="22" spans="1:35" ht="8.25" customHeight="1" x14ac:dyDescent="0.25">
      <c r="A22" s="6"/>
      <c r="AI22" s="7"/>
    </row>
    <row r="23" spans="1:35" ht="18" customHeight="1" x14ac:dyDescent="0.25">
      <c r="A23" s="6"/>
      <c r="B23" s="1" t="s">
        <v>55</v>
      </c>
      <c r="R23" s="425"/>
      <c r="S23" s="425"/>
      <c r="T23" s="425"/>
      <c r="U23" s="425"/>
      <c r="V23" s="425"/>
      <c r="W23" s="425"/>
      <c r="X23" s="425"/>
      <c r="Y23" s="425"/>
      <c r="Z23" s="425"/>
      <c r="AA23" s="425"/>
      <c r="AB23" s="425"/>
      <c r="AC23" s="425"/>
      <c r="AD23" s="425"/>
      <c r="AE23" s="425"/>
      <c r="AF23" s="425"/>
      <c r="AG23" s="425"/>
      <c r="AH23" s="425"/>
      <c r="AI23" s="7"/>
    </row>
    <row r="24" spans="1:35" ht="7.5" customHeight="1" x14ac:dyDescent="0.25">
      <c r="A24" s="6"/>
      <c r="V24" s="62"/>
      <c r="W24" s="62"/>
      <c r="X24" s="62"/>
      <c r="Y24" s="62"/>
      <c r="AE24" s="29"/>
      <c r="AF24" s="29"/>
      <c r="AG24" s="29"/>
      <c r="AH24" s="29"/>
      <c r="AI24" s="7"/>
    </row>
    <row r="25" spans="1:35" ht="20.25" customHeight="1" x14ac:dyDescent="0.25">
      <c r="A25" s="6"/>
      <c r="B25" s="1" t="s">
        <v>89</v>
      </c>
      <c r="R25" s="425"/>
      <c r="S25" s="425"/>
      <c r="T25" s="425"/>
      <c r="U25" s="425"/>
      <c r="V25" s="425"/>
      <c r="W25" s="425"/>
      <c r="X25" s="425"/>
      <c r="Y25" s="425"/>
      <c r="Z25" s="425"/>
      <c r="AA25" s="425"/>
      <c r="AB25" s="425"/>
      <c r="AC25" s="425"/>
      <c r="AD25" s="425"/>
      <c r="AE25" s="425"/>
      <c r="AF25" s="425"/>
      <c r="AG25" s="425"/>
      <c r="AH25" s="425"/>
      <c r="AI25" s="7"/>
    </row>
    <row r="26" spans="1:35" ht="9" customHeight="1" x14ac:dyDescent="0.25">
      <c r="A26" s="6"/>
      <c r="AI26" s="7"/>
    </row>
    <row r="27" spans="1:35" ht="20.149999999999999" customHeight="1" x14ac:dyDescent="0.35">
      <c r="A27" s="6"/>
      <c r="B27" s="50" t="s">
        <v>18</v>
      </c>
      <c r="N27" s="21" t="s">
        <v>8</v>
      </c>
      <c r="P27" s="21" t="s">
        <v>9</v>
      </c>
      <c r="T27" s="21" t="s">
        <v>261</v>
      </c>
      <c r="V27" s="21"/>
      <c r="Y27" s="21"/>
      <c r="AI27" s="7"/>
    </row>
    <row r="28" spans="1:35" ht="21.75" customHeight="1" x14ac:dyDescent="0.25">
      <c r="A28" s="6"/>
      <c r="B28" s="1" t="s">
        <v>58</v>
      </c>
      <c r="AI28" s="7"/>
    </row>
    <row r="29" spans="1:35" ht="18" customHeight="1" x14ac:dyDescent="0.25">
      <c r="A29" s="6"/>
      <c r="B29" s="1" t="s">
        <v>57</v>
      </c>
      <c r="R29" s="425"/>
      <c r="S29" s="425"/>
      <c r="T29" s="425"/>
      <c r="U29" s="425"/>
      <c r="V29" s="425"/>
      <c r="W29" s="425"/>
      <c r="X29" s="425"/>
      <c r="Y29" s="425"/>
      <c r="Z29" s="425"/>
      <c r="AA29" s="425"/>
      <c r="AB29" s="425"/>
      <c r="AC29" s="425"/>
      <c r="AD29" s="425"/>
      <c r="AE29" s="425"/>
      <c r="AF29" s="425"/>
      <c r="AG29" s="425"/>
      <c r="AH29" s="425"/>
      <c r="AI29" s="7"/>
    </row>
    <row r="30" spans="1:35" ht="9.75" customHeight="1" x14ac:dyDescent="0.25">
      <c r="A30" s="6"/>
      <c r="B30" s="24"/>
      <c r="AI30" s="7"/>
    </row>
    <row r="31" spans="1:35" ht="20.149999999999999" customHeight="1" x14ac:dyDescent="0.25">
      <c r="A31" s="6"/>
      <c r="B31" s="1" t="s">
        <v>83</v>
      </c>
      <c r="R31" s="425"/>
      <c r="S31" s="425"/>
      <c r="T31" s="425"/>
      <c r="U31" s="425"/>
      <c r="V31" s="425"/>
      <c r="W31" s="425"/>
      <c r="X31" s="425"/>
      <c r="Y31" s="425"/>
      <c r="Z31" s="425"/>
      <c r="AA31" s="425"/>
      <c r="AB31" s="425"/>
      <c r="AC31" s="425"/>
      <c r="AD31" s="425"/>
      <c r="AE31" s="425"/>
      <c r="AF31" s="425"/>
      <c r="AG31" s="425"/>
      <c r="AH31" s="425"/>
      <c r="AI31" s="7"/>
    </row>
    <row r="32" spans="1:35" ht="24.75" customHeight="1" x14ac:dyDescent="0.25">
      <c r="A32" s="6"/>
      <c r="B32" s="1" t="s">
        <v>4514</v>
      </c>
      <c r="AI32" s="7"/>
    </row>
    <row r="33" spans="1:35" ht="18" customHeight="1" x14ac:dyDescent="0.25">
      <c r="A33" s="6"/>
      <c r="B33" s="1" t="s">
        <v>4515</v>
      </c>
      <c r="R33" s="425"/>
      <c r="S33" s="425"/>
      <c r="T33" s="425"/>
      <c r="U33" s="425"/>
      <c r="V33" s="425"/>
      <c r="W33" s="425"/>
      <c r="X33" s="425"/>
      <c r="Y33" s="425"/>
      <c r="Z33" s="425"/>
      <c r="AA33" s="425"/>
      <c r="AB33" s="425"/>
      <c r="AC33" s="425"/>
      <c r="AD33" s="425"/>
      <c r="AE33" s="425"/>
      <c r="AF33" s="425"/>
      <c r="AG33" s="425"/>
      <c r="AH33" s="425"/>
      <c r="AI33" s="7"/>
    </row>
    <row r="34" spans="1:35" ht="9.75" customHeight="1" x14ac:dyDescent="0.25">
      <c r="A34" s="6"/>
      <c r="B34" s="24"/>
      <c r="AI34" s="7"/>
    </row>
    <row r="35" spans="1:35" ht="15.5" x14ac:dyDescent="0.35">
      <c r="A35" s="6"/>
      <c r="B35" s="50" t="s">
        <v>17</v>
      </c>
      <c r="N35" s="13" t="s">
        <v>8</v>
      </c>
      <c r="P35" s="13" t="s">
        <v>9</v>
      </c>
      <c r="T35" s="21" t="s">
        <v>261</v>
      </c>
      <c r="V35" s="21"/>
      <c r="W35" s="21"/>
      <c r="X35" s="21"/>
      <c r="Y35" s="21"/>
      <c r="Z35" s="21"/>
      <c r="AA35" s="21"/>
      <c r="AB35" s="21"/>
      <c r="AC35" s="21"/>
      <c r="AI35" s="7"/>
    </row>
    <row r="36" spans="1:35" x14ac:dyDescent="0.25">
      <c r="A36" s="6"/>
      <c r="AI36" s="7"/>
    </row>
    <row r="37" spans="1:35" ht="20.149999999999999" customHeight="1" x14ac:dyDescent="0.25">
      <c r="A37" s="6"/>
      <c r="B37" s="1" t="s">
        <v>59</v>
      </c>
      <c r="R37" s="425"/>
      <c r="S37" s="425"/>
      <c r="T37" s="425"/>
      <c r="U37" s="425"/>
      <c r="V37" s="425"/>
      <c r="W37" s="425"/>
      <c r="X37" s="425"/>
      <c r="Y37" s="425"/>
      <c r="Z37" s="425"/>
      <c r="AA37" s="425"/>
      <c r="AB37" s="425"/>
      <c r="AC37" s="425"/>
      <c r="AD37" s="425"/>
      <c r="AE37" s="425"/>
      <c r="AF37" s="425"/>
      <c r="AG37" s="425"/>
      <c r="AH37" s="425"/>
      <c r="AI37" s="7"/>
    </row>
    <row r="38" spans="1:35" ht="9.75" customHeight="1" x14ac:dyDescent="0.25">
      <c r="A38" s="6"/>
      <c r="AI38" s="7"/>
    </row>
    <row r="39" spans="1:35" ht="20.149999999999999" customHeight="1" x14ac:dyDescent="0.35">
      <c r="A39" s="6"/>
      <c r="B39" s="1" t="s">
        <v>60</v>
      </c>
      <c r="R39" s="60" t="s">
        <v>39</v>
      </c>
      <c r="S39" s="428"/>
      <c r="T39" s="428"/>
      <c r="U39" s="428"/>
      <c r="V39" s="428"/>
      <c r="W39" s="428"/>
      <c r="X39" s="428"/>
      <c r="Y39" s="425"/>
      <c r="Z39" s="425"/>
      <c r="AA39" s="425"/>
      <c r="AB39" s="425"/>
      <c r="AC39" s="425"/>
      <c r="AD39" s="425"/>
      <c r="AE39" s="425"/>
      <c r="AF39" s="425"/>
      <c r="AG39" s="425"/>
      <c r="AH39" s="425"/>
      <c r="AI39" s="7"/>
    </row>
    <row r="40" spans="1:35" ht="20.149999999999999" customHeight="1" thickBot="1" x14ac:dyDescent="0.3">
      <c r="A40" s="6"/>
      <c r="B40" s="1" t="s">
        <v>19</v>
      </c>
      <c r="R40" s="22"/>
      <c r="S40" s="22"/>
      <c r="T40" s="22"/>
      <c r="U40" s="22"/>
      <c r="V40" s="22"/>
      <c r="W40" s="22"/>
      <c r="X40" s="22"/>
      <c r="Y40" s="15"/>
      <c r="Z40" s="15"/>
      <c r="AA40" s="15"/>
      <c r="AB40" s="15"/>
      <c r="AC40" s="15"/>
      <c r="AD40" s="15"/>
      <c r="AE40" s="15"/>
      <c r="AF40" s="15"/>
      <c r="AG40" s="15"/>
      <c r="AH40" s="15"/>
      <c r="AI40" s="7"/>
    </row>
    <row r="41" spans="1:35" ht="21.75" customHeight="1" x14ac:dyDescent="0.25">
      <c r="A41" s="6"/>
      <c r="B41" s="1" t="s">
        <v>82</v>
      </c>
      <c r="R41" s="426"/>
      <c r="S41" s="426"/>
      <c r="T41" s="426"/>
      <c r="U41" s="426"/>
      <c r="V41" s="426"/>
      <c r="W41" s="426"/>
      <c r="X41" s="426"/>
      <c r="Y41" s="426"/>
      <c r="Z41" s="426"/>
      <c r="AA41" s="426"/>
      <c r="AB41" s="426"/>
      <c r="AC41" s="426"/>
      <c r="AD41" s="426"/>
      <c r="AE41" s="426"/>
      <c r="AF41" s="426"/>
      <c r="AG41" s="426"/>
      <c r="AH41" s="426"/>
      <c r="AI41" s="7"/>
    </row>
    <row r="42" spans="1:35" ht="9.75" customHeight="1" x14ac:dyDescent="0.25">
      <c r="A42" s="6"/>
      <c r="AI42" s="7"/>
    </row>
    <row r="43" spans="1:35" ht="20.149999999999999" customHeight="1" x14ac:dyDescent="0.3">
      <c r="A43" s="6"/>
      <c r="B43" s="81" t="s">
        <v>61</v>
      </c>
      <c r="R43" s="425"/>
      <c r="S43" s="425"/>
      <c r="T43" s="425"/>
      <c r="U43" s="425"/>
      <c r="V43" s="425"/>
      <c r="W43" s="425"/>
      <c r="X43" s="425"/>
      <c r="Y43" s="425"/>
      <c r="Z43" s="425"/>
      <c r="AA43" s="425"/>
      <c r="AB43" s="425"/>
      <c r="AC43" s="425"/>
      <c r="AD43" s="425"/>
      <c r="AE43" s="425"/>
      <c r="AF43" s="425"/>
      <c r="AG43" s="425"/>
      <c r="AH43" s="425"/>
      <c r="AI43" s="7"/>
    </row>
    <row r="44" spans="1:35" ht="9.75" customHeight="1" x14ac:dyDescent="0.25">
      <c r="A44" s="6"/>
      <c r="AI44" s="7"/>
    </row>
    <row r="45" spans="1:35" ht="20.149999999999999" customHeight="1" x14ac:dyDescent="0.25">
      <c r="A45" s="6"/>
      <c r="B45" s="1" t="s">
        <v>248</v>
      </c>
      <c r="R45" s="424" t="s">
        <v>4626</v>
      </c>
      <c r="S45" s="424"/>
      <c r="T45" s="424"/>
      <c r="U45" s="424"/>
      <c r="V45" s="424"/>
      <c r="W45" s="424"/>
      <c r="X45" s="424"/>
      <c r="Y45" s="424"/>
      <c r="Z45" s="424"/>
      <c r="AA45" s="424"/>
      <c r="AB45" s="424"/>
      <c r="AC45" s="424"/>
      <c r="AD45" s="424"/>
      <c r="AE45" s="424"/>
      <c r="AF45" s="424"/>
      <c r="AG45" s="424"/>
      <c r="AH45" s="424"/>
      <c r="AI45" s="7"/>
    </row>
    <row r="46" spans="1:35" ht="9.75" customHeight="1" x14ac:dyDescent="0.25">
      <c r="A46" s="6"/>
      <c r="AI46" s="7"/>
    </row>
    <row r="47" spans="1:35" ht="20.149999999999999" customHeight="1" x14ac:dyDescent="0.35">
      <c r="A47" s="6"/>
      <c r="B47" s="1" t="s">
        <v>249</v>
      </c>
      <c r="R47" s="60" t="s">
        <v>39</v>
      </c>
      <c r="S47" s="429"/>
      <c r="T47" s="429"/>
      <c r="U47" s="429"/>
      <c r="V47" s="429"/>
      <c r="W47" s="429"/>
      <c r="X47" s="429"/>
      <c r="Y47" s="425"/>
      <c r="Z47" s="425"/>
      <c r="AA47" s="425"/>
      <c r="AB47" s="425"/>
      <c r="AC47" s="425"/>
      <c r="AD47" s="425"/>
      <c r="AE47" s="425"/>
      <c r="AF47" s="425"/>
      <c r="AG47" s="425"/>
      <c r="AH47" s="425"/>
      <c r="AI47" s="7"/>
    </row>
    <row r="48" spans="1:35" ht="9.75" customHeight="1" x14ac:dyDescent="0.25">
      <c r="A48" s="6"/>
      <c r="AI48" s="7"/>
    </row>
    <row r="49" spans="1:35" ht="15" customHeight="1" x14ac:dyDescent="0.25">
      <c r="A49" s="6"/>
      <c r="B49" s="1" t="s">
        <v>62</v>
      </c>
      <c r="AI49" s="7"/>
    </row>
    <row r="50" spans="1:35" ht="20.149999999999999" customHeight="1" x14ac:dyDescent="0.25">
      <c r="A50" s="6"/>
      <c r="B50" s="24" t="s">
        <v>63</v>
      </c>
      <c r="R50" s="425"/>
      <c r="S50" s="425"/>
      <c r="T50" s="425"/>
      <c r="U50" s="425"/>
      <c r="V50" s="425"/>
      <c r="W50" s="425"/>
      <c r="X50" s="425"/>
      <c r="Y50" s="425"/>
      <c r="Z50" s="425"/>
      <c r="AA50" s="425"/>
      <c r="AB50" s="425"/>
      <c r="AC50" s="425"/>
      <c r="AD50" s="425"/>
      <c r="AE50" s="425"/>
      <c r="AF50" s="425"/>
      <c r="AG50" s="425"/>
      <c r="AH50" s="425"/>
      <c r="AI50" s="7"/>
    </row>
    <row r="51" spans="1:35" ht="20.149999999999999" customHeight="1" x14ac:dyDescent="0.25">
      <c r="A51" s="6"/>
      <c r="B51" s="1" t="s">
        <v>85</v>
      </c>
      <c r="N51" s="425"/>
      <c r="O51" s="425"/>
      <c r="P51" s="425"/>
      <c r="Q51" s="425"/>
      <c r="R51" s="425"/>
      <c r="S51" s="425"/>
      <c r="T51" s="425"/>
      <c r="U51" s="425"/>
      <c r="V51" s="425"/>
      <c r="W51" s="425"/>
      <c r="X51" s="425"/>
      <c r="Y51" s="425"/>
      <c r="Z51" s="425"/>
      <c r="AA51" s="425"/>
      <c r="AB51" s="425"/>
      <c r="AC51" s="425"/>
      <c r="AD51" s="425"/>
      <c r="AE51" s="425"/>
      <c r="AF51" s="425"/>
      <c r="AG51" s="425"/>
      <c r="AH51" s="425"/>
      <c r="AI51" s="7"/>
    </row>
    <row r="52" spans="1:35" ht="9.75" customHeight="1" thickBot="1" x14ac:dyDescent="0.3">
      <c r="A52" s="10"/>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2"/>
    </row>
    <row r="53" spans="1:35" ht="20.149999999999999" customHeight="1" thickTop="1" x14ac:dyDescent="0.25"/>
    <row r="54" spans="1:35" ht="20.149999999999999" customHeight="1" x14ac:dyDescent="0.25"/>
    <row r="55" spans="1:35" ht="20.149999999999999" customHeight="1" x14ac:dyDescent="0.25"/>
  </sheetData>
  <mergeCells count="23">
    <mergeCell ref="R50:AH50"/>
    <mergeCell ref="N51:AH51"/>
    <mergeCell ref="R6:AH6"/>
    <mergeCell ref="Y10:AH10"/>
    <mergeCell ref="R12:AH12"/>
    <mergeCell ref="R15:AH15"/>
    <mergeCell ref="R21:AH21"/>
    <mergeCell ref="S39:X39"/>
    <mergeCell ref="S47:X47"/>
    <mergeCell ref="Y17:AC17"/>
    <mergeCell ref="R19:V19"/>
    <mergeCell ref="Z19:AD19"/>
    <mergeCell ref="R23:AH23"/>
    <mergeCell ref="R25:AH25"/>
    <mergeCell ref="R29:AH29"/>
    <mergeCell ref="R31:AH31"/>
    <mergeCell ref="R45:AH45"/>
    <mergeCell ref="Y47:AH47"/>
    <mergeCell ref="R33:AH33"/>
    <mergeCell ref="R37:AH37"/>
    <mergeCell ref="Y39:AH39"/>
    <mergeCell ref="R41:AH41"/>
    <mergeCell ref="R43:AH43"/>
  </mergeCells>
  <phoneticPr fontId="0" type="noConversion"/>
  <pageMargins left="0.39000000000000007" right="0.39000000000000007" top="0.39000000000000007" bottom="0.39000000000000007" header="0.51" footer="0.2"/>
  <pageSetup paperSize="9" scale="93" orientation="portrait"/>
  <headerFooter>
    <oddFooter>&amp;C&amp;K000000Page 2</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7209" r:id="rId3" name="Check Box 41">
              <controlPr defaultSize="0" autoFill="0" autoLine="0" autoPict="0">
                <anchor moveWithCells="1">
                  <from>
                    <xdr:col>29</xdr:col>
                    <xdr:colOff>0</xdr:colOff>
                    <xdr:row>7</xdr:row>
                    <xdr:rowOff>31750</xdr:rowOff>
                  </from>
                  <to>
                    <xdr:col>30</xdr:col>
                    <xdr:colOff>146050</xdr:colOff>
                    <xdr:row>8</xdr:row>
                    <xdr:rowOff>0</xdr:rowOff>
                  </to>
                </anchor>
              </controlPr>
            </control>
          </mc:Choice>
        </mc:AlternateContent>
        <mc:AlternateContent xmlns:mc="http://schemas.openxmlformats.org/markup-compatibility/2006">
          <mc:Choice Requires="x14">
            <control shapeId="7210" r:id="rId4" name="Check Box 42">
              <controlPr defaultSize="0" autoFill="0" autoLine="0" autoPict="0">
                <anchor moveWithCells="1">
                  <from>
                    <xdr:col>31</xdr:col>
                    <xdr:colOff>0</xdr:colOff>
                    <xdr:row>7</xdr:row>
                    <xdr:rowOff>31750</xdr:rowOff>
                  </from>
                  <to>
                    <xdr:col>32</xdr:col>
                    <xdr:colOff>146050</xdr:colOff>
                    <xdr:row>8</xdr:row>
                    <xdr:rowOff>0</xdr:rowOff>
                  </to>
                </anchor>
              </controlPr>
            </control>
          </mc:Choice>
        </mc:AlternateContent>
        <mc:AlternateContent xmlns:mc="http://schemas.openxmlformats.org/markup-compatibility/2006">
          <mc:Choice Requires="x14">
            <control shapeId="7169" r:id="rId5" name="Check Box 1">
              <controlPr defaultSize="0" autoFill="0" autoLine="0" autoPict="0">
                <anchor moveWithCells="1">
                  <from>
                    <xdr:col>13</xdr:col>
                    <xdr:colOff>0</xdr:colOff>
                    <xdr:row>5</xdr:row>
                    <xdr:rowOff>31750</xdr:rowOff>
                  </from>
                  <to>
                    <xdr:col>14</xdr:col>
                    <xdr:colOff>69850</xdr:colOff>
                    <xdr:row>6</xdr:row>
                    <xdr:rowOff>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15</xdr:col>
                    <xdr:colOff>0</xdr:colOff>
                    <xdr:row>5</xdr:row>
                    <xdr:rowOff>31750</xdr:rowOff>
                  </from>
                  <to>
                    <xdr:col>16</xdr:col>
                    <xdr:colOff>69850</xdr:colOff>
                    <xdr:row>6</xdr:row>
                    <xdr:rowOff>0</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13</xdr:col>
                    <xdr:colOff>0</xdr:colOff>
                    <xdr:row>7</xdr:row>
                    <xdr:rowOff>31750</xdr:rowOff>
                  </from>
                  <to>
                    <xdr:col>14</xdr:col>
                    <xdr:colOff>69850</xdr:colOff>
                    <xdr:row>8</xdr:row>
                    <xdr:rowOff>0</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15</xdr:col>
                    <xdr:colOff>0</xdr:colOff>
                    <xdr:row>7</xdr:row>
                    <xdr:rowOff>31750</xdr:rowOff>
                  </from>
                  <to>
                    <xdr:col>16</xdr:col>
                    <xdr:colOff>69850</xdr:colOff>
                    <xdr:row>8</xdr:row>
                    <xdr:rowOff>0</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13</xdr:col>
                    <xdr:colOff>0</xdr:colOff>
                    <xdr:row>9</xdr:row>
                    <xdr:rowOff>31750</xdr:rowOff>
                  </from>
                  <to>
                    <xdr:col>14</xdr:col>
                    <xdr:colOff>69850</xdr:colOff>
                    <xdr:row>10</xdr:row>
                    <xdr:rowOff>0</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15</xdr:col>
                    <xdr:colOff>0</xdr:colOff>
                    <xdr:row>9</xdr:row>
                    <xdr:rowOff>31750</xdr:rowOff>
                  </from>
                  <to>
                    <xdr:col>16</xdr:col>
                    <xdr:colOff>69850</xdr:colOff>
                    <xdr:row>10</xdr:row>
                    <xdr:rowOff>0</xdr:rowOff>
                  </to>
                </anchor>
              </controlPr>
            </control>
          </mc:Choice>
        </mc:AlternateContent>
        <mc:AlternateContent xmlns:mc="http://schemas.openxmlformats.org/markup-compatibility/2006">
          <mc:Choice Requires="x14">
            <control shapeId="7175" r:id="rId11" name="Check Box 7">
              <controlPr defaultSize="0" autoFill="0" autoLine="0" autoPict="0">
                <anchor moveWithCells="1">
                  <from>
                    <xdr:col>13</xdr:col>
                    <xdr:colOff>0</xdr:colOff>
                    <xdr:row>11</xdr:row>
                    <xdr:rowOff>31750</xdr:rowOff>
                  </from>
                  <to>
                    <xdr:col>14</xdr:col>
                    <xdr:colOff>69850</xdr:colOff>
                    <xdr:row>12</xdr:row>
                    <xdr:rowOff>0</xdr:rowOff>
                  </to>
                </anchor>
              </controlPr>
            </control>
          </mc:Choice>
        </mc:AlternateContent>
        <mc:AlternateContent xmlns:mc="http://schemas.openxmlformats.org/markup-compatibility/2006">
          <mc:Choice Requires="x14">
            <control shapeId="7176" r:id="rId12" name="Check Box 8">
              <controlPr defaultSize="0" autoFill="0" autoLine="0" autoPict="0">
                <anchor moveWithCells="1">
                  <from>
                    <xdr:col>15</xdr:col>
                    <xdr:colOff>0</xdr:colOff>
                    <xdr:row>11</xdr:row>
                    <xdr:rowOff>31750</xdr:rowOff>
                  </from>
                  <to>
                    <xdr:col>16</xdr:col>
                    <xdr:colOff>69850</xdr:colOff>
                    <xdr:row>12</xdr:row>
                    <xdr:rowOff>0</xdr:rowOff>
                  </to>
                </anchor>
              </controlPr>
            </control>
          </mc:Choice>
        </mc:AlternateContent>
        <mc:AlternateContent xmlns:mc="http://schemas.openxmlformats.org/markup-compatibility/2006">
          <mc:Choice Requires="x14">
            <control shapeId="7177" r:id="rId13" name="Check Box 9">
              <controlPr defaultSize="0" autoFill="0" autoLine="0" autoPict="0">
                <anchor moveWithCells="1">
                  <from>
                    <xdr:col>13</xdr:col>
                    <xdr:colOff>0</xdr:colOff>
                    <xdr:row>14</xdr:row>
                    <xdr:rowOff>31750</xdr:rowOff>
                  </from>
                  <to>
                    <xdr:col>14</xdr:col>
                    <xdr:colOff>69850</xdr:colOff>
                    <xdr:row>15</xdr:row>
                    <xdr:rowOff>0</xdr:rowOff>
                  </to>
                </anchor>
              </controlPr>
            </control>
          </mc:Choice>
        </mc:AlternateContent>
        <mc:AlternateContent xmlns:mc="http://schemas.openxmlformats.org/markup-compatibility/2006">
          <mc:Choice Requires="x14">
            <control shapeId="7178" r:id="rId14" name="Check Box 10">
              <controlPr defaultSize="0" autoFill="0" autoLine="0" autoPict="0">
                <anchor moveWithCells="1">
                  <from>
                    <xdr:col>15</xdr:col>
                    <xdr:colOff>0</xdr:colOff>
                    <xdr:row>14</xdr:row>
                    <xdr:rowOff>31750</xdr:rowOff>
                  </from>
                  <to>
                    <xdr:col>16</xdr:col>
                    <xdr:colOff>69850</xdr:colOff>
                    <xdr:row>15</xdr:row>
                    <xdr:rowOff>0</xdr:rowOff>
                  </to>
                </anchor>
              </controlPr>
            </control>
          </mc:Choice>
        </mc:AlternateContent>
        <mc:AlternateContent xmlns:mc="http://schemas.openxmlformats.org/markup-compatibility/2006">
          <mc:Choice Requires="x14">
            <control shapeId="7179" r:id="rId15" name="Check Box 11">
              <controlPr defaultSize="0" autoFill="0" autoLine="0" autoPict="0">
                <anchor moveWithCells="1">
                  <from>
                    <xdr:col>13</xdr:col>
                    <xdr:colOff>0</xdr:colOff>
                    <xdr:row>16</xdr:row>
                    <xdr:rowOff>31750</xdr:rowOff>
                  </from>
                  <to>
                    <xdr:col>14</xdr:col>
                    <xdr:colOff>69850</xdr:colOff>
                    <xdr:row>17</xdr:row>
                    <xdr:rowOff>0</xdr:rowOff>
                  </to>
                </anchor>
              </controlPr>
            </control>
          </mc:Choice>
        </mc:AlternateContent>
        <mc:AlternateContent xmlns:mc="http://schemas.openxmlformats.org/markup-compatibility/2006">
          <mc:Choice Requires="x14">
            <control shapeId="7180" r:id="rId16" name="Check Box 12">
              <controlPr defaultSize="0" autoFill="0" autoLine="0" autoPict="0">
                <anchor moveWithCells="1">
                  <from>
                    <xdr:col>15</xdr:col>
                    <xdr:colOff>0</xdr:colOff>
                    <xdr:row>16</xdr:row>
                    <xdr:rowOff>31750</xdr:rowOff>
                  </from>
                  <to>
                    <xdr:col>16</xdr:col>
                    <xdr:colOff>69850</xdr:colOff>
                    <xdr:row>17</xdr:row>
                    <xdr:rowOff>0</xdr:rowOff>
                  </to>
                </anchor>
              </controlPr>
            </control>
          </mc:Choice>
        </mc:AlternateContent>
        <mc:AlternateContent xmlns:mc="http://schemas.openxmlformats.org/markup-compatibility/2006">
          <mc:Choice Requires="x14">
            <control shapeId="7181" r:id="rId17" name="Check Box 13">
              <controlPr defaultSize="0" autoFill="0" autoLine="0" autoPict="0">
                <anchor moveWithCells="1">
                  <from>
                    <xdr:col>13</xdr:col>
                    <xdr:colOff>0</xdr:colOff>
                    <xdr:row>20</xdr:row>
                    <xdr:rowOff>31750</xdr:rowOff>
                  </from>
                  <to>
                    <xdr:col>14</xdr:col>
                    <xdr:colOff>69850</xdr:colOff>
                    <xdr:row>21</xdr:row>
                    <xdr:rowOff>31750</xdr:rowOff>
                  </to>
                </anchor>
              </controlPr>
            </control>
          </mc:Choice>
        </mc:AlternateContent>
        <mc:AlternateContent xmlns:mc="http://schemas.openxmlformats.org/markup-compatibility/2006">
          <mc:Choice Requires="x14">
            <control shapeId="7182" r:id="rId18" name="Check Box 14">
              <controlPr defaultSize="0" autoFill="0" autoLine="0" autoPict="0">
                <anchor moveWithCells="1">
                  <from>
                    <xdr:col>15</xdr:col>
                    <xdr:colOff>0</xdr:colOff>
                    <xdr:row>20</xdr:row>
                    <xdr:rowOff>31750</xdr:rowOff>
                  </from>
                  <to>
                    <xdr:col>16</xdr:col>
                    <xdr:colOff>69850</xdr:colOff>
                    <xdr:row>21</xdr:row>
                    <xdr:rowOff>31750</xdr:rowOff>
                  </to>
                </anchor>
              </controlPr>
            </control>
          </mc:Choice>
        </mc:AlternateContent>
        <mc:AlternateContent xmlns:mc="http://schemas.openxmlformats.org/markup-compatibility/2006">
          <mc:Choice Requires="x14">
            <control shapeId="7183" r:id="rId19" name="Check Box 15">
              <controlPr defaultSize="0" autoFill="0" autoLine="0" autoPict="0">
                <anchor moveWithCells="1">
                  <from>
                    <xdr:col>13</xdr:col>
                    <xdr:colOff>0</xdr:colOff>
                    <xdr:row>22</xdr:row>
                    <xdr:rowOff>6350</xdr:rowOff>
                  </from>
                  <to>
                    <xdr:col>14</xdr:col>
                    <xdr:colOff>69850</xdr:colOff>
                    <xdr:row>23</xdr:row>
                    <xdr:rowOff>0</xdr:rowOff>
                  </to>
                </anchor>
              </controlPr>
            </control>
          </mc:Choice>
        </mc:AlternateContent>
        <mc:AlternateContent xmlns:mc="http://schemas.openxmlformats.org/markup-compatibility/2006">
          <mc:Choice Requires="x14">
            <control shapeId="7184" r:id="rId20" name="Check Box 16">
              <controlPr defaultSize="0" autoFill="0" autoLine="0" autoPict="0">
                <anchor moveWithCells="1">
                  <from>
                    <xdr:col>15</xdr:col>
                    <xdr:colOff>0</xdr:colOff>
                    <xdr:row>22</xdr:row>
                    <xdr:rowOff>6350</xdr:rowOff>
                  </from>
                  <to>
                    <xdr:col>16</xdr:col>
                    <xdr:colOff>69850</xdr:colOff>
                    <xdr:row>23</xdr:row>
                    <xdr:rowOff>0</xdr:rowOff>
                  </to>
                </anchor>
              </controlPr>
            </control>
          </mc:Choice>
        </mc:AlternateContent>
        <mc:AlternateContent xmlns:mc="http://schemas.openxmlformats.org/markup-compatibility/2006">
          <mc:Choice Requires="x14">
            <control shapeId="7185" r:id="rId21" name="Check Box 17">
              <controlPr defaultSize="0" autoFill="0" autoLine="0" autoPict="0">
                <anchor moveWithCells="1">
                  <from>
                    <xdr:col>13</xdr:col>
                    <xdr:colOff>0</xdr:colOff>
                    <xdr:row>28</xdr:row>
                    <xdr:rowOff>6350</xdr:rowOff>
                  </from>
                  <to>
                    <xdr:col>14</xdr:col>
                    <xdr:colOff>69850</xdr:colOff>
                    <xdr:row>29</xdr:row>
                    <xdr:rowOff>0</xdr:rowOff>
                  </to>
                </anchor>
              </controlPr>
            </control>
          </mc:Choice>
        </mc:AlternateContent>
        <mc:AlternateContent xmlns:mc="http://schemas.openxmlformats.org/markup-compatibility/2006">
          <mc:Choice Requires="x14">
            <control shapeId="7186" r:id="rId22" name="Check Box 18">
              <controlPr defaultSize="0" autoFill="0" autoLine="0" autoPict="0">
                <anchor moveWithCells="1">
                  <from>
                    <xdr:col>15</xdr:col>
                    <xdr:colOff>0</xdr:colOff>
                    <xdr:row>28</xdr:row>
                    <xdr:rowOff>6350</xdr:rowOff>
                  </from>
                  <to>
                    <xdr:col>16</xdr:col>
                    <xdr:colOff>69850</xdr:colOff>
                    <xdr:row>29</xdr:row>
                    <xdr:rowOff>0</xdr:rowOff>
                  </to>
                </anchor>
              </controlPr>
            </control>
          </mc:Choice>
        </mc:AlternateContent>
        <mc:AlternateContent xmlns:mc="http://schemas.openxmlformats.org/markup-compatibility/2006">
          <mc:Choice Requires="x14">
            <control shapeId="7187" r:id="rId23" name="Check Box 19">
              <controlPr defaultSize="0" autoFill="0" autoLine="0" autoPict="0">
                <anchor moveWithCells="1">
                  <from>
                    <xdr:col>13</xdr:col>
                    <xdr:colOff>0</xdr:colOff>
                    <xdr:row>30</xdr:row>
                    <xdr:rowOff>31750</xdr:rowOff>
                  </from>
                  <to>
                    <xdr:col>14</xdr:col>
                    <xdr:colOff>69850</xdr:colOff>
                    <xdr:row>31</xdr:row>
                    <xdr:rowOff>0</xdr:rowOff>
                  </to>
                </anchor>
              </controlPr>
            </control>
          </mc:Choice>
        </mc:AlternateContent>
        <mc:AlternateContent xmlns:mc="http://schemas.openxmlformats.org/markup-compatibility/2006">
          <mc:Choice Requires="x14">
            <control shapeId="7188" r:id="rId24" name="Check Box 20">
              <controlPr defaultSize="0" autoFill="0" autoLine="0" autoPict="0">
                <anchor moveWithCells="1">
                  <from>
                    <xdr:col>15</xdr:col>
                    <xdr:colOff>0</xdr:colOff>
                    <xdr:row>32</xdr:row>
                    <xdr:rowOff>0</xdr:rowOff>
                  </from>
                  <to>
                    <xdr:col>16</xdr:col>
                    <xdr:colOff>69850</xdr:colOff>
                    <xdr:row>32</xdr:row>
                    <xdr:rowOff>222250</xdr:rowOff>
                  </to>
                </anchor>
              </controlPr>
            </control>
          </mc:Choice>
        </mc:AlternateContent>
        <mc:AlternateContent xmlns:mc="http://schemas.openxmlformats.org/markup-compatibility/2006">
          <mc:Choice Requires="x14">
            <control shapeId="7189" r:id="rId25" name="Check Box 21">
              <controlPr defaultSize="0" autoFill="0" autoLine="0" autoPict="0">
                <anchor moveWithCells="1">
                  <from>
                    <xdr:col>15</xdr:col>
                    <xdr:colOff>0</xdr:colOff>
                    <xdr:row>30</xdr:row>
                    <xdr:rowOff>31750</xdr:rowOff>
                  </from>
                  <to>
                    <xdr:col>16</xdr:col>
                    <xdr:colOff>69850</xdr:colOff>
                    <xdr:row>31</xdr:row>
                    <xdr:rowOff>0</xdr:rowOff>
                  </to>
                </anchor>
              </controlPr>
            </control>
          </mc:Choice>
        </mc:AlternateContent>
        <mc:AlternateContent xmlns:mc="http://schemas.openxmlformats.org/markup-compatibility/2006">
          <mc:Choice Requires="x14">
            <control shapeId="7190" r:id="rId26" name="Check Box 22">
              <controlPr defaultSize="0" autoFill="0" autoLine="0" autoPict="0">
                <anchor moveWithCells="1">
                  <from>
                    <xdr:col>13</xdr:col>
                    <xdr:colOff>0</xdr:colOff>
                    <xdr:row>32</xdr:row>
                    <xdr:rowOff>0</xdr:rowOff>
                  </from>
                  <to>
                    <xdr:col>14</xdr:col>
                    <xdr:colOff>69850</xdr:colOff>
                    <xdr:row>32</xdr:row>
                    <xdr:rowOff>222250</xdr:rowOff>
                  </to>
                </anchor>
              </controlPr>
            </control>
          </mc:Choice>
        </mc:AlternateContent>
        <mc:AlternateContent xmlns:mc="http://schemas.openxmlformats.org/markup-compatibility/2006">
          <mc:Choice Requires="x14">
            <control shapeId="7191" r:id="rId27" name="Check Box 23">
              <controlPr defaultSize="0" autoFill="0" autoLine="0" autoPict="0">
                <anchor moveWithCells="1">
                  <from>
                    <xdr:col>13</xdr:col>
                    <xdr:colOff>0</xdr:colOff>
                    <xdr:row>36</xdr:row>
                    <xdr:rowOff>31750</xdr:rowOff>
                  </from>
                  <to>
                    <xdr:col>14</xdr:col>
                    <xdr:colOff>69850</xdr:colOff>
                    <xdr:row>37</xdr:row>
                    <xdr:rowOff>0</xdr:rowOff>
                  </to>
                </anchor>
              </controlPr>
            </control>
          </mc:Choice>
        </mc:AlternateContent>
        <mc:AlternateContent xmlns:mc="http://schemas.openxmlformats.org/markup-compatibility/2006">
          <mc:Choice Requires="x14">
            <control shapeId="7192" r:id="rId28" name="Check Box 24">
              <controlPr defaultSize="0" autoFill="0" autoLine="0" autoPict="0">
                <anchor moveWithCells="1">
                  <from>
                    <xdr:col>15</xdr:col>
                    <xdr:colOff>0</xdr:colOff>
                    <xdr:row>36</xdr:row>
                    <xdr:rowOff>31750</xdr:rowOff>
                  </from>
                  <to>
                    <xdr:col>16</xdr:col>
                    <xdr:colOff>69850</xdr:colOff>
                    <xdr:row>37</xdr:row>
                    <xdr:rowOff>0</xdr:rowOff>
                  </to>
                </anchor>
              </controlPr>
            </control>
          </mc:Choice>
        </mc:AlternateContent>
        <mc:AlternateContent xmlns:mc="http://schemas.openxmlformats.org/markup-compatibility/2006">
          <mc:Choice Requires="x14">
            <control shapeId="7193" r:id="rId29" name="Check Box 25">
              <controlPr defaultSize="0" autoFill="0" autoLine="0" autoPict="0">
                <anchor moveWithCells="1">
                  <from>
                    <xdr:col>13</xdr:col>
                    <xdr:colOff>0</xdr:colOff>
                    <xdr:row>38</xdr:row>
                    <xdr:rowOff>31750</xdr:rowOff>
                  </from>
                  <to>
                    <xdr:col>14</xdr:col>
                    <xdr:colOff>69850</xdr:colOff>
                    <xdr:row>39</xdr:row>
                    <xdr:rowOff>0</xdr:rowOff>
                  </to>
                </anchor>
              </controlPr>
            </control>
          </mc:Choice>
        </mc:AlternateContent>
        <mc:AlternateContent xmlns:mc="http://schemas.openxmlformats.org/markup-compatibility/2006">
          <mc:Choice Requires="x14">
            <control shapeId="7194" r:id="rId30" name="Check Box 26">
              <controlPr defaultSize="0" autoFill="0" autoLine="0" autoPict="0">
                <anchor moveWithCells="1">
                  <from>
                    <xdr:col>15</xdr:col>
                    <xdr:colOff>0</xdr:colOff>
                    <xdr:row>38</xdr:row>
                    <xdr:rowOff>31750</xdr:rowOff>
                  </from>
                  <to>
                    <xdr:col>16</xdr:col>
                    <xdr:colOff>69850</xdr:colOff>
                    <xdr:row>39</xdr:row>
                    <xdr:rowOff>0</xdr:rowOff>
                  </to>
                </anchor>
              </controlPr>
            </control>
          </mc:Choice>
        </mc:AlternateContent>
        <mc:AlternateContent xmlns:mc="http://schemas.openxmlformats.org/markup-compatibility/2006">
          <mc:Choice Requires="x14">
            <control shapeId="7195" r:id="rId31" name="Check Box 27">
              <controlPr defaultSize="0" autoFill="0" autoLine="0" autoPict="0">
                <anchor moveWithCells="1">
                  <from>
                    <xdr:col>13</xdr:col>
                    <xdr:colOff>0</xdr:colOff>
                    <xdr:row>40</xdr:row>
                    <xdr:rowOff>69850</xdr:rowOff>
                  </from>
                  <to>
                    <xdr:col>14</xdr:col>
                    <xdr:colOff>69850</xdr:colOff>
                    <xdr:row>41</xdr:row>
                    <xdr:rowOff>0</xdr:rowOff>
                  </to>
                </anchor>
              </controlPr>
            </control>
          </mc:Choice>
        </mc:AlternateContent>
        <mc:AlternateContent xmlns:mc="http://schemas.openxmlformats.org/markup-compatibility/2006">
          <mc:Choice Requires="x14">
            <control shapeId="7196" r:id="rId32" name="Check Box 28">
              <controlPr defaultSize="0" autoFill="0" autoLine="0" autoPict="0">
                <anchor moveWithCells="1">
                  <from>
                    <xdr:col>15</xdr:col>
                    <xdr:colOff>0</xdr:colOff>
                    <xdr:row>40</xdr:row>
                    <xdr:rowOff>69850</xdr:rowOff>
                  </from>
                  <to>
                    <xdr:col>16</xdr:col>
                    <xdr:colOff>69850</xdr:colOff>
                    <xdr:row>41</xdr:row>
                    <xdr:rowOff>0</xdr:rowOff>
                  </to>
                </anchor>
              </controlPr>
            </control>
          </mc:Choice>
        </mc:AlternateContent>
        <mc:AlternateContent xmlns:mc="http://schemas.openxmlformats.org/markup-compatibility/2006">
          <mc:Choice Requires="x14">
            <control shapeId="7197" r:id="rId33" name="Check Box 29">
              <controlPr defaultSize="0" autoFill="0" autoLine="0" autoPict="0">
                <anchor moveWithCells="1">
                  <from>
                    <xdr:col>13</xdr:col>
                    <xdr:colOff>0</xdr:colOff>
                    <xdr:row>42</xdr:row>
                    <xdr:rowOff>31750</xdr:rowOff>
                  </from>
                  <to>
                    <xdr:col>14</xdr:col>
                    <xdr:colOff>69850</xdr:colOff>
                    <xdr:row>43</xdr:row>
                    <xdr:rowOff>0</xdr:rowOff>
                  </to>
                </anchor>
              </controlPr>
            </control>
          </mc:Choice>
        </mc:AlternateContent>
        <mc:AlternateContent xmlns:mc="http://schemas.openxmlformats.org/markup-compatibility/2006">
          <mc:Choice Requires="x14">
            <control shapeId="7198" r:id="rId34" name="Check Box 30">
              <controlPr defaultSize="0" autoFill="0" autoLine="0" autoPict="0">
                <anchor moveWithCells="1">
                  <from>
                    <xdr:col>15</xdr:col>
                    <xdr:colOff>0</xdr:colOff>
                    <xdr:row>42</xdr:row>
                    <xdr:rowOff>31750</xdr:rowOff>
                  </from>
                  <to>
                    <xdr:col>16</xdr:col>
                    <xdr:colOff>69850</xdr:colOff>
                    <xdr:row>43</xdr:row>
                    <xdr:rowOff>0</xdr:rowOff>
                  </to>
                </anchor>
              </controlPr>
            </control>
          </mc:Choice>
        </mc:AlternateContent>
        <mc:AlternateContent xmlns:mc="http://schemas.openxmlformats.org/markup-compatibility/2006">
          <mc:Choice Requires="x14">
            <control shapeId="7199" r:id="rId35" name="Check Box 31">
              <controlPr defaultSize="0" autoFill="0" autoLine="0" autoPict="0">
                <anchor moveWithCells="1">
                  <from>
                    <xdr:col>13</xdr:col>
                    <xdr:colOff>0</xdr:colOff>
                    <xdr:row>44</xdr:row>
                    <xdr:rowOff>31750</xdr:rowOff>
                  </from>
                  <to>
                    <xdr:col>14</xdr:col>
                    <xdr:colOff>69850</xdr:colOff>
                    <xdr:row>45</xdr:row>
                    <xdr:rowOff>0</xdr:rowOff>
                  </to>
                </anchor>
              </controlPr>
            </control>
          </mc:Choice>
        </mc:AlternateContent>
        <mc:AlternateContent xmlns:mc="http://schemas.openxmlformats.org/markup-compatibility/2006">
          <mc:Choice Requires="x14">
            <control shapeId="7200" r:id="rId36" name="Check Box 32">
              <controlPr defaultSize="0" autoFill="0" autoLine="0" autoPict="0">
                <anchor moveWithCells="1">
                  <from>
                    <xdr:col>15</xdr:col>
                    <xdr:colOff>0</xdr:colOff>
                    <xdr:row>44</xdr:row>
                    <xdr:rowOff>31750</xdr:rowOff>
                  </from>
                  <to>
                    <xdr:col>16</xdr:col>
                    <xdr:colOff>69850</xdr:colOff>
                    <xdr:row>45</xdr:row>
                    <xdr:rowOff>0</xdr:rowOff>
                  </to>
                </anchor>
              </controlPr>
            </control>
          </mc:Choice>
        </mc:AlternateContent>
        <mc:AlternateContent xmlns:mc="http://schemas.openxmlformats.org/markup-compatibility/2006">
          <mc:Choice Requires="x14">
            <control shapeId="7201" r:id="rId37" name="Check Box 33">
              <controlPr defaultSize="0" autoFill="0" autoLine="0" autoPict="0">
                <anchor moveWithCells="1">
                  <from>
                    <xdr:col>13</xdr:col>
                    <xdr:colOff>0</xdr:colOff>
                    <xdr:row>46</xdr:row>
                    <xdr:rowOff>31750</xdr:rowOff>
                  </from>
                  <to>
                    <xdr:col>14</xdr:col>
                    <xdr:colOff>69850</xdr:colOff>
                    <xdr:row>47</xdr:row>
                    <xdr:rowOff>0</xdr:rowOff>
                  </to>
                </anchor>
              </controlPr>
            </control>
          </mc:Choice>
        </mc:AlternateContent>
        <mc:AlternateContent xmlns:mc="http://schemas.openxmlformats.org/markup-compatibility/2006">
          <mc:Choice Requires="x14">
            <control shapeId="7202" r:id="rId38" name="Check Box 34">
              <controlPr defaultSize="0" autoFill="0" autoLine="0" autoPict="0">
                <anchor moveWithCells="1">
                  <from>
                    <xdr:col>15</xdr:col>
                    <xdr:colOff>0</xdr:colOff>
                    <xdr:row>46</xdr:row>
                    <xdr:rowOff>31750</xdr:rowOff>
                  </from>
                  <to>
                    <xdr:col>16</xdr:col>
                    <xdr:colOff>69850</xdr:colOff>
                    <xdr:row>47</xdr:row>
                    <xdr:rowOff>0</xdr:rowOff>
                  </to>
                </anchor>
              </controlPr>
            </control>
          </mc:Choice>
        </mc:AlternateContent>
        <mc:AlternateContent xmlns:mc="http://schemas.openxmlformats.org/markup-compatibility/2006">
          <mc:Choice Requires="x14">
            <control shapeId="7203" r:id="rId39" name="Check Box 35">
              <controlPr defaultSize="0" autoFill="0" autoLine="0" autoPict="0">
                <anchor moveWithCells="1">
                  <from>
                    <xdr:col>13</xdr:col>
                    <xdr:colOff>0</xdr:colOff>
                    <xdr:row>49</xdr:row>
                    <xdr:rowOff>31750</xdr:rowOff>
                  </from>
                  <to>
                    <xdr:col>14</xdr:col>
                    <xdr:colOff>69850</xdr:colOff>
                    <xdr:row>50</xdr:row>
                    <xdr:rowOff>0</xdr:rowOff>
                  </to>
                </anchor>
              </controlPr>
            </control>
          </mc:Choice>
        </mc:AlternateContent>
        <mc:AlternateContent xmlns:mc="http://schemas.openxmlformats.org/markup-compatibility/2006">
          <mc:Choice Requires="x14">
            <control shapeId="7204" r:id="rId40" name="Check Box 36">
              <controlPr defaultSize="0" autoFill="0" autoLine="0" autoPict="0">
                <anchor moveWithCells="1">
                  <from>
                    <xdr:col>15</xdr:col>
                    <xdr:colOff>0</xdr:colOff>
                    <xdr:row>49</xdr:row>
                    <xdr:rowOff>31750</xdr:rowOff>
                  </from>
                  <to>
                    <xdr:col>16</xdr:col>
                    <xdr:colOff>69850</xdr:colOff>
                    <xdr:row>50</xdr:row>
                    <xdr:rowOff>0</xdr:rowOff>
                  </to>
                </anchor>
              </controlPr>
            </control>
          </mc:Choice>
        </mc:AlternateContent>
        <mc:AlternateContent xmlns:mc="http://schemas.openxmlformats.org/markup-compatibility/2006">
          <mc:Choice Requires="x14">
            <control shapeId="7205" r:id="rId41" name="Check Box 37">
              <controlPr defaultSize="0" autoFill="0" autoLine="0" autoPict="0">
                <anchor moveWithCells="1">
                  <from>
                    <xdr:col>13</xdr:col>
                    <xdr:colOff>0</xdr:colOff>
                    <xdr:row>24</xdr:row>
                    <xdr:rowOff>6350</xdr:rowOff>
                  </from>
                  <to>
                    <xdr:col>14</xdr:col>
                    <xdr:colOff>69850</xdr:colOff>
                    <xdr:row>24</xdr:row>
                    <xdr:rowOff>228600</xdr:rowOff>
                  </to>
                </anchor>
              </controlPr>
            </control>
          </mc:Choice>
        </mc:AlternateContent>
        <mc:AlternateContent xmlns:mc="http://schemas.openxmlformats.org/markup-compatibility/2006">
          <mc:Choice Requires="x14">
            <control shapeId="7206" r:id="rId42" name="Check Box 38">
              <controlPr defaultSize="0" autoFill="0" autoLine="0" autoPict="0">
                <anchor moveWithCells="1">
                  <from>
                    <xdr:col>15</xdr:col>
                    <xdr:colOff>0</xdr:colOff>
                    <xdr:row>24</xdr:row>
                    <xdr:rowOff>6350</xdr:rowOff>
                  </from>
                  <to>
                    <xdr:col>16</xdr:col>
                    <xdr:colOff>69850</xdr:colOff>
                    <xdr:row>24</xdr:row>
                    <xdr:rowOff>228600</xdr:rowOff>
                  </to>
                </anchor>
              </controlPr>
            </control>
          </mc:Choice>
        </mc:AlternateContent>
        <mc:AlternateContent xmlns:mc="http://schemas.openxmlformats.org/markup-compatibility/2006">
          <mc:Choice Requires="x14">
            <control shapeId="7207" r:id="rId43" name="Check Box 39">
              <controlPr defaultSize="0" autoFill="0" autoLine="0" autoPict="0">
                <anchor moveWithCells="1">
                  <from>
                    <xdr:col>29</xdr:col>
                    <xdr:colOff>0</xdr:colOff>
                    <xdr:row>7</xdr:row>
                    <xdr:rowOff>31750</xdr:rowOff>
                  </from>
                  <to>
                    <xdr:col>30</xdr:col>
                    <xdr:colOff>146050</xdr:colOff>
                    <xdr:row>8</xdr:row>
                    <xdr:rowOff>0</xdr:rowOff>
                  </to>
                </anchor>
              </controlPr>
            </control>
          </mc:Choice>
        </mc:AlternateContent>
        <mc:AlternateContent xmlns:mc="http://schemas.openxmlformats.org/markup-compatibility/2006">
          <mc:Choice Requires="x14">
            <control shapeId="7208" r:id="rId44" name="Check Box 40">
              <controlPr defaultSize="0" autoFill="0" autoLine="0" autoPict="0">
                <anchor moveWithCells="1">
                  <from>
                    <xdr:col>31</xdr:col>
                    <xdr:colOff>0</xdr:colOff>
                    <xdr:row>7</xdr:row>
                    <xdr:rowOff>31750</xdr:rowOff>
                  </from>
                  <to>
                    <xdr:col>32</xdr:col>
                    <xdr:colOff>146050</xdr:colOff>
                    <xdr:row>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AI57"/>
  <sheetViews>
    <sheetView topLeftCell="A39" workbookViewId="0">
      <selection activeCell="Q54" sqref="Q54:AG54"/>
    </sheetView>
  </sheetViews>
  <sheetFormatPr defaultColWidth="9.08984375" defaultRowHeight="12.5" x14ac:dyDescent="0.25"/>
  <cols>
    <col min="1" max="12" width="2.6328125" style="1" customWidth="1"/>
    <col min="13" max="13" width="3.6328125" style="1" customWidth="1"/>
    <col min="14" max="14" width="2.6328125" style="1" customWidth="1"/>
    <col min="15" max="15" width="3.6328125" style="1" customWidth="1"/>
    <col min="16" max="22" width="2.6328125" style="1" customWidth="1"/>
    <col min="23" max="23" width="3.6328125" style="1" customWidth="1"/>
    <col min="24" max="32" width="2.6328125" style="1" customWidth="1"/>
    <col min="33" max="33" width="3.6328125" style="1" customWidth="1"/>
    <col min="34" max="36" width="2.6328125" style="1" customWidth="1"/>
    <col min="37" max="16384" width="9.08984375" style="1"/>
  </cols>
  <sheetData>
    <row r="1" spans="1:34" ht="16" thickTop="1" x14ac:dyDescent="0.35">
      <c r="A1" s="72">
        <v>4</v>
      </c>
      <c r="B1" s="23" t="s">
        <v>108</v>
      </c>
      <c r="C1" s="4"/>
      <c r="D1" s="4"/>
      <c r="E1" s="4"/>
      <c r="F1" s="4"/>
      <c r="G1" s="4"/>
      <c r="H1" s="4"/>
      <c r="I1" s="4"/>
      <c r="J1" s="4"/>
      <c r="K1" s="4"/>
      <c r="L1" s="4"/>
      <c r="M1" s="26" t="s">
        <v>8</v>
      </c>
      <c r="N1" s="4"/>
      <c r="O1" s="26" t="s">
        <v>9</v>
      </c>
      <c r="P1" s="4"/>
      <c r="Q1" s="4"/>
      <c r="R1" s="4"/>
      <c r="S1" s="4"/>
      <c r="T1" s="27" t="s">
        <v>250</v>
      </c>
      <c r="U1" s="27"/>
      <c r="V1" s="27"/>
      <c r="W1" s="27"/>
      <c r="X1" s="27"/>
      <c r="Y1" s="27"/>
      <c r="Z1" s="27"/>
      <c r="AA1" s="27"/>
      <c r="AB1" s="27"/>
      <c r="AC1" s="27"/>
      <c r="AD1" s="27"/>
      <c r="AE1" s="27"/>
      <c r="AF1" s="4"/>
      <c r="AG1" s="4"/>
      <c r="AH1" s="5"/>
    </row>
    <row r="2" spans="1:34" x14ac:dyDescent="0.25">
      <c r="A2" s="6"/>
      <c r="AH2" s="7"/>
    </row>
    <row r="3" spans="1:34" ht="18" customHeight="1" x14ac:dyDescent="0.25">
      <c r="A3" s="6"/>
      <c r="B3" s="1" t="s">
        <v>65</v>
      </c>
      <c r="H3" s="25"/>
      <c r="Q3" s="1" t="s">
        <v>20</v>
      </c>
      <c r="AA3" s="1" t="s">
        <v>22</v>
      </c>
      <c r="AH3" s="7"/>
    </row>
    <row r="4" spans="1:34" ht="9.75" customHeight="1" x14ac:dyDescent="0.25">
      <c r="A4" s="6"/>
      <c r="AH4" s="7"/>
    </row>
    <row r="5" spans="1:34" ht="16.5" customHeight="1" x14ac:dyDescent="0.25">
      <c r="A5" s="6"/>
      <c r="Q5" s="1" t="s">
        <v>21</v>
      </c>
      <c r="AA5" s="1" t="s">
        <v>23</v>
      </c>
      <c r="AH5" s="7"/>
    </row>
    <row r="6" spans="1:34" ht="9.75" customHeight="1" x14ac:dyDescent="0.25">
      <c r="A6" s="6"/>
      <c r="AH6" s="7"/>
    </row>
    <row r="7" spans="1:34" ht="18.75" customHeight="1" x14ac:dyDescent="0.25">
      <c r="A7" s="6"/>
      <c r="B7" s="1" t="s">
        <v>24</v>
      </c>
      <c r="Q7" s="1" t="s">
        <v>77</v>
      </c>
      <c r="AH7" s="7"/>
    </row>
    <row r="8" spans="1:34" ht="9.75" customHeight="1" x14ac:dyDescent="0.25">
      <c r="A8" s="6"/>
      <c r="AH8" s="7"/>
    </row>
    <row r="9" spans="1:34" ht="18.75" customHeight="1" x14ac:dyDescent="0.25">
      <c r="A9" s="6"/>
      <c r="B9" s="1" t="s">
        <v>76</v>
      </c>
      <c r="Q9" s="2" t="s">
        <v>78</v>
      </c>
      <c r="AH9" s="7"/>
    </row>
    <row r="10" spans="1:34" ht="9.75" customHeight="1" x14ac:dyDescent="0.25">
      <c r="A10" s="6"/>
      <c r="AH10" s="7"/>
    </row>
    <row r="11" spans="1:34" ht="18.75" customHeight="1" x14ac:dyDescent="0.3">
      <c r="A11" s="6"/>
      <c r="B11" s="81" t="s">
        <v>233</v>
      </c>
      <c r="Q11" s="1" t="s">
        <v>235</v>
      </c>
      <c r="S11" s="425"/>
      <c r="T11" s="425"/>
      <c r="U11" s="425"/>
      <c r="V11" s="425"/>
      <c r="W11" s="425"/>
      <c r="X11" s="425"/>
      <c r="Y11" s="425"/>
      <c r="Z11" s="425"/>
      <c r="AA11" s="425"/>
      <c r="AB11" s="425"/>
      <c r="AC11" s="425"/>
      <c r="AD11" s="425"/>
      <c r="AE11" s="425"/>
      <c r="AF11" s="425"/>
      <c r="AG11" s="425"/>
      <c r="AH11" s="7"/>
    </row>
    <row r="12" spans="1:34" ht="9.75" customHeight="1" x14ac:dyDescent="0.25">
      <c r="A12" s="6"/>
      <c r="AH12" s="7"/>
    </row>
    <row r="13" spans="1:34" ht="20.149999999999999" customHeight="1" x14ac:dyDescent="0.35">
      <c r="A13" s="6"/>
      <c r="B13" s="1" t="s">
        <v>232</v>
      </c>
      <c r="Q13" s="60" t="s">
        <v>39</v>
      </c>
      <c r="R13" s="61"/>
      <c r="S13" s="61"/>
      <c r="T13" s="61"/>
      <c r="U13" s="61"/>
      <c r="V13" s="61"/>
      <c r="W13" s="61"/>
      <c r="X13" s="425"/>
      <c r="Y13" s="425"/>
      <c r="Z13" s="425"/>
      <c r="AA13" s="425"/>
      <c r="AB13" s="425"/>
      <c r="AC13" s="425"/>
      <c r="AD13" s="425"/>
      <c r="AE13" s="425"/>
      <c r="AF13" s="425"/>
      <c r="AG13" s="425"/>
      <c r="AH13" s="7"/>
    </row>
    <row r="14" spans="1:34" ht="9.75" customHeight="1" x14ac:dyDescent="0.25">
      <c r="A14" s="6"/>
      <c r="AH14" s="7"/>
    </row>
    <row r="15" spans="1:34" ht="18" customHeight="1" x14ac:dyDescent="0.25">
      <c r="A15" s="6"/>
      <c r="B15" s="1" t="s">
        <v>25</v>
      </c>
      <c r="Q15" s="425"/>
      <c r="R15" s="425"/>
      <c r="S15" s="425"/>
      <c r="T15" s="425"/>
      <c r="U15" s="425"/>
      <c r="V15" s="425"/>
      <c r="W15" s="425"/>
      <c r="X15" s="425"/>
      <c r="Y15" s="425"/>
      <c r="Z15" s="425"/>
      <c r="AA15" s="425"/>
      <c r="AB15" s="425"/>
      <c r="AC15" s="425"/>
      <c r="AD15" s="425"/>
      <c r="AE15" s="425"/>
      <c r="AF15" s="425"/>
      <c r="AG15" s="425"/>
      <c r="AH15" s="7"/>
    </row>
    <row r="16" spans="1:34" ht="15" customHeight="1" x14ac:dyDescent="0.25">
      <c r="A16" s="6"/>
      <c r="B16" s="24" t="s">
        <v>26</v>
      </c>
      <c r="AH16" s="7"/>
    </row>
    <row r="17" spans="1:35" s="2" customFormat="1" ht="8.15" customHeight="1" x14ac:dyDescent="0.25">
      <c r="A17" s="16"/>
      <c r="B17" s="17"/>
      <c r="C17" s="17"/>
      <c r="D17" s="17"/>
      <c r="E17" s="17"/>
      <c r="F17" s="17"/>
      <c r="G17" s="17"/>
      <c r="H17" s="17"/>
      <c r="I17" s="17"/>
      <c r="J17" s="17"/>
      <c r="K17" s="17"/>
      <c r="L17" s="17"/>
      <c r="M17" s="17"/>
      <c r="N17" s="17"/>
      <c r="O17" s="17"/>
      <c r="P17" s="17"/>
      <c r="Q17" s="17"/>
      <c r="R17" s="18"/>
      <c r="S17" s="19"/>
      <c r="T17" s="17"/>
      <c r="U17" s="17"/>
      <c r="V17" s="19"/>
      <c r="W17" s="17"/>
      <c r="X17" s="17"/>
      <c r="Y17" s="17"/>
      <c r="Z17" s="17"/>
      <c r="AA17" s="17"/>
      <c r="AB17" s="17"/>
      <c r="AC17" s="17"/>
      <c r="AD17" s="17"/>
      <c r="AE17" s="17"/>
      <c r="AF17" s="17"/>
      <c r="AG17" s="17"/>
      <c r="AH17" s="20"/>
      <c r="AI17" s="1"/>
    </row>
    <row r="18" spans="1:35" ht="20.149999999999999" customHeight="1" x14ac:dyDescent="0.35">
      <c r="A18" s="65">
        <v>5</v>
      </c>
      <c r="B18" s="50" t="s">
        <v>109</v>
      </c>
      <c r="AH18" s="7"/>
    </row>
    <row r="19" spans="1:35" ht="20.149999999999999" customHeight="1" x14ac:dyDescent="0.25">
      <c r="A19" s="6"/>
      <c r="M19" s="28" t="s">
        <v>8</v>
      </c>
      <c r="N19" s="31"/>
      <c r="O19" s="28" t="s">
        <v>9</v>
      </c>
      <c r="T19" s="94" t="s">
        <v>250</v>
      </c>
      <c r="V19" s="94"/>
      <c r="W19" s="94"/>
      <c r="X19" s="94"/>
      <c r="Y19" s="94"/>
      <c r="Z19" s="94"/>
      <c r="AA19" s="94"/>
      <c r="AB19" s="94"/>
      <c r="AC19" s="94"/>
      <c r="AD19" s="94"/>
      <c r="AE19" s="94"/>
      <c r="AF19" s="94"/>
      <c r="AH19" s="7"/>
    </row>
    <row r="20" spans="1:35" ht="20.149999999999999" customHeight="1" x14ac:dyDescent="0.3">
      <c r="A20" s="6"/>
      <c r="B20" s="21" t="s">
        <v>107</v>
      </c>
      <c r="C20" s="21"/>
      <c r="D20" s="21"/>
      <c r="E20" s="21"/>
      <c r="F20" s="21"/>
      <c r="G20" s="21"/>
      <c r="H20" s="21"/>
      <c r="I20" s="21"/>
      <c r="J20" s="21"/>
      <c r="K20" s="21"/>
      <c r="Q20" s="431" t="s">
        <v>4627</v>
      </c>
      <c r="R20" s="431"/>
      <c r="S20" s="431"/>
      <c r="T20" s="431"/>
      <c r="U20" s="431"/>
      <c r="V20" s="431"/>
      <c r="W20" s="431"/>
      <c r="X20" s="431"/>
      <c r="Y20" s="431"/>
      <c r="Z20" s="431"/>
      <c r="AA20" s="431"/>
      <c r="AB20" s="431"/>
      <c r="AC20" s="431"/>
      <c r="AD20" s="431"/>
      <c r="AE20" s="431"/>
      <c r="AF20" s="431"/>
      <c r="AG20" s="431"/>
      <c r="AH20" s="7"/>
    </row>
    <row r="21" spans="1:35" ht="20.149999999999999" customHeight="1" x14ac:dyDescent="0.25">
      <c r="A21" s="6"/>
      <c r="Q21" s="432"/>
      <c r="R21" s="432"/>
      <c r="S21" s="432"/>
      <c r="T21" s="432"/>
      <c r="U21" s="432"/>
      <c r="V21" s="432"/>
      <c r="W21" s="432"/>
      <c r="X21" s="432"/>
      <c r="Y21" s="432"/>
      <c r="Z21" s="432"/>
      <c r="AA21" s="432"/>
      <c r="AB21" s="432"/>
      <c r="AC21" s="432"/>
      <c r="AD21" s="432"/>
      <c r="AE21" s="432"/>
      <c r="AF21" s="432"/>
      <c r="AG21" s="432"/>
      <c r="AH21" s="7"/>
    </row>
    <row r="22" spans="1:35" ht="5.15" customHeight="1" x14ac:dyDescent="0.25">
      <c r="A22" s="6"/>
      <c r="Q22" s="77"/>
      <c r="R22" s="77"/>
      <c r="S22" s="77"/>
      <c r="T22" s="77"/>
      <c r="U22" s="77"/>
      <c r="V22" s="77"/>
      <c r="W22" s="77"/>
      <c r="X22" s="77"/>
      <c r="Y22" s="77"/>
      <c r="Z22" s="77"/>
      <c r="AA22" s="77"/>
      <c r="AB22" s="77"/>
      <c r="AC22" s="77"/>
      <c r="AD22" s="77"/>
      <c r="AE22" s="77"/>
      <c r="AF22" s="77"/>
      <c r="AG22" s="77"/>
      <c r="AH22" s="7"/>
    </row>
    <row r="23" spans="1:35" ht="20.149999999999999" customHeight="1" x14ac:dyDescent="0.25">
      <c r="A23" s="6" t="s">
        <v>67</v>
      </c>
      <c r="Q23" s="425"/>
      <c r="R23" s="425"/>
      <c r="S23" s="425"/>
      <c r="T23" s="425"/>
      <c r="U23" s="425"/>
      <c r="V23" s="425"/>
      <c r="W23" s="425"/>
      <c r="X23" s="425"/>
      <c r="Y23" s="425"/>
      <c r="Z23" s="425"/>
      <c r="AA23" s="425"/>
      <c r="AB23" s="425"/>
      <c r="AC23" s="425"/>
      <c r="AD23" s="425"/>
      <c r="AE23" s="425"/>
      <c r="AF23" s="425"/>
      <c r="AG23" s="425"/>
      <c r="AH23" s="7"/>
    </row>
    <row r="24" spans="1:35" ht="9.75" customHeight="1" x14ac:dyDescent="0.25">
      <c r="A24" s="6"/>
      <c r="AH24" s="7"/>
    </row>
    <row r="25" spans="1:35" ht="20.149999999999999" customHeight="1" x14ac:dyDescent="0.25">
      <c r="A25" s="6"/>
      <c r="B25" s="1" t="s">
        <v>75</v>
      </c>
      <c r="Q25" s="425"/>
      <c r="R25" s="425"/>
      <c r="S25" s="425"/>
      <c r="T25" s="425"/>
      <c r="U25" s="425"/>
      <c r="V25" s="425"/>
      <c r="W25" s="425"/>
      <c r="X25" s="425"/>
      <c r="Y25" s="425"/>
      <c r="Z25" s="425"/>
      <c r="AA25" s="425"/>
      <c r="AB25" s="425"/>
      <c r="AC25" s="425"/>
      <c r="AD25" s="425"/>
      <c r="AE25" s="425"/>
      <c r="AF25" s="425"/>
      <c r="AG25" s="425"/>
      <c r="AH25" s="7"/>
    </row>
    <row r="26" spans="1:35" ht="9.75" customHeight="1" x14ac:dyDescent="0.25">
      <c r="A26" s="6"/>
      <c r="AH26" s="7"/>
    </row>
    <row r="27" spans="1:35" ht="20.149999999999999" customHeight="1" x14ac:dyDescent="0.25">
      <c r="A27" s="6"/>
      <c r="B27" s="1" t="s">
        <v>68</v>
      </c>
      <c r="Q27" s="425"/>
      <c r="R27" s="425"/>
      <c r="S27" s="425"/>
      <c r="T27" s="425"/>
      <c r="U27" s="425"/>
      <c r="V27" s="425"/>
      <c r="W27" s="425"/>
      <c r="X27" s="425"/>
      <c r="Y27" s="425"/>
      <c r="Z27" s="425"/>
      <c r="AA27" s="425"/>
      <c r="AB27" s="425"/>
      <c r="AC27" s="425"/>
      <c r="AD27" s="425"/>
      <c r="AE27" s="425"/>
      <c r="AF27" s="425"/>
      <c r="AG27" s="425"/>
      <c r="AH27" s="7"/>
    </row>
    <row r="28" spans="1:35" ht="9.75" customHeight="1" x14ac:dyDescent="0.25">
      <c r="A28" s="6"/>
      <c r="AH28" s="7"/>
    </row>
    <row r="29" spans="1:35" ht="20.149999999999999" customHeight="1" x14ac:dyDescent="0.25">
      <c r="A29" s="6"/>
      <c r="B29" s="1" t="s">
        <v>27</v>
      </c>
      <c r="Q29" s="425"/>
      <c r="R29" s="425"/>
      <c r="S29" s="425"/>
      <c r="T29" s="425"/>
      <c r="U29" s="425"/>
      <c r="V29" s="425"/>
      <c r="W29" s="425"/>
      <c r="X29" s="425"/>
      <c r="Y29" s="425"/>
      <c r="Z29" s="425"/>
      <c r="AA29" s="425"/>
      <c r="AB29" s="425"/>
      <c r="AC29" s="425"/>
      <c r="AD29" s="425"/>
      <c r="AE29" s="425"/>
      <c r="AF29" s="425"/>
      <c r="AG29" s="425"/>
      <c r="AH29" s="7"/>
    </row>
    <row r="30" spans="1:35" ht="9.75" customHeight="1" x14ac:dyDescent="0.25">
      <c r="A30" s="6"/>
      <c r="AH30" s="7"/>
    </row>
    <row r="31" spans="1:35" ht="20.149999999999999" customHeight="1" x14ac:dyDescent="0.25">
      <c r="A31" s="6"/>
      <c r="B31" s="1" t="s">
        <v>69</v>
      </c>
      <c r="Q31" s="425"/>
      <c r="R31" s="425"/>
      <c r="S31" s="425"/>
      <c r="T31" s="425"/>
      <c r="U31" s="425"/>
      <c r="V31" s="425"/>
      <c r="W31" s="425"/>
      <c r="X31" s="425"/>
      <c r="Y31" s="425"/>
      <c r="Z31" s="425"/>
      <c r="AA31" s="425"/>
      <c r="AB31" s="425"/>
      <c r="AC31" s="425"/>
      <c r="AD31" s="425"/>
      <c r="AE31" s="425"/>
      <c r="AF31" s="425"/>
      <c r="AG31" s="425"/>
      <c r="AH31" s="7"/>
    </row>
    <row r="32" spans="1:35" ht="9.75" customHeight="1" x14ac:dyDescent="0.25">
      <c r="A32" s="6"/>
      <c r="AH32" s="7"/>
    </row>
    <row r="33" spans="1:34" ht="20.149999999999999" customHeight="1" x14ac:dyDescent="0.25">
      <c r="A33" s="6"/>
      <c r="B33" s="1" t="s">
        <v>28</v>
      </c>
      <c r="Q33" s="425"/>
      <c r="R33" s="425"/>
      <c r="S33" s="425"/>
      <c r="T33" s="425"/>
      <c r="U33" s="425"/>
      <c r="V33" s="425"/>
      <c r="W33" s="425"/>
      <c r="X33" s="425"/>
      <c r="Y33" s="425"/>
      <c r="Z33" s="425"/>
      <c r="AA33" s="425"/>
      <c r="AB33" s="425"/>
      <c r="AC33" s="425"/>
      <c r="AD33" s="425"/>
      <c r="AE33" s="425"/>
      <c r="AF33" s="425"/>
      <c r="AG33" s="425"/>
      <c r="AH33" s="7"/>
    </row>
    <row r="34" spans="1:34" ht="9.75" customHeight="1" x14ac:dyDescent="0.25">
      <c r="A34" s="6"/>
      <c r="AH34" s="7"/>
    </row>
    <row r="35" spans="1:34" ht="20.149999999999999" customHeight="1" x14ac:dyDescent="0.25">
      <c r="A35" s="6"/>
      <c r="B35" s="1" t="s">
        <v>29</v>
      </c>
      <c r="Q35" s="425"/>
      <c r="R35" s="425"/>
      <c r="S35" s="425"/>
      <c r="T35" s="425"/>
      <c r="U35" s="425"/>
      <c r="V35" s="425"/>
      <c r="W35" s="425"/>
      <c r="X35" s="425"/>
      <c r="Y35" s="425"/>
      <c r="Z35" s="425"/>
      <c r="AA35" s="425"/>
      <c r="AB35" s="425"/>
      <c r="AC35" s="425"/>
      <c r="AD35" s="425"/>
      <c r="AE35" s="425"/>
      <c r="AF35" s="425"/>
      <c r="AG35" s="425"/>
      <c r="AH35" s="7"/>
    </row>
    <row r="36" spans="1:34" ht="9" customHeight="1" x14ac:dyDescent="0.25">
      <c r="A36" s="6"/>
      <c r="AH36" s="7"/>
    </row>
    <row r="37" spans="1:34" ht="18" customHeight="1" x14ac:dyDescent="0.25">
      <c r="A37" s="6"/>
      <c r="B37" s="1" t="s">
        <v>79</v>
      </c>
      <c r="Q37" s="425"/>
      <c r="R37" s="425"/>
      <c r="S37" s="425"/>
      <c r="T37" s="425"/>
      <c r="U37" s="425"/>
      <c r="V37" s="425"/>
      <c r="W37" s="425"/>
      <c r="X37" s="425"/>
      <c r="Y37" s="425"/>
      <c r="Z37" s="425"/>
      <c r="AA37" s="425"/>
      <c r="AB37" s="425"/>
      <c r="AC37" s="425"/>
      <c r="AD37" s="425"/>
      <c r="AE37" s="425"/>
      <c r="AF37" s="425"/>
      <c r="AG37" s="425"/>
      <c r="AH37" s="7"/>
    </row>
    <row r="38" spans="1:34" ht="9" customHeight="1" x14ac:dyDescent="0.25">
      <c r="A38" s="6"/>
      <c r="AH38" s="7"/>
    </row>
    <row r="39" spans="1:34" ht="19.5" customHeight="1" x14ac:dyDescent="0.25">
      <c r="A39" s="6"/>
      <c r="B39" s="1" t="s">
        <v>80</v>
      </c>
      <c r="Q39" s="425" t="s">
        <v>4628</v>
      </c>
      <c r="R39" s="425"/>
      <c r="S39" s="425"/>
      <c r="T39" s="425"/>
      <c r="U39" s="425"/>
      <c r="V39" s="425"/>
      <c r="W39" s="425"/>
      <c r="X39" s="425"/>
      <c r="Y39" s="425"/>
      <c r="Z39" s="425"/>
      <c r="AA39" s="425"/>
      <c r="AB39" s="425"/>
      <c r="AC39" s="425"/>
      <c r="AD39" s="425"/>
      <c r="AE39" s="425"/>
      <c r="AF39" s="425"/>
      <c r="AG39" s="425"/>
      <c r="AH39" s="7"/>
    </row>
    <row r="40" spans="1:34" ht="8.25" customHeight="1" x14ac:dyDescent="0.25">
      <c r="A40" s="6"/>
      <c r="AH40" s="7"/>
    </row>
    <row r="41" spans="1:34" ht="13.5" customHeight="1" x14ac:dyDescent="0.25">
      <c r="A41" s="6"/>
      <c r="B41" s="1" t="s">
        <v>90</v>
      </c>
      <c r="AH41" s="7"/>
    </row>
    <row r="42" spans="1:34" ht="18.75" customHeight="1" x14ac:dyDescent="0.25">
      <c r="A42" s="6"/>
      <c r="B42" s="1" t="s">
        <v>91</v>
      </c>
      <c r="Q42" s="425"/>
      <c r="R42" s="425"/>
      <c r="S42" s="425"/>
      <c r="T42" s="425"/>
      <c r="U42" s="425"/>
      <c r="V42" s="425"/>
      <c r="W42" s="425"/>
      <c r="X42" s="425"/>
      <c r="Y42" s="425"/>
      <c r="Z42" s="425"/>
      <c r="AA42" s="425"/>
      <c r="AB42" s="425"/>
      <c r="AC42" s="425"/>
      <c r="AD42" s="425"/>
      <c r="AE42" s="425"/>
      <c r="AF42" s="425"/>
      <c r="AG42" s="425"/>
      <c r="AH42" s="7"/>
    </row>
    <row r="43" spans="1:34" ht="15" customHeight="1" x14ac:dyDescent="0.3">
      <c r="A43" s="6"/>
      <c r="B43" s="14" t="s">
        <v>30</v>
      </c>
      <c r="AH43" s="7"/>
    </row>
    <row r="44" spans="1:34" ht="20.149999999999999" customHeight="1" x14ac:dyDescent="0.25">
      <c r="A44" s="6"/>
      <c r="B44" s="1" t="s">
        <v>32</v>
      </c>
      <c r="Q44" s="425"/>
      <c r="R44" s="425"/>
      <c r="S44" s="425"/>
      <c r="T44" s="425"/>
      <c r="U44" s="425"/>
      <c r="V44" s="425"/>
      <c r="W44" s="425"/>
      <c r="X44" s="425"/>
      <c r="Y44" s="425"/>
      <c r="Z44" s="425"/>
      <c r="AA44" s="425"/>
      <c r="AB44" s="425"/>
      <c r="AC44" s="425"/>
      <c r="AD44" s="425"/>
      <c r="AE44" s="425"/>
      <c r="AF44" s="425"/>
      <c r="AG44" s="425"/>
      <c r="AH44" s="7"/>
    </row>
    <row r="45" spans="1:34" ht="9.75" customHeight="1" x14ac:dyDescent="0.25">
      <c r="A45" s="6"/>
      <c r="AH45" s="7"/>
    </row>
    <row r="46" spans="1:34" ht="20.149999999999999" customHeight="1" x14ac:dyDescent="0.25">
      <c r="A46" s="6"/>
      <c r="B46" s="1" t="s">
        <v>31</v>
      </c>
      <c r="Q46" s="425"/>
      <c r="R46" s="425"/>
      <c r="S46" s="425"/>
      <c r="T46" s="425"/>
      <c r="U46" s="425"/>
      <c r="V46" s="425"/>
      <c r="W46" s="425"/>
      <c r="X46" s="425"/>
      <c r="Y46" s="425"/>
      <c r="Z46" s="425"/>
      <c r="AA46" s="425"/>
      <c r="AB46" s="425"/>
      <c r="AC46" s="425"/>
      <c r="AD46" s="425"/>
      <c r="AE46" s="425"/>
      <c r="AF46" s="425"/>
      <c r="AG46" s="425"/>
      <c r="AH46" s="7"/>
    </row>
    <row r="47" spans="1:34" ht="9.75" customHeight="1" x14ac:dyDescent="0.25">
      <c r="A47" s="6"/>
      <c r="AH47" s="7"/>
    </row>
    <row r="48" spans="1:34" ht="20.149999999999999" customHeight="1" x14ac:dyDescent="0.25">
      <c r="A48" s="6"/>
      <c r="B48" s="1" t="s">
        <v>74</v>
      </c>
      <c r="Q48" s="425"/>
      <c r="R48" s="425"/>
      <c r="S48" s="425"/>
      <c r="T48" s="425"/>
      <c r="U48" s="425"/>
      <c r="V48" s="425"/>
      <c r="W48" s="425"/>
      <c r="X48" s="425"/>
      <c r="Y48" s="425"/>
      <c r="Z48" s="425"/>
      <c r="AA48" s="425"/>
      <c r="AB48" s="425"/>
      <c r="AC48" s="425"/>
      <c r="AD48" s="425"/>
      <c r="AE48" s="425"/>
      <c r="AF48" s="425"/>
      <c r="AG48" s="425"/>
      <c r="AH48" s="7"/>
    </row>
    <row r="49" spans="1:34" ht="9.75" customHeight="1" x14ac:dyDescent="0.25">
      <c r="A49" s="6"/>
      <c r="AH49" s="7"/>
    </row>
    <row r="50" spans="1:34" ht="20.149999999999999" customHeight="1" x14ac:dyDescent="0.25">
      <c r="A50" s="6"/>
      <c r="B50" s="1" t="s">
        <v>252</v>
      </c>
      <c r="Q50" s="425"/>
      <c r="R50" s="425"/>
      <c r="S50" s="425"/>
      <c r="T50" s="425"/>
      <c r="U50" s="425"/>
      <c r="V50" s="425"/>
      <c r="W50" s="425"/>
      <c r="X50" s="425"/>
      <c r="Y50" s="425"/>
      <c r="Z50" s="425"/>
      <c r="AA50" s="425"/>
      <c r="AB50" s="425"/>
      <c r="AC50" s="425"/>
      <c r="AD50" s="425"/>
      <c r="AE50" s="425"/>
      <c r="AF50" s="425"/>
      <c r="AG50" s="425"/>
      <c r="AH50" s="7"/>
    </row>
    <row r="51" spans="1:34" ht="9.75" customHeight="1" x14ac:dyDescent="0.25">
      <c r="A51" s="6"/>
      <c r="AH51" s="7"/>
    </row>
    <row r="52" spans="1:34" ht="20.149999999999999" customHeight="1" x14ac:dyDescent="0.25">
      <c r="A52" s="6"/>
      <c r="B52" s="1" t="s">
        <v>64</v>
      </c>
      <c r="Q52" s="425" t="s">
        <v>4629</v>
      </c>
      <c r="R52" s="425"/>
      <c r="S52" s="425"/>
      <c r="T52" s="425"/>
      <c r="U52" s="425"/>
      <c r="V52" s="425"/>
      <c r="W52" s="425"/>
      <c r="X52" s="425"/>
      <c r="Y52" s="425"/>
      <c r="Z52" s="425"/>
      <c r="AA52" s="425"/>
      <c r="AB52" s="425"/>
      <c r="AC52" s="425"/>
      <c r="AD52" s="425"/>
      <c r="AE52" s="425"/>
      <c r="AF52" s="425"/>
      <c r="AG52" s="425"/>
      <c r="AH52" s="7"/>
    </row>
    <row r="53" spans="1:34" ht="9.75" customHeight="1" x14ac:dyDescent="0.25">
      <c r="A53" s="6"/>
      <c r="AH53" s="7"/>
    </row>
    <row r="54" spans="1:34" ht="20.149999999999999" customHeight="1" x14ac:dyDescent="0.25">
      <c r="A54" s="6"/>
      <c r="B54" s="433" t="s">
        <v>251</v>
      </c>
      <c r="C54" s="433"/>
      <c r="D54" s="433"/>
      <c r="E54" s="433"/>
      <c r="F54" s="433"/>
      <c r="G54" s="433"/>
      <c r="H54" s="433"/>
      <c r="I54" s="433"/>
      <c r="J54" s="433"/>
      <c r="K54" s="433"/>
      <c r="Q54" s="425" t="s">
        <v>4630</v>
      </c>
      <c r="R54" s="425"/>
      <c r="S54" s="425"/>
      <c r="T54" s="425"/>
      <c r="U54" s="425"/>
      <c r="V54" s="425"/>
      <c r="W54" s="425"/>
      <c r="X54" s="425"/>
      <c r="Y54" s="425"/>
      <c r="Z54" s="425"/>
      <c r="AA54" s="425"/>
      <c r="AB54" s="425"/>
      <c r="AC54" s="425"/>
      <c r="AD54" s="425"/>
      <c r="AE54" s="425"/>
      <c r="AF54" s="425"/>
      <c r="AG54" s="425"/>
      <c r="AH54" s="7"/>
    </row>
    <row r="55" spans="1:34" ht="11.15" customHeight="1" x14ac:dyDescent="0.25">
      <c r="A55" s="6"/>
      <c r="B55" s="433"/>
      <c r="C55" s="433"/>
      <c r="D55" s="433"/>
      <c r="E55" s="433"/>
      <c r="F55" s="433"/>
      <c r="G55" s="433"/>
      <c r="H55" s="433"/>
      <c r="I55" s="433"/>
      <c r="J55" s="433"/>
      <c r="K55" s="433"/>
      <c r="AH55" s="7"/>
    </row>
    <row r="56" spans="1:34" ht="9.75" customHeight="1" thickBot="1" x14ac:dyDescent="0.3">
      <c r="A56" s="10"/>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2"/>
    </row>
    <row r="57" spans="1:34" ht="13" thickTop="1" x14ac:dyDescent="0.25"/>
  </sheetData>
  <mergeCells count="22">
    <mergeCell ref="Q54:AG54"/>
    <mergeCell ref="Q44:AG44"/>
    <mergeCell ref="Q46:AG46"/>
    <mergeCell ref="Q48:AG48"/>
    <mergeCell ref="Q50:AG50"/>
    <mergeCell ref="Q52:AG52"/>
    <mergeCell ref="Q20:AG20"/>
    <mergeCell ref="Q21:AG21"/>
    <mergeCell ref="B54:K55"/>
    <mergeCell ref="S11:AG11"/>
    <mergeCell ref="X13:AG13"/>
    <mergeCell ref="Q15:AG15"/>
    <mergeCell ref="Q23:AG23"/>
    <mergeCell ref="Q25:AG25"/>
    <mergeCell ref="Q27:AG27"/>
    <mergeCell ref="Q29:AG29"/>
    <mergeCell ref="Q31:AG31"/>
    <mergeCell ref="Q33:AG33"/>
    <mergeCell ref="Q35:AG35"/>
    <mergeCell ref="Q37:AG37"/>
    <mergeCell ref="Q39:AG39"/>
    <mergeCell ref="Q42:AG42"/>
  </mergeCells>
  <phoneticPr fontId="0" type="noConversion"/>
  <pageMargins left="0.39000000000000007" right="0.39000000000000007" top="0.39000000000000007" bottom="0.39000000000000007" header="0.51" footer="0.2"/>
  <pageSetup paperSize="9" scale="94" orientation="portrait"/>
  <headerFooter>
    <oddFooter>&amp;C&amp;K000000Page 3</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8243" r:id="rId3" name="Check Box 51">
              <controlPr defaultSize="0" autoFill="0" autoLine="0" autoPict="0">
                <anchor moveWithCells="1">
                  <from>
                    <xdr:col>14</xdr:col>
                    <xdr:colOff>0</xdr:colOff>
                    <xdr:row>19</xdr:row>
                    <xdr:rowOff>31750</xdr:rowOff>
                  </from>
                  <to>
                    <xdr:col>15</xdr:col>
                    <xdr:colOff>69850</xdr:colOff>
                    <xdr:row>20</xdr:row>
                    <xdr:rowOff>0</xdr:rowOff>
                  </to>
                </anchor>
              </controlPr>
            </control>
          </mc:Choice>
        </mc:AlternateContent>
        <mc:AlternateContent xmlns:mc="http://schemas.openxmlformats.org/markup-compatibility/2006">
          <mc:Choice Requires="x14">
            <control shapeId="8244" r:id="rId4" name="Check Box 52">
              <controlPr defaultSize="0" autoFill="0" autoLine="0" autoPict="0">
                <anchor moveWithCells="1">
                  <from>
                    <xdr:col>12</xdr:col>
                    <xdr:colOff>0</xdr:colOff>
                    <xdr:row>19</xdr:row>
                    <xdr:rowOff>31750</xdr:rowOff>
                  </from>
                  <to>
                    <xdr:col>13</xdr:col>
                    <xdr:colOff>69850</xdr:colOff>
                    <xdr:row>20</xdr:row>
                    <xdr:rowOff>0</xdr:rowOff>
                  </to>
                </anchor>
              </controlPr>
            </control>
          </mc:Choice>
        </mc:AlternateContent>
        <mc:AlternateContent xmlns:mc="http://schemas.openxmlformats.org/markup-compatibility/2006">
          <mc:Choice Requires="x14">
            <control shapeId="8193" r:id="rId5" name="Check Box 1">
              <controlPr defaultSize="0" autoFill="0" autoLine="0" autoPict="0">
                <anchor moveWithCells="1">
                  <from>
                    <xdr:col>12</xdr:col>
                    <xdr:colOff>0</xdr:colOff>
                    <xdr:row>2</xdr:row>
                    <xdr:rowOff>31750</xdr:rowOff>
                  </from>
                  <to>
                    <xdr:col>13</xdr:col>
                    <xdr:colOff>69850</xdr:colOff>
                    <xdr:row>3</xdr:row>
                    <xdr:rowOff>6350</xdr:rowOff>
                  </to>
                </anchor>
              </controlPr>
            </control>
          </mc:Choice>
        </mc:AlternateContent>
        <mc:AlternateContent xmlns:mc="http://schemas.openxmlformats.org/markup-compatibility/2006">
          <mc:Choice Requires="x14">
            <control shapeId="8194" r:id="rId6" name="Check Box 2">
              <controlPr defaultSize="0" autoFill="0" autoLine="0" autoPict="0">
                <anchor moveWithCells="1">
                  <from>
                    <xdr:col>14</xdr:col>
                    <xdr:colOff>0</xdr:colOff>
                    <xdr:row>2</xdr:row>
                    <xdr:rowOff>31750</xdr:rowOff>
                  </from>
                  <to>
                    <xdr:col>15</xdr:col>
                    <xdr:colOff>69850</xdr:colOff>
                    <xdr:row>3</xdr:row>
                    <xdr:rowOff>6350</xdr:rowOff>
                  </to>
                </anchor>
              </controlPr>
            </control>
          </mc:Choice>
        </mc:AlternateContent>
        <mc:AlternateContent xmlns:mc="http://schemas.openxmlformats.org/markup-compatibility/2006">
          <mc:Choice Requires="x14">
            <control shapeId="8195" r:id="rId7" name="Check Box 3">
              <controlPr defaultSize="0" autoFill="0" autoLine="0" autoPict="0">
                <anchor moveWithCells="1">
                  <from>
                    <xdr:col>22</xdr:col>
                    <xdr:colOff>0</xdr:colOff>
                    <xdr:row>2</xdr:row>
                    <xdr:rowOff>31750</xdr:rowOff>
                  </from>
                  <to>
                    <xdr:col>23</xdr:col>
                    <xdr:colOff>69850</xdr:colOff>
                    <xdr:row>3</xdr:row>
                    <xdr:rowOff>6350</xdr:rowOff>
                  </to>
                </anchor>
              </controlPr>
            </control>
          </mc:Choice>
        </mc:AlternateContent>
        <mc:AlternateContent xmlns:mc="http://schemas.openxmlformats.org/markup-compatibility/2006">
          <mc:Choice Requires="x14">
            <control shapeId="8196" r:id="rId8" name="Check Box 4">
              <controlPr defaultSize="0" autoFill="0" autoLine="0" autoPict="0">
                <anchor moveWithCells="1">
                  <from>
                    <xdr:col>32</xdr:col>
                    <xdr:colOff>0</xdr:colOff>
                    <xdr:row>2</xdr:row>
                    <xdr:rowOff>31750</xdr:rowOff>
                  </from>
                  <to>
                    <xdr:col>33</xdr:col>
                    <xdr:colOff>69850</xdr:colOff>
                    <xdr:row>3</xdr:row>
                    <xdr:rowOff>6350</xdr:rowOff>
                  </to>
                </anchor>
              </controlPr>
            </control>
          </mc:Choice>
        </mc:AlternateContent>
        <mc:AlternateContent xmlns:mc="http://schemas.openxmlformats.org/markup-compatibility/2006">
          <mc:Choice Requires="x14">
            <control shapeId="8197" r:id="rId9" name="Check Box 5">
              <controlPr defaultSize="0" autoFill="0" autoLine="0" autoPict="0">
                <anchor moveWithCells="1">
                  <from>
                    <xdr:col>32</xdr:col>
                    <xdr:colOff>0</xdr:colOff>
                    <xdr:row>4</xdr:row>
                    <xdr:rowOff>31750</xdr:rowOff>
                  </from>
                  <to>
                    <xdr:col>33</xdr:col>
                    <xdr:colOff>69850</xdr:colOff>
                    <xdr:row>5</xdr:row>
                    <xdr:rowOff>38100</xdr:rowOff>
                  </to>
                </anchor>
              </controlPr>
            </control>
          </mc:Choice>
        </mc:AlternateContent>
        <mc:AlternateContent xmlns:mc="http://schemas.openxmlformats.org/markup-compatibility/2006">
          <mc:Choice Requires="x14">
            <control shapeId="8198" r:id="rId10" name="Check Box 6">
              <controlPr defaultSize="0" autoFill="0" autoLine="0" autoPict="0">
                <anchor moveWithCells="1">
                  <from>
                    <xdr:col>22</xdr:col>
                    <xdr:colOff>0</xdr:colOff>
                    <xdr:row>4</xdr:row>
                    <xdr:rowOff>31750</xdr:rowOff>
                  </from>
                  <to>
                    <xdr:col>23</xdr:col>
                    <xdr:colOff>69850</xdr:colOff>
                    <xdr:row>5</xdr:row>
                    <xdr:rowOff>38100</xdr:rowOff>
                  </to>
                </anchor>
              </controlPr>
            </control>
          </mc:Choice>
        </mc:AlternateContent>
        <mc:AlternateContent xmlns:mc="http://schemas.openxmlformats.org/markup-compatibility/2006">
          <mc:Choice Requires="x14">
            <control shapeId="8199" r:id="rId11" name="Check Box 7">
              <controlPr defaultSize="0" autoFill="0" autoLine="0" autoPict="0">
                <anchor moveWithCells="1">
                  <from>
                    <xdr:col>12</xdr:col>
                    <xdr:colOff>0</xdr:colOff>
                    <xdr:row>6</xdr:row>
                    <xdr:rowOff>31750</xdr:rowOff>
                  </from>
                  <to>
                    <xdr:col>13</xdr:col>
                    <xdr:colOff>69850</xdr:colOff>
                    <xdr:row>7</xdr:row>
                    <xdr:rowOff>6350</xdr:rowOff>
                  </to>
                </anchor>
              </controlPr>
            </control>
          </mc:Choice>
        </mc:AlternateContent>
        <mc:AlternateContent xmlns:mc="http://schemas.openxmlformats.org/markup-compatibility/2006">
          <mc:Choice Requires="x14">
            <control shapeId="8200" r:id="rId12" name="Check Box 8">
              <controlPr defaultSize="0" autoFill="0" autoLine="0" autoPict="0">
                <anchor moveWithCells="1">
                  <from>
                    <xdr:col>14</xdr:col>
                    <xdr:colOff>0</xdr:colOff>
                    <xdr:row>6</xdr:row>
                    <xdr:rowOff>31750</xdr:rowOff>
                  </from>
                  <to>
                    <xdr:col>15</xdr:col>
                    <xdr:colOff>69850</xdr:colOff>
                    <xdr:row>7</xdr:row>
                    <xdr:rowOff>6350</xdr:rowOff>
                  </to>
                </anchor>
              </controlPr>
            </control>
          </mc:Choice>
        </mc:AlternateContent>
        <mc:AlternateContent xmlns:mc="http://schemas.openxmlformats.org/markup-compatibility/2006">
          <mc:Choice Requires="x14">
            <control shapeId="8201" r:id="rId13" name="Check Box 9">
              <controlPr defaultSize="0" autoFill="0" autoLine="0" autoPict="0">
                <anchor moveWithCells="1">
                  <from>
                    <xdr:col>12</xdr:col>
                    <xdr:colOff>0</xdr:colOff>
                    <xdr:row>8</xdr:row>
                    <xdr:rowOff>31750</xdr:rowOff>
                  </from>
                  <to>
                    <xdr:col>13</xdr:col>
                    <xdr:colOff>69850</xdr:colOff>
                    <xdr:row>9</xdr:row>
                    <xdr:rowOff>6350</xdr:rowOff>
                  </to>
                </anchor>
              </controlPr>
            </control>
          </mc:Choice>
        </mc:AlternateContent>
        <mc:AlternateContent xmlns:mc="http://schemas.openxmlformats.org/markup-compatibility/2006">
          <mc:Choice Requires="x14">
            <control shapeId="8202" r:id="rId14" name="Check Box 10">
              <controlPr defaultSize="0" autoFill="0" autoLine="0" autoPict="0">
                <anchor moveWithCells="1">
                  <from>
                    <xdr:col>14</xdr:col>
                    <xdr:colOff>0</xdr:colOff>
                    <xdr:row>8</xdr:row>
                    <xdr:rowOff>31750</xdr:rowOff>
                  </from>
                  <to>
                    <xdr:col>15</xdr:col>
                    <xdr:colOff>69850</xdr:colOff>
                    <xdr:row>9</xdr:row>
                    <xdr:rowOff>6350</xdr:rowOff>
                  </to>
                </anchor>
              </controlPr>
            </control>
          </mc:Choice>
        </mc:AlternateContent>
        <mc:AlternateContent xmlns:mc="http://schemas.openxmlformats.org/markup-compatibility/2006">
          <mc:Choice Requires="x14">
            <control shapeId="8203" r:id="rId15" name="Check Box 11">
              <controlPr defaultSize="0" autoFill="0" autoLine="0" autoPict="0">
                <anchor moveWithCells="1">
                  <from>
                    <xdr:col>14</xdr:col>
                    <xdr:colOff>0</xdr:colOff>
                    <xdr:row>10</xdr:row>
                    <xdr:rowOff>31750</xdr:rowOff>
                  </from>
                  <to>
                    <xdr:col>15</xdr:col>
                    <xdr:colOff>69850</xdr:colOff>
                    <xdr:row>11</xdr:row>
                    <xdr:rowOff>6350</xdr:rowOff>
                  </to>
                </anchor>
              </controlPr>
            </control>
          </mc:Choice>
        </mc:AlternateContent>
        <mc:AlternateContent xmlns:mc="http://schemas.openxmlformats.org/markup-compatibility/2006">
          <mc:Choice Requires="x14">
            <control shapeId="8204" r:id="rId16" name="Check Box 12">
              <controlPr defaultSize="0" autoFill="0" autoLine="0" autoPict="0">
                <anchor moveWithCells="1">
                  <from>
                    <xdr:col>12</xdr:col>
                    <xdr:colOff>0</xdr:colOff>
                    <xdr:row>10</xdr:row>
                    <xdr:rowOff>31750</xdr:rowOff>
                  </from>
                  <to>
                    <xdr:col>13</xdr:col>
                    <xdr:colOff>69850</xdr:colOff>
                    <xdr:row>11</xdr:row>
                    <xdr:rowOff>6350</xdr:rowOff>
                  </to>
                </anchor>
              </controlPr>
            </control>
          </mc:Choice>
        </mc:AlternateContent>
        <mc:AlternateContent xmlns:mc="http://schemas.openxmlformats.org/markup-compatibility/2006">
          <mc:Choice Requires="x14">
            <control shapeId="8205" r:id="rId17" name="Check Box 13">
              <controlPr defaultSize="0" autoFill="0" autoLine="0" autoPict="0">
                <anchor moveWithCells="1">
                  <from>
                    <xdr:col>12</xdr:col>
                    <xdr:colOff>0</xdr:colOff>
                    <xdr:row>12</xdr:row>
                    <xdr:rowOff>31750</xdr:rowOff>
                  </from>
                  <to>
                    <xdr:col>13</xdr:col>
                    <xdr:colOff>69850</xdr:colOff>
                    <xdr:row>13</xdr:row>
                    <xdr:rowOff>0</xdr:rowOff>
                  </to>
                </anchor>
              </controlPr>
            </control>
          </mc:Choice>
        </mc:AlternateContent>
        <mc:AlternateContent xmlns:mc="http://schemas.openxmlformats.org/markup-compatibility/2006">
          <mc:Choice Requires="x14">
            <control shapeId="8206" r:id="rId18" name="Check Box 14">
              <controlPr defaultSize="0" autoFill="0" autoLine="0" autoPict="0">
                <anchor moveWithCells="1">
                  <from>
                    <xdr:col>14</xdr:col>
                    <xdr:colOff>0</xdr:colOff>
                    <xdr:row>12</xdr:row>
                    <xdr:rowOff>31750</xdr:rowOff>
                  </from>
                  <to>
                    <xdr:col>15</xdr:col>
                    <xdr:colOff>69850</xdr:colOff>
                    <xdr:row>13</xdr:row>
                    <xdr:rowOff>0</xdr:rowOff>
                  </to>
                </anchor>
              </controlPr>
            </control>
          </mc:Choice>
        </mc:AlternateContent>
        <mc:AlternateContent xmlns:mc="http://schemas.openxmlformats.org/markup-compatibility/2006">
          <mc:Choice Requires="x14">
            <control shapeId="8207" r:id="rId19" name="Check Box 15">
              <controlPr defaultSize="0" autoFill="0" autoLine="0" autoPict="0">
                <anchor moveWithCells="1">
                  <from>
                    <xdr:col>14</xdr:col>
                    <xdr:colOff>0</xdr:colOff>
                    <xdr:row>14</xdr:row>
                    <xdr:rowOff>31750</xdr:rowOff>
                  </from>
                  <to>
                    <xdr:col>15</xdr:col>
                    <xdr:colOff>69850</xdr:colOff>
                    <xdr:row>15</xdr:row>
                    <xdr:rowOff>31750</xdr:rowOff>
                  </to>
                </anchor>
              </controlPr>
            </control>
          </mc:Choice>
        </mc:AlternateContent>
        <mc:AlternateContent xmlns:mc="http://schemas.openxmlformats.org/markup-compatibility/2006">
          <mc:Choice Requires="x14">
            <control shapeId="8208" r:id="rId20" name="Check Box 16">
              <controlPr defaultSize="0" autoFill="0" autoLine="0" autoPict="0">
                <anchor moveWithCells="1">
                  <from>
                    <xdr:col>12</xdr:col>
                    <xdr:colOff>0</xdr:colOff>
                    <xdr:row>14</xdr:row>
                    <xdr:rowOff>31750</xdr:rowOff>
                  </from>
                  <to>
                    <xdr:col>13</xdr:col>
                    <xdr:colOff>69850</xdr:colOff>
                    <xdr:row>15</xdr:row>
                    <xdr:rowOff>31750</xdr:rowOff>
                  </to>
                </anchor>
              </controlPr>
            </control>
          </mc:Choice>
        </mc:AlternateContent>
        <mc:AlternateContent xmlns:mc="http://schemas.openxmlformats.org/markup-compatibility/2006">
          <mc:Choice Requires="x14">
            <control shapeId="8209" r:id="rId21" name="Check Box 17">
              <controlPr defaultSize="0" autoFill="0" autoLine="0" autoPict="0">
                <anchor moveWithCells="1">
                  <from>
                    <xdr:col>14</xdr:col>
                    <xdr:colOff>0</xdr:colOff>
                    <xdr:row>36</xdr:row>
                    <xdr:rowOff>31750</xdr:rowOff>
                  </from>
                  <to>
                    <xdr:col>15</xdr:col>
                    <xdr:colOff>69850</xdr:colOff>
                    <xdr:row>37</xdr:row>
                    <xdr:rowOff>31750</xdr:rowOff>
                  </to>
                </anchor>
              </controlPr>
            </control>
          </mc:Choice>
        </mc:AlternateContent>
        <mc:AlternateContent xmlns:mc="http://schemas.openxmlformats.org/markup-compatibility/2006">
          <mc:Choice Requires="x14">
            <control shapeId="8210" r:id="rId22" name="Check Box 18">
              <controlPr defaultSize="0" autoFill="0" autoLine="0" autoPict="0">
                <anchor moveWithCells="1">
                  <from>
                    <xdr:col>12</xdr:col>
                    <xdr:colOff>0</xdr:colOff>
                    <xdr:row>22</xdr:row>
                    <xdr:rowOff>31750</xdr:rowOff>
                  </from>
                  <to>
                    <xdr:col>13</xdr:col>
                    <xdr:colOff>69850</xdr:colOff>
                    <xdr:row>23</xdr:row>
                    <xdr:rowOff>0</xdr:rowOff>
                  </to>
                </anchor>
              </controlPr>
            </control>
          </mc:Choice>
        </mc:AlternateContent>
        <mc:AlternateContent xmlns:mc="http://schemas.openxmlformats.org/markup-compatibility/2006">
          <mc:Choice Requires="x14">
            <control shapeId="8211" r:id="rId23" name="Check Box 19">
              <controlPr defaultSize="0" autoFill="0" autoLine="0" autoPict="0">
                <anchor moveWithCells="1">
                  <from>
                    <xdr:col>14</xdr:col>
                    <xdr:colOff>0</xdr:colOff>
                    <xdr:row>22</xdr:row>
                    <xdr:rowOff>31750</xdr:rowOff>
                  </from>
                  <to>
                    <xdr:col>15</xdr:col>
                    <xdr:colOff>69850</xdr:colOff>
                    <xdr:row>23</xdr:row>
                    <xdr:rowOff>0</xdr:rowOff>
                  </to>
                </anchor>
              </controlPr>
            </control>
          </mc:Choice>
        </mc:AlternateContent>
        <mc:AlternateContent xmlns:mc="http://schemas.openxmlformats.org/markup-compatibility/2006">
          <mc:Choice Requires="x14">
            <control shapeId="8212" r:id="rId24" name="Check Box 20">
              <controlPr defaultSize="0" autoFill="0" autoLine="0" autoPict="0">
                <anchor moveWithCells="1">
                  <from>
                    <xdr:col>12</xdr:col>
                    <xdr:colOff>0</xdr:colOff>
                    <xdr:row>24</xdr:row>
                    <xdr:rowOff>31750</xdr:rowOff>
                  </from>
                  <to>
                    <xdr:col>13</xdr:col>
                    <xdr:colOff>69850</xdr:colOff>
                    <xdr:row>25</xdr:row>
                    <xdr:rowOff>0</xdr:rowOff>
                  </to>
                </anchor>
              </controlPr>
            </control>
          </mc:Choice>
        </mc:AlternateContent>
        <mc:AlternateContent xmlns:mc="http://schemas.openxmlformats.org/markup-compatibility/2006">
          <mc:Choice Requires="x14">
            <control shapeId="8213" r:id="rId25" name="Check Box 21">
              <controlPr defaultSize="0" autoFill="0" autoLine="0" autoPict="0">
                <anchor moveWithCells="1">
                  <from>
                    <xdr:col>14</xdr:col>
                    <xdr:colOff>0</xdr:colOff>
                    <xdr:row>24</xdr:row>
                    <xdr:rowOff>31750</xdr:rowOff>
                  </from>
                  <to>
                    <xdr:col>15</xdr:col>
                    <xdr:colOff>69850</xdr:colOff>
                    <xdr:row>25</xdr:row>
                    <xdr:rowOff>0</xdr:rowOff>
                  </to>
                </anchor>
              </controlPr>
            </control>
          </mc:Choice>
        </mc:AlternateContent>
        <mc:AlternateContent xmlns:mc="http://schemas.openxmlformats.org/markup-compatibility/2006">
          <mc:Choice Requires="x14">
            <control shapeId="8214" r:id="rId26" name="Check Box 22">
              <controlPr defaultSize="0" autoFill="0" autoLine="0" autoPict="0">
                <anchor moveWithCells="1">
                  <from>
                    <xdr:col>12</xdr:col>
                    <xdr:colOff>0</xdr:colOff>
                    <xdr:row>26</xdr:row>
                    <xdr:rowOff>31750</xdr:rowOff>
                  </from>
                  <to>
                    <xdr:col>13</xdr:col>
                    <xdr:colOff>69850</xdr:colOff>
                    <xdr:row>27</xdr:row>
                    <xdr:rowOff>0</xdr:rowOff>
                  </to>
                </anchor>
              </controlPr>
            </control>
          </mc:Choice>
        </mc:AlternateContent>
        <mc:AlternateContent xmlns:mc="http://schemas.openxmlformats.org/markup-compatibility/2006">
          <mc:Choice Requires="x14">
            <control shapeId="8215" r:id="rId27" name="Check Box 23">
              <controlPr defaultSize="0" autoFill="0" autoLine="0" autoPict="0">
                <anchor moveWithCells="1">
                  <from>
                    <xdr:col>14</xdr:col>
                    <xdr:colOff>0</xdr:colOff>
                    <xdr:row>26</xdr:row>
                    <xdr:rowOff>31750</xdr:rowOff>
                  </from>
                  <to>
                    <xdr:col>15</xdr:col>
                    <xdr:colOff>69850</xdr:colOff>
                    <xdr:row>27</xdr:row>
                    <xdr:rowOff>0</xdr:rowOff>
                  </to>
                </anchor>
              </controlPr>
            </control>
          </mc:Choice>
        </mc:AlternateContent>
        <mc:AlternateContent xmlns:mc="http://schemas.openxmlformats.org/markup-compatibility/2006">
          <mc:Choice Requires="x14">
            <control shapeId="8216" r:id="rId28" name="Check Box 24">
              <controlPr defaultSize="0" autoFill="0" autoLine="0" autoPict="0">
                <anchor moveWithCells="1">
                  <from>
                    <xdr:col>12</xdr:col>
                    <xdr:colOff>0</xdr:colOff>
                    <xdr:row>28</xdr:row>
                    <xdr:rowOff>31750</xdr:rowOff>
                  </from>
                  <to>
                    <xdr:col>13</xdr:col>
                    <xdr:colOff>69850</xdr:colOff>
                    <xdr:row>29</xdr:row>
                    <xdr:rowOff>0</xdr:rowOff>
                  </to>
                </anchor>
              </controlPr>
            </control>
          </mc:Choice>
        </mc:AlternateContent>
        <mc:AlternateContent xmlns:mc="http://schemas.openxmlformats.org/markup-compatibility/2006">
          <mc:Choice Requires="x14">
            <control shapeId="8217" r:id="rId29" name="Check Box 25">
              <controlPr defaultSize="0" autoFill="0" autoLine="0" autoPict="0">
                <anchor moveWithCells="1">
                  <from>
                    <xdr:col>14</xdr:col>
                    <xdr:colOff>0</xdr:colOff>
                    <xdr:row>28</xdr:row>
                    <xdr:rowOff>31750</xdr:rowOff>
                  </from>
                  <to>
                    <xdr:col>15</xdr:col>
                    <xdr:colOff>69850</xdr:colOff>
                    <xdr:row>29</xdr:row>
                    <xdr:rowOff>0</xdr:rowOff>
                  </to>
                </anchor>
              </controlPr>
            </control>
          </mc:Choice>
        </mc:AlternateContent>
        <mc:AlternateContent xmlns:mc="http://schemas.openxmlformats.org/markup-compatibility/2006">
          <mc:Choice Requires="x14">
            <control shapeId="8218" r:id="rId30" name="Check Box 26">
              <controlPr defaultSize="0" autoFill="0" autoLine="0" autoPict="0">
                <anchor moveWithCells="1">
                  <from>
                    <xdr:col>12</xdr:col>
                    <xdr:colOff>0</xdr:colOff>
                    <xdr:row>30</xdr:row>
                    <xdr:rowOff>31750</xdr:rowOff>
                  </from>
                  <to>
                    <xdr:col>13</xdr:col>
                    <xdr:colOff>69850</xdr:colOff>
                    <xdr:row>31</xdr:row>
                    <xdr:rowOff>0</xdr:rowOff>
                  </to>
                </anchor>
              </controlPr>
            </control>
          </mc:Choice>
        </mc:AlternateContent>
        <mc:AlternateContent xmlns:mc="http://schemas.openxmlformats.org/markup-compatibility/2006">
          <mc:Choice Requires="x14">
            <control shapeId="8219" r:id="rId31" name="Check Box 27">
              <controlPr defaultSize="0" autoFill="0" autoLine="0" autoPict="0">
                <anchor moveWithCells="1">
                  <from>
                    <xdr:col>14</xdr:col>
                    <xdr:colOff>0</xdr:colOff>
                    <xdr:row>30</xdr:row>
                    <xdr:rowOff>31750</xdr:rowOff>
                  </from>
                  <to>
                    <xdr:col>15</xdr:col>
                    <xdr:colOff>69850</xdr:colOff>
                    <xdr:row>31</xdr:row>
                    <xdr:rowOff>0</xdr:rowOff>
                  </to>
                </anchor>
              </controlPr>
            </control>
          </mc:Choice>
        </mc:AlternateContent>
        <mc:AlternateContent xmlns:mc="http://schemas.openxmlformats.org/markup-compatibility/2006">
          <mc:Choice Requires="x14">
            <control shapeId="8220" r:id="rId32" name="Check Box 28">
              <controlPr defaultSize="0" autoFill="0" autoLine="0" autoPict="0">
                <anchor moveWithCells="1">
                  <from>
                    <xdr:col>12</xdr:col>
                    <xdr:colOff>0</xdr:colOff>
                    <xdr:row>32</xdr:row>
                    <xdr:rowOff>31750</xdr:rowOff>
                  </from>
                  <to>
                    <xdr:col>13</xdr:col>
                    <xdr:colOff>69850</xdr:colOff>
                    <xdr:row>33</xdr:row>
                    <xdr:rowOff>0</xdr:rowOff>
                  </to>
                </anchor>
              </controlPr>
            </control>
          </mc:Choice>
        </mc:AlternateContent>
        <mc:AlternateContent xmlns:mc="http://schemas.openxmlformats.org/markup-compatibility/2006">
          <mc:Choice Requires="x14">
            <control shapeId="8221" r:id="rId33" name="Check Box 29">
              <controlPr defaultSize="0" autoFill="0" autoLine="0" autoPict="0">
                <anchor moveWithCells="1">
                  <from>
                    <xdr:col>14</xdr:col>
                    <xdr:colOff>0</xdr:colOff>
                    <xdr:row>32</xdr:row>
                    <xdr:rowOff>31750</xdr:rowOff>
                  </from>
                  <to>
                    <xdr:col>15</xdr:col>
                    <xdr:colOff>69850</xdr:colOff>
                    <xdr:row>33</xdr:row>
                    <xdr:rowOff>0</xdr:rowOff>
                  </to>
                </anchor>
              </controlPr>
            </control>
          </mc:Choice>
        </mc:AlternateContent>
        <mc:AlternateContent xmlns:mc="http://schemas.openxmlformats.org/markup-compatibility/2006">
          <mc:Choice Requires="x14">
            <control shapeId="8222" r:id="rId34" name="Check Box 30">
              <controlPr defaultSize="0" autoFill="0" autoLine="0" autoPict="0">
                <anchor moveWithCells="1">
                  <from>
                    <xdr:col>12</xdr:col>
                    <xdr:colOff>0</xdr:colOff>
                    <xdr:row>34</xdr:row>
                    <xdr:rowOff>31750</xdr:rowOff>
                  </from>
                  <to>
                    <xdr:col>13</xdr:col>
                    <xdr:colOff>69850</xdr:colOff>
                    <xdr:row>35</xdr:row>
                    <xdr:rowOff>0</xdr:rowOff>
                  </to>
                </anchor>
              </controlPr>
            </control>
          </mc:Choice>
        </mc:AlternateContent>
        <mc:AlternateContent xmlns:mc="http://schemas.openxmlformats.org/markup-compatibility/2006">
          <mc:Choice Requires="x14">
            <control shapeId="8223" r:id="rId35" name="Check Box 31">
              <controlPr defaultSize="0" autoFill="0" autoLine="0" autoPict="0">
                <anchor moveWithCells="1">
                  <from>
                    <xdr:col>14</xdr:col>
                    <xdr:colOff>0</xdr:colOff>
                    <xdr:row>34</xdr:row>
                    <xdr:rowOff>31750</xdr:rowOff>
                  </from>
                  <to>
                    <xdr:col>15</xdr:col>
                    <xdr:colOff>69850</xdr:colOff>
                    <xdr:row>35</xdr:row>
                    <xdr:rowOff>0</xdr:rowOff>
                  </to>
                </anchor>
              </controlPr>
            </control>
          </mc:Choice>
        </mc:AlternateContent>
        <mc:AlternateContent xmlns:mc="http://schemas.openxmlformats.org/markup-compatibility/2006">
          <mc:Choice Requires="x14">
            <control shapeId="8224" r:id="rId36" name="Check Box 32">
              <controlPr defaultSize="0" autoFill="0" autoLine="0" autoPict="0">
                <anchor moveWithCells="1">
                  <from>
                    <xdr:col>12</xdr:col>
                    <xdr:colOff>0</xdr:colOff>
                    <xdr:row>36</xdr:row>
                    <xdr:rowOff>31750</xdr:rowOff>
                  </from>
                  <to>
                    <xdr:col>13</xdr:col>
                    <xdr:colOff>69850</xdr:colOff>
                    <xdr:row>37</xdr:row>
                    <xdr:rowOff>31750</xdr:rowOff>
                  </to>
                </anchor>
              </controlPr>
            </control>
          </mc:Choice>
        </mc:AlternateContent>
        <mc:AlternateContent xmlns:mc="http://schemas.openxmlformats.org/markup-compatibility/2006">
          <mc:Choice Requires="x14">
            <control shapeId="8225" r:id="rId37" name="Check Box 33">
              <controlPr defaultSize="0" autoFill="0" autoLine="0" autoPict="0">
                <anchor moveWithCells="1">
                  <from>
                    <xdr:col>12</xdr:col>
                    <xdr:colOff>0</xdr:colOff>
                    <xdr:row>51</xdr:row>
                    <xdr:rowOff>31750</xdr:rowOff>
                  </from>
                  <to>
                    <xdr:col>13</xdr:col>
                    <xdr:colOff>69850</xdr:colOff>
                    <xdr:row>52</xdr:row>
                    <xdr:rowOff>0</xdr:rowOff>
                  </to>
                </anchor>
              </controlPr>
            </control>
          </mc:Choice>
        </mc:AlternateContent>
        <mc:AlternateContent xmlns:mc="http://schemas.openxmlformats.org/markup-compatibility/2006">
          <mc:Choice Requires="x14">
            <control shapeId="8226" r:id="rId38" name="Check Box 34">
              <controlPr defaultSize="0" autoFill="0" autoLine="0" autoPict="0">
                <anchor moveWithCells="1">
                  <from>
                    <xdr:col>12</xdr:col>
                    <xdr:colOff>0</xdr:colOff>
                    <xdr:row>41</xdr:row>
                    <xdr:rowOff>31750</xdr:rowOff>
                  </from>
                  <to>
                    <xdr:col>13</xdr:col>
                    <xdr:colOff>69850</xdr:colOff>
                    <xdr:row>42</xdr:row>
                    <xdr:rowOff>6350</xdr:rowOff>
                  </to>
                </anchor>
              </controlPr>
            </control>
          </mc:Choice>
        </mc:AlternateContent>
        <mc:AlternateContent xmlns:mc="http://schemas.openxmlformats.org/markup-compatibility/2006">
          <mc:Choice Requires="x14">
            <control shapeId="8227" r:id="rId39" name="Check Box 35">
              <controlPr defaultSize="0" autoFill="0" autoLine="0" autoPict="0">
                <anchor moveWithCells="1">
                  <from>
                    <xdr:col>14</xdr:col>
                    <xdr:colOff>0</xdr:colOff>
                    <xdr:row>41</xdr:row>
                    <xdr:rowOff>31750</xdr:rowOff>
                  </from>
                  <to>
                    <xdr:col>15</xdr:col>
                    <xdr:colOff>69850</xdr:colOff>
                    <xdr:row>42</xdr:row>
                    <xdr:rowOff>6350</xdr:rowOff>
                  </to>
                </anchor>
              </controlPr>
            </control>
          </mc:Choice>
        </mc:AlternateContent>
        <mc:AlternateContent xmlns:mc="http://schemas.openxmlformats.org/markup-compatibility/2006">
          <mc:Choice Requires="x14">
            <control shapeId="8228" r:id="rId40" name="Check Box 36">
              <controlPr defaultSize="0" autoFill="0" autoLine="0" autoPict="0">
                <anchor moveWithCells="1">
                  <from>
                    <xdr:col>12</xdr:col>
                    <xdr:colOff>0</xdr:colOff>
                    <xdr:row>43</xdr:row>
                    <xdr:rowOff>31750</xdr:rowOff>
                  </from>
                  <to>
                    <xdr:col>13</xdr:col>
                    <xdr:colOff>69850</xdr:colOff>
                    <xdr:row>44</xdr:row>
                    <xdr:rowOff>0</xdr:rowOff>
                  </to>
                </anchor>
              </controlPr>
            </control>
          </mc:Choice>
        </mc:AlternateContent>
        <mc:AlternateContent xmlns:mc="http://schemas.openxmlformats.org/markup-compatibility/2006">
          <mc:Choice Requires="x14">
            <control shapeId="8229" r:id="rId41" name="Check Box 37">
              <controlPr defaultSize="0" autoFill="0" autoLine="0" autoPict="0">
                <anchor moveWithCells="1">
                  <from>
                    <xdr:col>14</xdr:col>
                    <xdr:colOff>0</xdr:colOff>
                    <xdr:row>43</xdr:row>
                    <xdr:rowOff>31750</xdr:rowOff>
                  </from>
                  <to>
                    <xdr:col>15</xdr:col>
                    <xdr:colOff>69850</xdr:colOff>
                    <xdr:row>44</xdr:row>
                    <xdr:rowOff>0</xdr:rowOff>
                  </to>
                </anchor>
              </controlPr>
            </control>
          </mc:Choice>
        </mc:AlternateContent>
        <mc:AlternateContent xmlns:mc="http://schemas.openxmlformats.org/markup-compatibility/2006">
          <mc:Choice Requires="x14">
            <control shapeId="8230" r:id="rId42" name="Check Box 38">
              <controlPr defaultSize="0" autoFill="0" autoLine="0" autoPict="0">
                <anchor moveWithCells="1">
                  <from>
                    <xdr:col>12</xdr:col>
                    <xdr:colOff>0</xdr:colOff>
                    <xdr:row>45</xdr:row>
                    <xdr:rowOff>31750</xdr:rowOff>
                  </from>
                  <to>
                    <xdr:col>13</xdr:col>
                    <xdr:colOff>69850</xdr:colOff>
                    <xdr:row>46</xdr:row>
                    <xdr:rowOff>0</xdr:rowOff>
                  </to>
                </anchor>
              </controlPr>
            </control>
          </mc:Choice>
        </mc:AlternateContent>
        <mc:AlternateContent xmlns:mc="http://schemas.openxmlformats.org/markup-compatibility/2006">
          <mc:Choice Requires="x14">
            <control shapeId="8231" r:id="rId43" name="Check Box 39">
              <controlPr defaultSize="0" autoFill="0" autoLine="0" autoPict="0">
                <anchor moveWithCells="1">
                  <from>
                    <xdr:col>14</xdr:col>
                    <xdr:colOff>0</xdr:colOff>
                    <xdr:row>45</xdr:row>
                    <xdr:rowOff>31750</xdr:rowOff>
                  </from>
                  <to>
                    <xdr:col>15</xdr:col>
                    <xdr:colOff>69850</xdr:colOff>
                    <xdr:row>46</xdr:row>
                    <xdr:rowOff>0</xdr:rowOff>
                  </to>
                </anchor>
              </controlPr>
            </control>
          </mc:Choice>
        </mc:AlternateContent>
        <mc:AlternateContent xmlns:mc="http://schemas.openxmlformats.org/markup-compatibility/2006">
          <mc:Choice Requires="x14">
            <control shapeId="8232" r:id="rId44" name="Check Box 40">
              <controlPr defaultSize="0" autoFill="0" autoLine="0" autoPict="0">
                <anchor moveWithCells="1">
                  <from>
                    <xdr:col>12</xdr:col>
                    <xdr:colOff>0</xdr:colOff>
                    <xdr:row>47</xdr:row>
                    <xdr:rowOff>31750</xdr:rowOff>
                  </from>
                  <to>
                    <xdr:col>13</xdr:col>
                    <xdr:colOff>69850</xdr:colOff>
                    <xdr:row>48</xdr:row>
                    <xdr:rowOff>0</xdr:rowOff>
                  </to>
                </anchor>
              </controlPr>
            </control>
          </mc:Choice>
        </mc:AlternateContent>
        <mc:AlternateContent xmlns:mc="http://schemas.openxmlformats.org/markup-compatibility/2006">
          <mc:Choice Requires="x14">
            <control shapeId="8233" r:id="rId45" name="Check Box 41">
              <controlPr defaultSize="0" autoFill="0" autoLine="0" autoPict="0">
                <anchor moveWithCells="1">
                  <from>
                    <xdr:col>14</xdr:col>
                    <xdr:colOff>0</xdr:colOff>
                    <xdr:row>47</xdr:row>
                    <xdr:rowOff>31750</xdr:rowOff>
                  </from>
                  <to>
                    <xdr:col>15</xdr:col>
                    <xdr:colOff>69850</xdr:colOff>
                    <xdr:row>48</xdr:row>
                    <xdr:rowOff>0</xdr:rowOff>
                  </to>
                </anchor>
              </controlPr>
            </control>
          </mc:Choice>
        </mc:AlternateContent>
        <mc:AlternateContent xmlns:mc="http://schemas.openxmlformats.org/markup-compatibility/2006">
          <mc:Choice Requires="x14">
            <control shapeId="8234" r:id="rId46" name="Check Box 42">
              <controlPr defaultSize="0" autoFill="0" autoLine="0" autoPict="0">
                <anchor moveWithCells="1">
                  <from>
                    <xdr:col>12</xdr:col>
                    <xdr:colOff>0</xdr:colOff>
                    <xdr:row>49</xdr:row>
                    <xdr:rowOff>31750</xdr:rowOff>
                  </from>
                  <to>
                    <xdr:col>13</xdr:col>
                    <xdr:colOff>69850</xdr:colOff>
                    <xdr:row>50</xdr:row>
                    <xdr:rowOff>0</xdr:rowOff>
                  </to>
                </anchor>
              </controlPr>
            </control>
          </mc:Choice>
        </mc:AlternateContent>
        <mc:AlternateContent xmlns:mc="http://schemas.openxmlformats.org/markup-compatibility/2006">
          <mc:Choice Requires="x14">
            <control shapeId="8235" r:id="rId47" name="Check Box 43">
              <controlPr defaultSize="0" autoFill="0" autoLine="0" autoPict="0">
                <anchor moveWithCells="1">
                  <from>
                    <xdr:col>14</xdr:col>
                    <xdr:colOff>0</xdr:colOff>
                    <xdr:row>49</xdr:row>
                    <xdr:rowOff>31750</xdr:rowOff>
                  </from>
                  <to>
                    <xdr:col>15</xdr:col>
                    <xdr:colOff>69850</xdr:colOff>
                    <xdr:row>50</xdr:row>
                    <xdr:rowOff>0</xdr:rowOff>
                  </to>
                </anchor>
              </controlPr>
            </control>
          </mc:Choice>
        </mc:AlternateContent>
        <mc:AlternateContent xmlns:mc="http://schemas.openxmlformats.org/markup-compatibility/2006">
          <mc:Choice Requires="x14">
            <control shapeId="8236" r:id="rId48" name="Check Box 44">
              <controlPr defaultSize="0" autoFill="0" autoLine="0" autoPict="0">
                <anchor moveWithCells="1">
                  <from>
                    <xdr:col>14</xdr:col>
                    <xdr:colOff>0</xdr:colOff>
                    <xdr:row>53</xdr:row>
                    <xdr:rowOff>31750</xdr:rowOff>
                  </from>
                  <to>
                    <xdr:col>15</xdr:col>
                    <xdr:colOff>69850</xdr:colOff>
                    <xdr:row>54</xdr:row>
                    <xdr:rowOff>0</xdr:rowOff>
                  </to>
                </anchor>
              </controlPr>
            </control>
          </mc:Choice>
        </mc:AlternateContent>
        <mc:AlternateContent xmlns:mc="http://schemas.openxmlformats.org/markup-compatibility/2006">
          <mc:Choice Requires="x14">
            <control shapeId="8237" r:id="rId49" name="Check Box 45">
              <controlPr defaultSize="0" autoFill="0" autoLine="0" autoPict="0">
                <anchor moveWithCells="1">
                  <from>
                    <xdr:col>14</xdr:col>
                    <xdr:colOff>0</xdr:colOff>
                    <xdr:row>51</xdr:row>
                    <xdr:rowOff>31750</xdr:rowOff>
                  </from>
                  <to>
                    <xdr:col>15</xdr:col>
                    <xdr:colOff>69850</xdr:colOff>
                    <xdr:row>52</xdr:row>
                    <xdr:rowOff>0</xdr:rowOff>
                  </to>
                </anchor>
              </controlPr>
            </control>
          </mc:Choice>
        </mc:AlternateContent>
        <mc:AlternateContent xmlns:mc="http://schemas.openxmlformats.org/markup-compatibility/2006">
          <mc:Choice Requires="x14">
            <control shapeId="8238" r:id="rId50" name="Check Box 46">
              <controlPr defaultSize="0" autoFill="0" autoLine="0" autoPict="0">
                <anchor moveWithCells="1">
                  <from>
                    <xdr:col>12</xdr:col>
                    <xdr:colOff>0</xdr:colOff>
                    <xdr:row>53</xdr:row>
                    <xdr:rowOff>31750</xdr:rowOff>
                  </from>
                  <to>
                    <xdr:col>13</xdr:col>
                    <xdr:colOff>69850</xdr:colOff>
                    <xdr:row>54</xdr:row>
                    <xdr:rowOff>0</xdr:rowOff>
                  </to>
                </anchor>
              </controlPr>
            </control>
          </mc:Choice>
        </mc:AlternateContent>
        <mc:AlternateContent xmlns:mc="http://schemas.openxmlformats.org/markup-compatibility/2006">
          <mc:Choice Requires="x14">
            <control shapeId="8239" r:id="rId51" name="Check Box 47">
              <controlPr defaultSize="0" autoFill="0" autoLine="0" autoPict="0">
                <anchor moveWithCells="1">
                  <from>
                    <xdr:col>12</xdr:col>
                    <xdr:colOff>0</xdr:colOff>
                    <xdr:row>38</xdr:row>
                    <xdr:rowOff>31750</xdr:rowOff>
                  </from>
                  <to>
                    <xdr:col>13</xdr:col>
                    <xdr:colOff>69850</xdr:colOff>
                    <xdr:row>39</xdr:row>
                    <xdr:rowOff>0</xdr:rowOff>
                  </to>
                </anchor>
              </controlPr>
            </control>
          </mc:Choice>
        </mc:AlternateContent>
        <mc:AlternateContent xmlns:mc="http://schemas.openxmlformats.org/markup-compatibility/2006">
          <mc:Choice Requires="x14">
            <control shapeId="8240" r:id="rId52" name="Check Box 48">
              <controlPr defaultSize="0" autoFill="0" autoLine="0" autoPict="0">
                <anchor moveWithCells="1">
                  <from>
                    <xdr:col>14</xdr:col>
                    <xdr:colOff>0</xdr:colOff>
                    <xdr:row>38</xdr:row>
                    <xdr:rowOff>31750</xdr:rowOff>
                  </from>
                  <to>
                    <xdr:col>15</xdr:col>
                    <xdr:colOff>69850</xdr:colOff>
                    <xdr:row>39</xdr:row>
                    <xdr:rowOff>0</xdr:rowOff>
                  </to>
                </anchor>
              </controlPr>
            </control>
          </mc:Choice>
        </mc:AlternateContent>
        <mc:AlternateContent xmlns:mc="http://schemas.openxmlformats.org/markup-compatibility/2006">
          <mc:Choice Requires="x14">
            <control shapeId="8241" r:id="rId53" name="Check Box 49">
              <controlPr defaultSize="0" autoFill="0" autoLine="0" autoPict="0">
                <anchor moveWithCells="1">
                  <from>
                    <xdr:col>14</xdr:col>
                    <xdr:colOff>0</xdr:colOff>
                    <xdr:row>19</xdr:row>
                    <xdr:rowOff>31750</xdr:rowOff>
                  </from>
                  <to>
                    <xdr:col>15</xdr:col>
                    <xdr:colOff>69850</xdr:colOff>
                    <xdr:row>20</xdr:row>
                    <xdr:rowOff>0</xdr:rowOff>
                  </to>
                </anchor>
              </controlPr>
            </control>
          </mc:Choice>
        </mc:AlternateContent>
        <mc:AlternateContent xmlns:mc="http://schemas.openxmlformats.org/markup-compatibility/2006">
          <mc:Choice Requires="x14">
            <control shapeId="8242" r:id="rId54" name="Check Box 50">
              <controlPr defaultSize="0" autoFill="0" autoLine="0" autoPict="0">
                <anchor moveWithCells="1">
                  <from>
                    <xdr:col>12</xdr:col>
                    <xdr:colOff>0</xdr:colOff>
                    <xdr:row>19</xdr:row>
                    <xdr:rowOff>31750</xdr:rowOff>
                  </from>
                  <to>
                    <xdr:col>13</xdr:col>
                    <xdr:colOff>69850</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L54"/>
  <sheetViews>
    <sheetView topLeftCell="A40" workbookViewId="0">
      <selection activeCell="P51" sqref="P51:Q51"/>
    </sheetView>
  </sheetViews>
  <sheetFormatPr defaultColWidth="2.6328125" defaultRowHeight="20.149999999999999" customHeight="1" x14ac:dyDescent="0.25"/>
  <cols>
    <col min="1" max="10" width="2.6328125" style="1" customWidth="1"/>
    <col min="11" max="11" width="0.90625" style="1" customWidth="1"/>
    <col min="12" max="12" width="3.6328125" style="1" customWidth="1"/>
    <col min="13" max="14" width="2.08984375" style="1" customWidth="1"/>
    <col min="15" max="15" width="3.6328125" style="1" customWidth="1"/>
    <col min="16" max="17" width="2.08984375" style="1" customWidth="1"/>
    <col min="18" max="18" width="3.6328125" style="1" customWidth="1"/>
    <col min="19" max="30" width="2.6328125" style="1"/>
    <col min="31" max="31" width="3.6328125" style="1" customWidth="1"/>
    <col min="32" max="32" width="2.6328125" style="1"/>
    <col min="33" max="33" width="2.6328125" style="1" customWidth="1"/>
    <col min="34" max="34" width="3.6328125" style="1" customWidth="1"/>
    <col min="35" max="36" width="2.6328125" style="1"/>
    <col min="37" max="37" width="3.6328125" style="1" customWidth="1"/>
    <col min="38" max="16384" width="2.6328125" style="1"/>
  </cols>
  <sheetData>
    <row r="1" spans="1:38" ht="18" customHeight="1" thickTop="1" x14ac:dyDescent="0.35">
      <c r="A1" s="72">
        <v>6</v>
      </c>
      <c r="B1" s="23" t="s">
        <v>110</v>
      </c>
      <c r="C1" s="4"/>
      <c r="D1" s="4"/>
      <c r="E1" s="4"/>
      <c r="F1" s="4"/>
      <c r="G1" s="4"/>
      <c r="H1" s="4"/>
      <c r="I1" s="4"/>
      <c r="J1" s="4"/>
      <c r="K1" s="4"/>
      <c r="L1" s="4"/>
      <c r="M1" s="4"/>
      <c r="N1" s="59"/>
      <c r="O1" s="4"/>
      <c r="P1" s="4"/>
      <c r="Q1" s="4"/>
      <c r="R1" s="4"/>
      <c r="S1" s="4"/>
      <c r="T1" s="4"/>
      <c r="U1" s="439" t="s">
        <v>236</v>
      </c>
      <c r="V1" s="439"/>
      <c r="W1" s="439"/>
      <c r="X1" s="439"/>
      <c r="Y1" s="439"/>
      <c r="Z1" s="439"/>
      <c r="AA1" s="439"/>
      <c r="AB1" s="439"/>
      <c r="AC1" s="439"/>
      <c r="AD1" s="439"/>
      <c r="AE1" s="439"/>
      <c r="AF1" s="439"/>
      <c r="AG1" s="439"/>
      <c r="AH1" s="439"/>
      <c r="AI1" s="439"/>
      <c r="AJ1" s="439"/>
      <c r="AK1" s="439"/>
      <c r="AL1" s="5"/>
    </row>
    <row r="2" spans="1:38" ht="24.75" customHeight="1" x14ac:dyDescent="0.25">
      <c r="A2" s="6"/>
      <c r="L2" s="74" t="s">
        <v>4518</v>
      </c>
      <c r="O2" s="74" t="s">
        <v>111</v>
      </c>
      <c r="R2" s="74" t="s">
        <v>4519</v>
      </c>
      <c r="U2" s="440"/>
      <c r="V2" s="440"/>
      <c r="W2" s="440"/>
      <c r="X2" s="440"/>
      <c r="Y2" s="440"/>
      <c r="Z2" s="440"/>
      <c r="AA2" s="440"/>
      <c r="AB2" s="440"/>
      <c r="AC2" s="440"/>
      <c r="AD2" s="440"/>
      <c r="AE2" s="440"/>
      <c r="AF2" s="440"/>
      <c r="AG2" s="440"/>
      <c r="AH2" s="440"/>
      <c r="AI2" s="440"/>
      <c r="AJ2" s="440"/>
      <c r="AK2" s="440"/>
      <c r="AL2" s="7"/>
    </row>
    <row r="3" spans="1:38" ht="20.149999999999999" customHeight="1" x14ac:dyDescent="0.25">
      <c r="A3" s="6"/>
      <c r="B3" s="1" t="s">
        <v>112</v>
      </c>
      <c r="L3" s="165"/>
      <c r="M3" s="186"/>
      <c r="N3" s="186"/>
      <c r="O3" s="165">
        <v>1</v>
      </c>
      <c r="P3" s="186"/>
      <c r="Q3" s="186"/>
      <c r="R3" s="165"/>
      <c r="U3" s="425"/>
      <c r="V3" s="425"/>
      <c r="W3" s="425"/>
      <c r="X3" s="425"/>
      <c r="Y3" s="425"/>
      <c r="Z3" s="425"/>
      <c r="AA3" s="425"/>
      <c r="AB3" s="425"/>
      <c r="AC3" s="425"/>
      <c r="AD3" s="425"/>
      <c r="AE3" s="425"/>
      <c r="AF3" s="425"/>
      <c r="AG3" s="425"/>
      <c r="AH3" s="425"/>
      <c r="AI3" s="425"/>
      <c r="AJ3" s="425"/>
      <c r="AK3" s="425"/>
      <c r="AL3" s="7"/>
    </row>
    <row r="4" spans="1:38" ht="12" customHeight="1" x14ac:dyDescent="0.25">
      <c r="A4" s="6"/>
      <c r="L4" s="186"/>
      <c r="M4" s="186"/>
      <c r="N4" s="186"/>
      <c r="O4" s="186"/>
      <c r="P4" s="186"/>
      <c r="Q4" s="186"/>
      <c r="R4" s="186"/>
      <c r="AL4" s="7"/>
    </row>
    <row r="5" spans="1:38" ht="20.149999999999999" customHeight="1" x14ac:dyDescent="0.25">
      <c r="A5" s="6"/>
      <c r="B5" s="1" t="s">
        <v>113</v>
      </c>
      <c r="L5" s="165"/>
      <c r="M5" s="186"/>
      <c r="N5" s="186"/>
      <c r="O5" s="165">
        <v>1</v>
      </c>
      <c r="P5" s="186"/>
      <c r="Q5" s="186"/>
      <c r="R5" s="165"/>
      <c r="U5" s="425"/>
      <c r="V5" s="425"/>
      <c r="W5" s="425"/>
      <c r="X5" s="425"/>
      <c r="Y5" s="425"/>
      <c r="Z5" s="425"/>
      <c r="AA5" s="425"/>
      <c r="AB5" s="425"/>
      <c r="AC5" s="425"/>
      <c r="AD5" s="425"/>
      <c r="AE5" s="425"/>
      <c r="AF5" s="425"/>
      <c r="AG5" s="425"/>
      <c r="AH5" s="425"/>
      <c r="AI5" s="425"/>
      <c r="AJ5" s="425"/>
      <c r="AK5" s="425"/>
      <c r="AL5" s="7"/>
    </row>
    <row r="6" spans="1:38" ht="12" customHeight="1" x14ac:dyDescent="0.25">
      <c r="A6" s="6"/>
      <c r="L6" s="186"/>
      <c r="M6" s="186"/>
      <c r="N6" s="186"/>
      <c r="O6" s="186"/>
      <c r="P6" s="186"/>
      <c r="Q6" s="186"/>
      <c r="R6" s="186"/>
      <c r="AL6" s="7"/>
    </row>
    <row r="7" spans="1:38" ht="20.149999999999999" customHeight="1" x14ac:dyDescent="0.25">
      <c r="A7" s="6"/>
      <c r="B7" s="1" t="s">
        <v>35</v>
      </c>
      <c r="L7" s="165"/>
      <c r="M7" s="186"/>
      <c r="N7" s="186"/>
      <c r="O7" s="165"/>
      <c r="P7" s="186"/>
      <c r="Q7" s="186"/>
      <c r="R7" s="165"/>
      <c r="U7" s="425"/>
      <c r="V7" s="425"/>
      <c r="W7" s="425"/>
      <c r="X7" s="425"/>
      <c r="Y7" s="425"/>
      <c r="Z7" s="425"/>
      <c r="AA7" s="425"/>
      <c r="AB7" s="425"/>
      <c r="AC7" s="425"/>
      <c r="AD7" s="425"/>
      <c r="AE7" s="425"/>
      <c r="AF7" s="425"/>
      <c r="AG7" s="425"/>
      <c r="AH7" s="425"/>
      <c r="AI7" s="425"/>
      <c r="AJ7" s="425"/>
      <c r="AK7" s="425"/>
      <c r="AL7" s="7"/>
    </row>
    <row r="8" spans="1:38" ht="12" customHeight="1" x14ac:dyDescent="0.25">
      <c r="A8" s="6"/>
      <c r="L8" s="186"/>
      <c r="M8" s="186"/>
      <c r="N8" s="186"/>
      <c r="O8" s="186"/>
      <c r="P8" s="186"/>
      <c r="Q8" s="186"/>
      <c r="R8" s="186"/>
      <c r="AL8" s="7"/>
    </row>
    <row r="9" spans="1:38" ht="20.149999999999999" customHeight="1" x14ac:dyDescent="0.25">
      <c r="A9" s="6"/>
      <c r="B9" s="1" t="s">
        <v>36</v>
      </c>
      <c r="L9" s="165"/>
      <c r="M9" s="186"/>
      <c r="N9" s="186"/>
      <c r="O9" s="165">
        <v>1</v>
      </c>
      <c r="P9" s="186"/>
      <c r="Q9" s="186"/>
      <c r="R9" s="165"/>
      <c r="U9" s="425"/>
      <c r="V9" s="425"/>
      <c r="W9" s="425"/>
      <c r="X9" s="425"/>
      <c r="Y9" s="425"/>
      <c r="Z9" s="425"/>
      <c r="AA9" s="425"/>
      <c r="AB9" s="425"/>
      <c r="AC9" s="425"/>
      <c r="AD9" s="425"/>
      <c r="AE9" s="425"/>
      <c r="AF9" s="425"/>
      <c r="AG9" s="425"/>
      <c r="AH9" s="425"/>
      <c r="AI9" s="425"/>
      <c r="AJ9" s="425"/>
      <c r="AK9" s="425"/>
      <c r="AL9" s="7"/>
    </row>
    <row r="10" spans="1:38" ht="12" customHeight="1" x14ac:dyDescent="0.25">
      <c r="A10" s="6"/>
      <c r="L10" s="186"/>
      <c r="M10" s="186"/>
      <c r="N10" s="186"/>
      <c r="O10" s="186"/>
      <c r="P10" s="186"/>
      <c r="Q10" s="186"/>
      <c r="R10" s="186"/>
      <c r="AL10" s="7"/>
    </row>
    <row r="11" spans="1:38" ht="20.149999999999999" customHeight="1" x14ac:dyDescent="0.25">
      <c r="A11" s="6"/>
      <c r="B11" s="1" t="s">
        <v>114</v>
      </c>
      <c r="L11" s="165"/>
      <c r="M11" s="186"/>
      <c r="N11" s="186"/>
      <c r="O11" s="165"/>
      <c r="P11" s="186"/>
      <c r="Q11" s="186"/>
      <c r="R11" s="165"/>
      <c r="U11" s="425"/>
      <c r="V11" s="425"/>
      <c r="W11" s="425"/>
      <c r="X11" s="425"/>
      <c r="Y11" s="425"/>
      <c r="Z11" s="425"/>
      <c r="AA11" s="425"/>
      <c r="AB11" s="425"/>
      <c r="AC11" s="425"/>
      <c r="AD11" s="425"/>
      <c r="AE11" s="425"/>
      <c r="AF11" s="425"/>
      <c r="AG11" s="425"/>
      <c r="AH11" s="425"/>
      <c r="AI11" s="425"/>
      <c r="AJ11" s="425"/>
      <c r="AK11" s="425"/>
      <c r="AL11" s="7"/>
    </row>
    <row r="12" spans="1:38" ht="12" customHeight="1" x14ac:dyDescent="0.25">
      <c r="A12" s="6"/>
      <c r="L12" s="186"/>
      <c r="M12" s="186"/>
      <c r="N12" s="186"/>
      <c r="O12" s="186"/>
      <c r="P12" s="186"/>
      <c r="Q12" s="186"/>
      <c r="R12" s="186"/>
      <c r="AL12" s="7"/>
    </row>
    <row r="13" spans="1:38" ht="20.149999999999999" customHeight="1" x14ac:dyDescent="0.25">
      <c r="A13" s="6"/>
      <c r="B13" s="1" t="s">
        <v>117</v>
      </c>
      <c r="L13" s="165"/>
      <c r="M13" s="186"/>
      <c r="N13" s="186"/>
      <c r="O13" s="165"/>
      <c r="P13" s="186"/>
      <c r="Q13" s="186"/>
      <c r="R13" s="165"/>
      <c r="U13" s="425"/>
      <c r="V13" s="425"/>
      <c r="W13" s="425"/>
      <c r="X13" s="425"/>
      <c r="Y13" s="425"/>
      <c r="Z13" s="425"/>
      <c r="AA13" s="425"/>
      <c r="AB13" s="425"/>
      <c r="AC13" s="425"/>
      <c r="AD13" s="425"/>
      <c r="AE13" s="425"/>
      <c r="AF13" s="425"/>
      <c r="AG13" s="425"/>
      <c r="AH13" s="425"/>
      <c r="AI13" s="425"/>
      <c r="AJ13" s="425"/>
      <c r="AK13" s="425"/>
      <c r="AL13" s="7"/>
    </row>
    <row r="14" spans="1:38" ht="12" customHeight="1" x14ac:dyDescent="0.25">
      <c r="A14" s="6"/>
      <c r="L14" s="186"/>
      <c r="M14" s="186"/>
      <c r="N14" s="186"/>
      <c r="O14" s="186"/>
      <c r="P14" s="186"/>
      <c r="Q14" s="186"/>
      <c r="R14" s="186"/>
      <c r="AL14" s="7"/>
    </row>
    <row r="15" spans="1:38" ht="25.25" customHeight="1" x14ac:dyDescent="0.25">
      <c r="A15" s="6"/>
      <c r="B15" s="1" t="s">
        <v>118</v>
      </c>
      <c r="L15" s="165"/>
      <c r="M15" s="186"/>
      <c r="N15" s="186"/>
      <c r="O15" s="165">
        <v>3</v>
      </c>
      <c r="P15" s="186"/>
      <c r="Q15" s="186"/>
      <c r="R15" s="165"/>
      <c r="U15" s="441" t="s">
        <v>4631</v>
      </c>
      <c r="V15" s="441"/>
      <c r="W15" s="441"/>
      <c r="X15" s="441"/>
      <c r="Y15" s="441"/>
      <c r="Z15" s="441"/>
      <c r="AA15" s="441"/>
      <c r="AB15" s="441"/>
      <c r="AC15" s="441"/>
      <c r="AD15" s="441"/>
      <c r="AE15" s="441"/>
      <c r="AF15" s="441"/>
      <c r="AG15" s="441"/>
      <c r="AH15" s="441"/>
      <c r="AI15" s="441"/>
      <c r="AJ15" s="441"/>
      <c r="AK15" s="441"/>
      <c r="AL15" s="7"/>
    </row>
    <row r="16" spans="1:38" ht="12" customHeight="1" x14ac:dyDescent="0.25">
      <c r="A16" s="6"/>
      <c r="L16" s="186"/>
      <c r="M16" s="186"/>
      <c r="N16" s="186"/>
      <c r="O16" s="186"/>
      <c r="P16" s="186"/>
      <c r="Q16" s="186"/>
      <c r="R16" s="186"/>
      <c r="AL16" s="7"/>
    </row>
    <row r="17" spans="1:38" ht="20.149999999999999" customHeight="1" x14ac:dyDescent="0.25">
      <c r="A17" s="6"/>
      <c r="B17" s="1" t="s">
        <v>115</v>
      </c>
      <c r="L17" s="165"/>
      <c r="M17" s="186"/>
      <c r="N17" s="186"/>
      <c r="O17" s="165"/>
      <c r="P17" s="186"/>
      <c r="Q17" s="186"/>
      <c r="R17" s="165"/>
      <c r="U17" s="425"/>
      <c r="V17" s="425"/>
      <c r="W17" s="425"/>
      <c r="X17" s="425"/>
      <c r="Y17" s="425"/>
      <c r="Z17" s="425"/>
      <c r="AA17" s="425"/>
      <c r="AB17" s="425"/>
      <c r="AC17" s="425"/>
      <c r="AD17" s="425"/>
      <c r="AE17" s="425"/>
      <c r="AF17" s="425"/>
      <c r="AG17" s="425"/>
      <c r="AH17" s="425"/>
      <c r="AI17" s="425"/>
      <c r="AJ17" s="425"/>
      <c r="AK17" s="425"/>
      <c r="AL17" s="7"/>
    </row>
    <row r="18" spans="1:38" ht="12" customHeight="1" x14ac:dyDescent="0.25">
      <c r="A18" s="6"/>
      <c r="L18" s="186"/>
      <c r="M18" s="186"/>
      <c r="N18" s="186"/>
      <c r="O18" s="186"/>
      <c r="P18" s="186"/>
      <c r="Q18" s="186"/>
      <c r="R18" s="186"/>
      <c r="AL18" s="7"/>
    </row>
    <row r="19" spans="1:38" ht="20.149999999999999" customHeight="1" x14ac:dyDescent="0.25">
      <c r="A19" s="6"/>
      <c r="B19" s="1" t="s">
        <v>116</v>
      </c>
      <c r="L19" s="165"/>
      <c r="M19" s="186"/>
      <c r="N19" s="186"/>
      <c r="O19" s="165"/>
      <c r="P19" s="186"/>
      <c r="Q19" s="186"/>
      <c r="R19" s="165"/>
      <c r="U19" s="425"/>
      <c r="V19" s="425"/>
      <c r="W19" s="425"/>
      <c r="X19" s="425"/>
      <c r="Y19" s="425"/>
      <c r="Z19" s="425"/>
      <c r="AA19" s="425"/>
      <c r="AB19" s="425"/>
      <c r="AC19" s="425"/>
      <c r="AD19" s="425"/>
      <c r="AE19" s="425"/>
      <c r="AF19" s="425"/>
      <c r="AG19" s="425"/>
      <c r="AH19" s="425"/>
      <c r="AI19" s="425"/>
      <c r="AJ19" s="425"/>
      <c r="AK19" s="425"/>
      <c r="AL19" s="7"/>
    </row>
    <row r="20" spans="1:38" ht="12" customHeight="1" x14ac:dyDescent="0.25">
      <c r="A20" s="6"/>
      <c r="AL20" s="7"/>
    </row>
    <row r="21" spans="1:38" ht="9" customHeight="1" x14ac:dyDescent="0.25">
      <c r="A21" s="6"/>
      <c r="L21" s="64"/>
      <c r="O21" s="64"/>
      <c r="R21" s="64"/>
      <c r="AL21" s="7"/>
    </row>
    <row r="22" spans="1:38" ht="20.149999999999999" customHeight="1" x14ac:dyDescent="0.35">
      <c r="A22" s="65">
        <v>7</v>
      </c>
      <c r="B22" s="50" t="s">
        <v>120</v>
      </c>
      <c r="AL22" s="7"/>
    </row>
    <row r="23" spans="1:38" ht="20.149999999999999" customHeight="1" x14ac:dyDescent="0.25">
      <c r="A23" s="6"/>
      <c r="L23" s="74" t="s">
        <v>4518</v>
      </c>
      <c r="O23" s="74" t="s">
        <v>111</v>
      </c>
      <c r="R23" s="74" t="s">
        <v>4519</v>
      </c>
      <c r="V23" s="75" t="s">
        <v>219</v>
      </c>
      <c r="W23" s="52"/>
      <c r="AL23" s="7"/>
    </row>
    <row r="24" spans="1:38" ht="20.149999999999999" customHeight="1" x14ac:dyDescent="0.25">
      <c r="A24" s="6"/>
      <c r="B24" s="1" t="s">
        <v>121</v>
      </c>
      <c r="L24" s="165"/>
      <c r="M24" s="186"/>
      <c r="N24" s="186"/>
      <c r="O24" s="165">
        <v>1</v>
      </c>
      <c r="P24" s="186"/>
      <c r="Q24" s="186"/>
      <c r="R24" s="165"/>
      <c r="U24" s="425"/>
      <c r="V24" s="425"/>
      <c r="W24" s="425"/>
      <c r="X24" s="425"/>
      <c r="Y24" s="425"/>
      <c r="Z24" s="425"/>
      <c r="AA24" s="425"/>
      <c r="AB24" s="425"/>
      <c r="AC24" s="425"/>
      <c r="AD24" s="425"/>
      <c r="AE24" s="425"/>
      <c r="AF24" s="425"/>
      <c r="AG24" s="425"/>
      <c r="AH24" s="425"/>
      <c r="AI24" s="425"/>
      <c r="AJ24" s="425"/>
      <c r="AK24" s="425"/>
      <c r="AL24" s="7"/>
    </row>
    <row r="25" spans="1:38" ht="12" customHeight="1" x14ac:dyDescent="0.25">
      <c r="A25" s="6"/>
      <c r="L25" s="186"/>
      <c r="M25" s="186"/>
      <c r="N25" s="186"/>
      <c r="O25" s="186"/>
      <c r="P25" s="186"/>
      <c r="Q25" s="186"/>
      <c r="R25" s="186"/>
      <c r="AL25" s="7"/>
    </row>
    <row r="26" spans="1:38" ht="20.149999999999999" customHeight="1" x14ac:dyDescent="0.25">
      <c r="A26" s="6"/>
      <c r="B26" s="1" t="s">
        <v>122</v>
      </c>
      <c r="L26" s="165"/>
      <c r="M26" s="186"/>
      <c r="N26" s="186"/>
      <c r="O26" s="165"/>
      <c r="P26" s="186"/>
      <c r="Q26" s="186"/>
      <c r="R26" s="165"/>
      <c r="U26" s="425"/>
      <c r="V26" s="425"/>
      <c r="W26" s="425"/>
      <c r="X26" s="425"/>
      <c r="Y26" s="425"/>
      <c r="Z26" s="425"/>
      <c r="AA26" s="425"/>
      <c r="AB26" s="425"/>
      <c r="AC26" s="425"/>
      <c r="AD26" s="425"/>
      <c r="AE26" s="425"/>
      <c r="AF26" s="425"/>
      <c r="AG26" s="425"/>
      <c r="AH26" s="425"/>
      <c r="AI26" s="425"/>
      <c r="AJ26" s="425"/>
      <c r="AK26" s="425"/>
      <c r="AL26" s="7"/>
    </row>
    <row r="27" spans="1:38" s="29" customFormat="1" ht="12" customHeight="1" x14ac:dyDescent="0.25">
      <c r="A27" s="48"/>
      <c r="B27" s="1"/>
      <c r="C27" s="1"/>
      <c r="D27" s="1"/>
      <c r="E27" s="1"/>
      <c r="F27" s="1"/>
      <c r="G27" s="1"/>
      <c r="H27" s="1"/>
      <c r="I27" s="1"/>
      <c r="J27" s="1"/>
      <c r="K27" s="1"/>
      <c r="L27" s="186"/>
      <c r="M27" s="186"/>
      <c r="N27" s="186"/>
      <c r="O27" s="186"/>
      <c r="P27" s="186"/>
      <c r="Q27" s="186"/>
      <c r="R27" s="186"/>
      <c r="S27" s="1"/>
      <c r="T27" s="1"/>
      <c r="U27" s="1"/>
      <c r="V27" s="1"/>
      <c r="W27" s="1"/>
      <c r="X27" s="1"/>
      <c r="Y27" s="1"/>
      <c r="Z27" s="1"/>
      <c r="AA27" s="1"/>
      <c r="AB27" s="1"/>
      <c r="AC27" s="1"/>
      <c r="AD27" s="1"/>
      <c r="AE27" s="1"/>
      <c r="AF27" s="1"/>
      <c r="AG27" s="1"/>
      <c r="AH27" s="1"/>
      <c r="AI27" s="1"/>
      <c r="AJ27" s="1"/>
      <c r="AK27" s="1"/>
      <c r="AL27" s="49"/>
    </row>
    <row r="28" spans="1:38" ht="20.149999999999999" customHeight="1" x14ac:dyDescent="0.25">
      <c r="A28" s="6"/>
      <c r="B28" s="1" t="s">
        <v>229</v>
      </c>
      <c r="L28" s="165"/>
      <c r="M28" s="186"/>
      <c r="N28" s="186"/>
      <c r="O28" s="165">
        <v>3</v>
      </c>
      <c r="P28" s="186"/>
      <c r="Q28" s="186"/>
      <c r="R28" s="165"/>
      <c r="U28" s="425" t="s">
        <v>4579</v>
      </c>
      <c r="V28" s="425"/>
      <c r="W28" s="425"/>
      <c r="X28" s="425"/>
      <c r="Y28" s="425"/>
      <c r="Z28" s="425"/>
      <c r="AA28" s="425"/>
      <c r="AB28" s="425"/>
      <c r="AC28" s="425"/>
      <c r="AD28" s="425"/>
      <c r="AE28" s="425"/>
      <c r="AF28" s="425"/>
      <c r="AG28" s="425"/>
      <c r="AH28" s="425"/>
      <c r="AI28" s="425"/>
      <c r="AJ28" s="425"/>
      <c r="AK28" s="425"/>
      <c r="AL28" s="7"/>
    </row>
    <row r="29" spans="1:38" ht="12" customHeight="1" x14ac:dyDescent="0.25">
      <c r="A29" s="6"/>
      <c r="L29" s="186"/>
      <c r="M29" s="186"/>
      <c r="N29" s="186"/>
      <c r="O29" s="186"/>
      <c r="P29" s="186"/>
      <c r="Q29" s="186"/>
      <c r="R29" s="186"/>
      <c r="AL29" s="7"/>
    </row>
    <row r="30" spans="1:38" ht="20.149999999999999" customHeight="1" x14ac:dyDescent="0.25">
      <c r="A30" s="6"/>
      <c r="B30" s="1" t="s">
        <v>123</v>
      </c>
      <c r="L30" s="165"/>
      <c r="M30" s="186"/>
      <c r="N30" s="186"/>
      <c r="O30" s="165"/>
      <c r="P30" s="186"/>
      <c r="Q30" s="186"/>
      <c r="R30" s="165"/>
      <c r="U30" s="425"/>
      <c r="V30" s="425"/>
      <c r="W30" s="425"/>
      <c r="X30" s="425"/>
      <c r="Y30" s="425"/>
      <c r="Z30" s="425"/>
      <c r="AA30" s="425"/>
      <c r="AB30" s="425"/>
      <c r="AC30" s="425"/>
      <c r="AD30" s="425"/>
      <c r="AE30" s="425"/>
      <c r="AF30" s="425"/>
      <c r="AG30" s="425"/>
      <c r="AH30" s="425"/>
      <c r="AI30" s="425"/>
      <c r="AJ30" s="425"/>
      <c r="AK30" s="425"/>
      <c r="AL30" s="7"/>
    </row>
    <row r="31" spans="1:38" ht="11.15" customHeight="1" x14ac:dyDescent="0.25">
      <c r="A31" s="6"/>
      <c r="L31" s="64"/>
      <c r="AL31" s="7"/>
    </row>
    <row r="32" spans="1:38" ht="21.9" customHeight="1" x14ac:dyDescent="0.35">
      <c r="A32" s="65">
        <v>8</v>
      </c>
      <c r="B32" s="50" t="s">
        <v>119</v>
      </c>
      <c r="L32" s="64"/>
      <c r="AL32" s="7"/>
    </row>
    <row r="33" spans="1:38" ht="20.149999999999999" customHeight="1" x14ac:dyDescent="0.25">
      <c r="A33" s="6"/>
      <c r="L33" s="74" t="s">
        <v>4518</v>
      </c>
      <c r="O33" s="74" t="s">
        <v>111</v>
      </c>
      <c r="R33" s="74" t="s">
        <v>4519</v>
      </c>
      <c r="AE33" s="74" t="s">
        <v>4520</v>
      </c>
      <c r="AH33" s="74" t="s">
        <v>111</v>
      </c>
      <c r="AK33" s="74" t="s">
        <v>4519</v>
      </c>
      <c r="AL33" s="7"/>
    </row>
    <row r="34" spans="1:38" ht="20.149999999999999" customHeight="1" x14ac:dyDescent="0.25">
      <c r="A34" s="6"/>
      <c r="B34" s="435" t="s">
        <v>4496</v>
      </c>
      <c r="C34" s="435"/>
      <c r="D34" s="435"/>
      <c r="E34" s="435"/>
      <c r="F34" s="435"/>
      <c r="G34" s="435"/>
      <c r="H34" s="435"/>
      <c r="I34" s="435"/>
      <c r="L34" s="165"/>
      <c r="M34" s="186"/>
      <c r="N34" s="186"/>
      <c r="O34" s="165">
        <v>1</v>
      </c>
      <c r="P34" s="186"/>
      <c r="Q34" s="186"/>
      <c r="R34" s="165"/>
      <c r="U34" s="435"/>
      <c r="V34" s="435"/>
      <c r="W34" s="435"/>
      <c r="X34" s="435"/>
      <c r="Y34" s="435"/>
      <c r="Z34" s="435"/>
      <c r="AA34" s="435"/>
      <c r="AB34" s="435"/>
      <c r="AC34" s="435"/>
      <c r="AE34" s="165"/>
      <c r="AF34" s="186"/>
      <c r="AG34" s="186"/>
      <c r="AH34" s="165"/>
      <c r="AI34" s="186"/>
      <c r="AJ34" s="186"/>
      <c r="AK34" s="165"/>
      <c r="AL34" s="7"/>
    </row>
    <row r="35" spans="1:38" ht="12" customHeight="1" x14ac:dyDescent="0.25">
      <c r="A35" s="6"/>
      <c r="L35" s="186"/>
      <c r="M35" s="186"/>
      <c r="N35" s="186"/>
      <c r="O35" s="186"/>
      <c r="P35" s="186"/>
      <c r="Q35" s="186"/>
      <c r="R35" s="186"/>
      <c r="U35" s="29"/>
      <c r="AE35" s="186"/>
      <c r="AF35" s="186"/>
      <c r="AG35" s="186"/>
      <c r="AH35" s="186"/>
      <c r="AI35" s="186"/>
      <c r="AJ35" s="186"/>
      <c r="AK35" s="186"/>
      <c r="AL35" s="7"/>
    </row>
    <row r="36" spans="1:38" ht="20.149999999999999" customHeight="1" x14ac:dyDescent="0.25">
      <c r="A36" s="6"/>
      <c r="B36" s="435" t="s">
        <v>4512</v>
      </c>
      <c r="C36" s="435"/>
      <c r="D36" s="435"/>
      <c r="E36" s="435"/>
      <c r="F36" s="435"/>
      <c r="G36" s="435"/>
      <c r="H36" s="435"/>
      <c r="I36" s="435"/>
      <c r="L36" s="165"/>
      <c r="M36" s="186"/>
      <c r="N36" s="186"/>
      <c r="O36" s="165">
        <v>2</v>
      </c>
      <c r="P36" s="186"/>
      <c r="Q36" s="186"/>
      <c r="R36" s="165"/>
      <c r="U36" s="435"/>
      <c r="V36" s="435"/>
      <c r="W36" s="435"/>
      <c r="X36" s="435"/>
      <c r="Y36" s="435"/>
      <c r="Z36" s="435"/>
      <c r="AA36" s="435"/>
      <c r="AB36" s="435"/>
      <c r="AC36" s="435"/>
      <c r="AE36" s="165"/>
      <c r="AF36" s="186"/>
      <c r="AG36" s="186"/>
      <c r="AH36" s="165"/>
      <c r="AI36" s="186"/>
      <c r="AJ36" s="186"/>
      <c r="AK36" s="165"/>
      <c r="AL36" s="7"/>
    </row>
    <row r="37" spans="1:38" ht="12" customHeight="1" x14ac:dyDescent="0.25">
      <c r="A37" s="6"/>
      <c r="L37" s="186"/>
      <c r="M37" s="186"/>
      <c r="N37" s="186"/>
      <c r="O37" s="186"/>
      <c r="P37" s="186"/>
      <c r="Q37" s="186"/>
      <c r="R37" s="186"/>
      <c r="U37" s="29"/>
      <c r="AE37" s="186"/>
      <c r="AF37" s="186"/>
      <c r="AG37" s="186"/>
      <c r="AH37" s="186"/>
      <c r="AI37" s="186"/>
      <c r="AJ37" s="186"/>
      <c r="AK37" s="186"/>
      <c r="AL37" s="7"/>
    </row>
    <row r="38" spans="1:38" ht="20.149999999999999" customHeight="1" x14ac:dyDescent="0.25">
      <c r="A38" s="6"/>
      <c r="B38" s="435" t="s">
        <v>4500</v>
      </c>
      <c r="C38" s="435"/>
      <c r="D38" s="435"/>
      <c r="E38" s="435"/>
      <c r="F38" s="435"/>
      <c r="G38" s="435"/>
      <c r="H38" s="435"/>
      <c r="I38" s="435"/>
      <c r="L38" s="165"/>
      <c r="M38" s="186"/>
      <c r="N38" s="186"/>
      <c r="O38" s="165">
        <v>4</v>
      </c>
      <c r="P38" s="186"/>
      <c r="Q38" s="186"/>
      <c r="R38" s="165"/>
      <c r="U38" s="435"/>
      <c r="V38" s="435"/>
      <c r="W38" s="435"/>
      <c r="X38" s="435"/>
      <c r="Y38" s="435"/>
      <c r="Z38" s="435"/>
      <c r="AA38" s="435"/>
      <c r="AB38" s="435"/>
      <c r="AC38" s="435"/>
      <c r="AE38" s="165"/>
      <c r="AF38" s="186"/>
      <c r="AG38" s="186"/>
      <c r="AH38" s="165"/>
      <c r="AI38" s="186"/>
      <c r="AJ38" s="186"/>
      <c r="AK38" s="165"/>
      <c r="AL38" s="7"/>
    </row>
    <row r="39" spans="1:38" ht="12" customHeight="1" x14ac:dyDescent="0.25">
      <c r="A39" s="6"/>
      <c r="L39" s="186"/>
      <c r="M39" s="186"/>
      <c r="N39" s="186"/>
      <c r="O39" s="186"/>
      <c r="P39" s="186"/>
      <c r="Q39" s="186"/>
      <c r="R39" s="186"/>
      <c r="U39" s="29"/>
      <c r="AE39" s="186"/>
      <c r="AF39" s="186"/>
      <c r="AG39" s="186"/>
      <c r="AH39" s="186"/>
      <c r="AI39" s="186"/>
      <c r="AJ39" s="186"/>
      <c r="AK39" s="186"/>
      <c r="AL39" s="7"/>
    </row>
    <row r="40" spans="1:38" ht="20.149999999999999" customHeight="1" x14ac:dyDescent="0.25">
      <c r="A40" s="6"/>
      <c r="B40" s="435" t="s">
        <v>4497</v>
      </c>
      <c r="C40" s="435"/>
      <c r="D40" s="435"/>
      <c r="E40" s="435"/>
      <c r="F40" s="435"/>
      <c r="G40" s="435"/>
      <c r="H40" s="435"/>
      <c r="I40" s="435"/>
      <c r="L40" s="165"/>
      <c r="M40" s="186"/>
      <c r="N40" s="186"/>
      <c r="O40" s="165">
        <v>1</v>
      </c>
      <c r="P40" s="186"/>
      <c r="Q40" s="186"/>
      <c r="R40" s="165"/>
      <c r="U40" s="435"/>
      <c r="V40" s="435"/>
      <c r="W40" s="435"/>
      <c r="X40" s="435"/>
      <c r="Y40" s="435"/>
      <c r="Z40" s="435"/>
      <c r="AA40" s="435"/>
      <c r="AB40" s="435"/>
      <c r="AC40" s="435"/>
      <c r="AE40" s="165"/>
      <c r="AF40" s="186"/>
      <c r="AG40" s="186"/>
      <c r="AH40" s="165"/>
      <c r="AI40" s="186"/>
      <c r="AJ40" s="186"/>
      <c r="AK40" s="165"/>
      <c r="AL40" s="7"/>
    </row>
    <row r="41" spans="1:38" ht="12" customHeight="1" x14ac:dyDescent="0.25">
      <c r="A41" s="6"/>
      <c r="L41" s="186"/>
      <c r="M41" s="186"/>
      <c r="N41" s="186"/>
      <c r="O41" s="186"/>
      <c r="P41" s="186"/>
      <c r="Q41" s="186"/>
      <c r="R41" s="186"/>
      <c r="U41" s="29"/>
      <c r="AE41" s="186"/>
      <c r="AF41" s="186"/>
      <c r="AG41" s="186"/>
      <c r="AH41" s="186"/>
      <c r="AI41" s="186"/>
      <c r="AJ41" s="186"/>
      <c r="AK41" s="186"/>
      <c r="AL41" s="7"/>
    </row>
    <row r="42" spans="1:38" ht="20.149999999999999" customHeight="1" x14ac:dyDescent="0.25">
      <c r="A42" s="6"/>
      <c r="B42" s="435" t="s">
        <v>4499</v>
      </c>
      <c r="C42" s="435"/>
      <c r="D42" s="435"/>
      <c r="E42" s="435"/>
      <c r="F42" s="435"/>
      <c r="G42" s="435"/>
      <c r="H42" s="435"/>
      <c r="I42" s="435"/>
      <c r="L42" s="187"/>
      <c r="M42" s="186"/>
      <c r="N42" s="186"/>
      <c r="O42" s="187">
        <v>2</v>
      </c>
      <c r="P42" s="186"/>
      <c r="Q42" s="186"/>
      <c r="R42" s="187"/>
      <c r="U42" s="435"/>
      <c r="V42" s="435"/>
      <c r="W42" s="435"/>
      <c r="X42" s="435"/>
      <c r="Y42" s="435"/>
      <c r="Z42" s="435"/>
      <c r="AA42" s="435"/>
      <c r="AB42" s="435"/>
      <c r="AC42" s="435"/>
      <c r="AE42" s="187"/>
      <c r="AF42" s="186"/>
      <c r="AG42" s="186"/>
      <c r="AH42" s="187"/>
      <c r="AI42" s="186"/>
      <c r="AJ42" s="186"/>
      <c r="AK42" s="187"/>
      <c r="AL42" s="7"/>
    </row>
    <row r="43" spans="1:38" ht="12" customHeight="1" x14ac:dyDescent="0.25">
      <c r="A43" s="6"/>
      <c r="L43" s="188"/>
      <c r="M43" s="186"/>
      <c r="N43" s="186"/>
      <c r="O43" s="188"/>
      <c r="P43" s="186"/>
      <c r="Q43" s="186"/>
      <c r="R43" s="188"/>
      <c r="U43" s="29"/>
      <c r="AE43" s="188"/>
      <c r="AF43" s="186"/>
      <c r="AG43" s="186"/>
      <c r="AH43" s="188"/>
      <c r="AI43" s="186"/>
      <c r="AJ43" s="186"/>
      <c r="AK43" s="188"/>
      <c r="AL43" s="7"/>
    </row>
    <row r="44" spans="1:38" ht="20.149999999999999" customHeight="1" x14ac:dyDescent="0.25">
      <c r="A44" s="6"/>
      <c r="B44" s="435" t="s">
        <v>4503</v>
      </c>
      <c r="C44" s="435"/>
      <c r="D44" s="435"/>
      <c r="E44" s="435"/>
      <c r="F44" s="435"/>
      <c r="G44" s="435"/>
      <c r="H44" s="435"/>
      <c r="I44" s="435"/>
      <c r="L44" s="189"/>
      <c r="M44" s="186"/>
      <c r="N44" s="186"/>
      <c r="O44" s="189">
        <v>1</v>
      </c>
      <c r="P44" s="186"/>
      <c r="Q44" s="186"/>
      <c r="R44" s="189"/>
      <c r="U44" s="435"/>
      <c r="V44" s="435"/>
      <c r="W44" s="435"/>
      <c r="X44" s="435"/>
      <c r="Y44" s="435"/>
      <c r="Z44" s="435"/>
      <c r="AA44" s="435"/>
      <c r="AB44" s="435"/>
      <c r="AC44" s="435"/>
      <c r="AE44" s="189"/>
      <c r="AF44" s="186"/>
      <c r="AG44" s="186"/>
      <c r="AH44" s="189"/>
      <c r="AI44" s="186"/>
      <c r="AJ44" s="186"/>
      <c r="AK44" s="189"/>
      <c r="AL44" s="7"/>
    </row>
    <row r="45" spans="1:38" ht="12" customHeight="1" x14ac:dyDescent="0.25">
      <c r="A45" s="6"/>
      <c r="L45" s="190"/>
      <c r="M45" s="186"/>
      <c r="N45" s="186"/>
      <c r="O45" s="190"/>
      <c r="P45" s="186"/>
      <c r="Q45" s="186"/>
      <c r="R45" s="190"/>
      <c r="U45" s="29"/>
      <c r="AE45" s="190"/>
      <c r="AF45" s="186"/>
      <c r="AG45" s="186"/>
      <c r="AH45" s="190"/>
      <c r="AI45" s="186"/>
      <c r="AJ45" s="186"/>
      <c r="AK45" s="190"/>
      <c r="AL45" s="7"/>
    </row>
    <row r="46" spans="1:38" ht="20.149999999999999" customHeight="1" x14ac:dyDescent="0.25">
      <c r="A46" s="6"/>
      <c r="B46" s="435"/>
      <c r="C46" s="435"/>
      <c r="D46" s="435"/>
      <c r="E46" s="435"/>
      <c r="F46" s="435"/>
      <c r="G46" s="435"/>
      <c r="H46" s="435"/>
      <c r="I46" s="435"/>
      <c r="L46" s="165"/>
      <c r="M46" s="186"/>
      <c r="N46" s="186"/>
      <c r="O46" s="165"/>
      <c r="P46" s="186"/>
      <c r="Q46" s="186"/>
      <c r="R46" s="165"/>
      <c r="U46" s="435"/>
      <c r="V46" s="435"/>
      <c r="W46" s="435"/>
      <c r="X46" s="435"/>
      <c r="Y46" s="435"/>
      <c r="Z46" s="435"/>
      <c r="AA46" s="435"/>
      <c r="AB46" s="435"/>
      <c r="AC46" s="435"/>
      <c r="AE46" s="165"/>
      <c r="AF46" s="186"/>
      <c r="AG46" s="186"/>
      <c r="AH46" s="165"/>
      <c r="AI46" s="186"/>
      <c r="AJ46" s="186"/>
      <c r="AK46" s="165"/>
      <c r="AL46" s="7"/>
    </row>
    <row r="47" spans="1:38" ht="12" customHeight="1" x14ac:dyDescent="0.25">
      <c r="A47" s="6"/>
      <c r="L47" s="64"/>
      <c r="O47" s="64"/>
      <c r="R47" s="64"/>
      <c r="AE47" s="64"/>
      <c r="AH47" s="64"/>
      <c r="AK47" s="64"/>
      <c r="AL47" s="7"/>
    </row>
    <row r="48" spans="1:38" ht="20.149999999999999" customHeight="1" x14ac:dyDescent="0.25">
      <c r="A48" s="6"/>
      <c r="B48" s="435"/>
      <c r="C48" s="435"/>
      <c r="D48" s="435"/>
      <c r="E48" s="435"/>
      <c r="F48" s="435"/>
      <c r="G48" s="435"/>
      <c r="H48" s="435"/>
      <c r="I48" s="435"/>
      <c r="L48" s="165"/>
      <c r="M48" s="186"/>
      <c r="N48" s="186"/>
      <c r="O48" s="165"/>
      <c r="P48" s="186"/>
      <c r="Q48" s="186"/>
      <c r="R48" s="165"/>
      <c r="U48" s="435"/>
      <c r="V48" s="435"/>
      <c r="W48" s="435"/>
      <c r="X48" s="435"/>
      <c r="Y48" s="435"/>
      <c r="Z48" s="435"/>
      <c r="AA48" s="435"/>
      <c r="AB48" s="435"/>
      <c r="AC48" s="435"/>
      <c r="AE48" s="165"/>
      <c r="AF48" s="186"/>
      <c r="AG48" s="186"/>
      <c r="AH48" s="165"/>
      <c r="AI48" s="186"/>
      <c r="AJ48" s="186"/>
      <c r="AK48" s="165"/>
      <c r="AL48" s="7"/>
    </row>
    <row r="49" spans="1:38" ht="15.9" customHeight="1" x14ac:dyDescent="0.25">
      <c r="A49" s="6"/>
      <c r="B49" s="434" t="s">
        <v>4540</v>
      </c>
      <c r="C49" s="434"/>
      <c r="D49" s="434"/>
      <c r="E49" s="434"/>
      <c r="F49" s="434"/>
      <c r="G49" s="434"/>
      <c r="H49" s="434"/>
      <c r="I49" s="434"/>
      <c r="J49" s="434"/>
      <c r="K49" s="434"/>
      <c r="L49" s="434"/>
      <c r="AL49" s="7"/>
    </row>
    <row r="50" spans="1:38" ht="26.15" customHeight="1" x14ac:dyDescent="0.3">
      <c r="A50" s="6"/>
      <c r="B50" s="434"/>
      <c r="C50" s="434"/>
      <c r="D50" s="434"/>
      <c r="E50" s="434"/>
      <c r="F50" s="434"/>
      <c r="G50" s="434"/>
      <c r="H50" s="434"/>
      <c r="I50" s="434"/>
      <c r="J50" s="434"/>
      <c r="K50" s="434"/>
      <c r="L50" s="434"/>
      <c r="M50" s="274" t="s">
        <v>4632</v>
      </c>
      <c r="N50" s="274"/>
      <c r="O50" s="274"/>
      <c r="P50" s="274"/>
      <c r="Q50" s="274"/>
      <c r="R50" s="274"/>
      <c r="S50" s="274"/>
      <c r="T50" s="274"/>
      <c r="U50" s="274"/>
      <c r="V50" s="274"/>
      <c r="W50" s="274"/>
      <c r="X50" s="274"/>
      <c r="Y50" s="274"/>
      <c r="Z50" s="274"/>
      <c r="AA50" s="274"/>
      <c r="AB50" s="274"/>
      <c r="AC50" s="274"/>
      <c r="AD50" s="274"/>
      <c r="AE50" s="29"/>
      <c r="AF50" s="81" t="s">
        <v>4541</v>
      </c>
      <c r="AG50" s="29"/>
      <c r="AH50" s="29"/>
      <c r="AI50" s="436"/>
      <c r="AJ50" s="437"/>
      <c r="AK50" s="438"/>
      <c r="AL50" s="7"/>
    </row>
    <row r="51" spans="1:38" ht="26.15" customHeight="1" x14ac:dyDescent="0.3">
      <c r="A51" s="6"/>
      <c r="B51" s="273"/>
      <c r="C51" s="273"/>
      <c r="D51" s="273"/>
      <c r="E51" s="273"/>
      <c r="F51" s="273"/>
      <c r="G51" s="273"/>
      <c r="H51" s="273"/>
      <c r="I51" s="273"/>
      <c r="J51" s="273"/>
      <c r="K51" s="273"/>
      <c r="L51" s="273"/>
      <c r="M51" s="271"/>
      <c r="N51" s="271"/>
      <c r="O51" s="271"/>
      <c r="P51" s="271"/>
      <c r="Q51" s="271"/>
      <c r="R51" s="271"/>
      <c r="S51" s="271"/>
      <c r="T51" s="271"/>
      <c r="U51" s="271"/>
      <c r="V51" s="271"/>
      <c r="W51" s="271"/>
      <c r="X51" s="271"/>
      <c r="Y51" s="271"/>
      <c r="Z51" s="271"/>
      <c r="AA51" s="271"/>
      <c r="AB51" s="271"/>
      <c r="AC51" s="271"/>
      <c r="AD51" s="271"/>
      <c r="AE51" s="77"/>
      <c r="AF51" s="275" t="s">
        <v>4541</v>
      </c>
      <c r="AG51" s="77"/>
      <c r="AH51" s="77"/>
      <c r="AI51" s="436"/>
      <c r="AJ51" s="437"/>
      <c r="AK51" s="438"/>
      <c r="AL51" s="7"/>
    </row>
    <row r="52" spans="1:38" ht="26.15" customHeight="1" x14ac:dyDescent="0.3">
      <c r="A52" s="6"/>
      <c r="B52" s="272"/>
      <c r="C52" s="272"/>
      <c r="D52" s="272"/>
      <c r="E52" s="272"/>
      <c r="F52" s="272"/>
      <c r="G52" s="272"/>
      <c r="H52" s="272"/>
      <c r="I52" s="272"/>
      <c r="J52" s="272"/>
      <c r="K52" s="272"/>
      <c r="L52" s="272"/>
      <c r="M52" s="272"/>
      <c r="N52" s="272"/>
      <c r="O52" s="272"/>
      <c r="P52" s="272"/>
      <c r="Q52" s="272"/>
      <c r="R52" s="272"/>
      <c r="S52" s="272"/>
      <c r="T52" s="272"/>
      <c r="U52" s="272"/>
      <c r="V52" s="272"/>
      <c r="W52" s="272"/>
      <c r="X52" s="272"/>
      <c r="Y52" s="272"/>
      <c r="Z52" s="272"/>
      <c r="AA52" s="272"/>
      <c r="AB52" s="272"/>
      <c r="AC52" s="272"/>
      <c r="AD52" s="272"/>
      <c r="AF52" s="81" t="s">
        <v>4541</v>
      </c>
      <c r="AI52" s="436"/>
      <c r="AJ52" s="437"/>
      <c r="AK52" s="438"/>
      <c r="AL52" s="7"/>
    </row>
    <row r="53" spans="1:38" ht="12.9" customHeight="1" thickBot="1" x14ac:dyDescent="0.3">
      <c r="A53" s="10"/>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2"/>
    </row>
    <row r="54" spans="1:38" ht="20.149999999999999" customHeight="1" thickTop="1" x14ac:dyDescent="0.25"/>
  </sheetData>
  <mergeCells count="34">
    <mergeCell ref="AI50:AK50"/>
    <mergeCell ref="AI51:AK51"/>
    <mergeCell ref="AI52:AK52"/>
    <mergeCell ref="U11:AK11"/>
    <mergeCell ref="U1:AK2"/>
    <mergeCell ref="U3:AK3"/>
    <mergeCell ref="U5:AK5"/>
    <mergeCell ref="U7:AK7"/>
    <mergeCell ref="U9:AK9"/>
    <mergeCell ref="U13:AK13"/>
    <mergeCell ref="U30:AK30"/>
    <mergeCell ref="U15:AK15"/>
    <mergeCell ref="U17:AK17"/>
    <mergeCell ref="U19:AK19"/>
    <mergeCell ref="U24:AK24"/>
    <mergeCell ref="U26:AK26"/>
    <mergeCell ref="U28:AK28"/>
    <mergeCell ref="B34:I34"/>
    <mergeCell ref="B36:I36"/>
    <mergeCell ref="B38:I38"/>
    <mergeCell ref="B40:I40"/>
    <mergeCell ref="B42:I42"/>
    <mergeCell ref="U34:AC34"/>
    <mergeCell ref="U36:AC36"/>
    <mergeCell ref="U38:AC38"/>
    <mergeCell ref="U40:AC40"/>
    <mergeCell ref="U42:AC42"/>
    <mergeCell ref="B49:L50"/>
    <mergeCell ref="B48:I48"/>
    <mergeCell ref="U48:AC48"/>
    <mergeCell ref="B44:I44"/>
    <mergeCell ref="B46:I46"/>
    <mergeCell ref="U44:AC44"/>
    <mergeCell ref="U46:AC46"/>
  </mergeCells>
  <phoneticPr fontId="0" type="noConversion"/>
  <pageMargins left="0.39000000000000007" right="0.39000000000000007" top="0.39000000000000007" bottom="0.39000000000000007" header="0.51" footer="0.2"/>
  <pageSetup paperSize="9" scale="86" orientation="portrait"/>
  <headerFooter>
    <oddFooter>&amp;C&amp;K000000Page 4</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Lookups!$K$2:$K$30</xm:f>
          </x14:formula1>
          <xm:sqref>B34:I34 B36:I36 B38:I38 B40:I40 B42:I42 B44:I44 B46:I46 B48:I48 U34:AC34 U36:AC36 U38:AC38 U40:AC40 U42:AC42 U44:AC44 U46:AC46 U48:AC48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pageSetUpPr fitToPage="1"/>
  </sheetPr>
  <dimension ref="A1:AI41"/>
  <sheetViews>
    <sheetView topLeftCell="A26" workbookViewId="0">
      <selection activeCell="W15" sqref="W15:X15"/>
    </sheetView>
  </sheetViews>
  <sheetFormatPr defaultColWidth="2.6328125" defaultRowHeight="20.149999999999999" customHeight="1" x14ac:dyDescent="0.25"/>
  <cols>
    <col min="1" max="1" width="3.453125" style="1" customWidth="1"/>
    <col min="2" max="12" width="2.6328125" style="1" customWidth="1"/>
    <col min="13" max="13" width="3.6328125" style="1" customWidth="1"/>
    <col min="14" max="14" width="2.6328125" style="1" customWidth="1"/>
    <col min="15" max="15" width="3.6328125" style="1" customWidth="1"/>
    <col min="16" max="16384" width="2.6328125" style="1"/>
  </cols>
  <sheetData>
    <row r="1" spans="1:35" ht="17" thickTop="1" x14ac:dyDescent="0.35">
      <c r="A1" s="72">
        <v>9</v>
      </c>
      <c r="B1" s="23" t="s">
        <v>124</v>
      </c>
      <c r="C1" s="4"/>
      <c r="D1" s="4"/>
      <c r="E1" s="4"/>
      <c r="F1" s="4"/>
      <c r="G1" s="4"/>
      <c r="H1" s="4"/>
      <c r="I1" s="4"/>
      <c r="J1" s="4"/>
      <c r="K1" s="4"/>
      <c r="L1" s="4"/>
      <c r="M1" s="4"/>
      <c r="N1" s="59"/>
      <c r="O1" s="4"/>
      <c r="P1" s="4"/>
      <c r="Q1" s="4"/>
      <c r="R1" s="4"/>
      <c r="S1" s="4"/>
      <c r="T1" s="4"/>
      <c r="U1" s="4"/>
      <c r="V1" s="4"/>
      <c r="W1" s="4"/>
      <c r="X1" s="4"/>
      <c r="Y1" s="4"/>
      <c r="Z1" s="4"/>
      <c r="AA1" s="4"/>
      <c r="AB1" s="4"/>
      <c r="AC1" s="4"/>
      <c r="AD1" s="4"/>
      <c r="AE1" s="4"/>
      <c r="AF1" s="4"/>
      <c r="AG1" s="4"/>
      <c r="AH1" s="4"/>
      <c r="AI1" s="5"/>
    </row>
    <row r="2" spans="1:35" s="29" customFormat="1" ht="24.75" customHeight="1" x14ac:dyDescent="0.25">
      <c r="A2" s="48"/>
      <c r="M2" s="51" t="s">
        <v>8</v>
      </c>
      <c r="N2" s="53"/>
      <c r="O2" s="51" t="s">
        <v>9</v>
      </c>
      <c r="Y2" s="52" t="s">
        <v>10</v>
      </c>
      <c r="AI2" s="49"/>
    </row>
    <row r="3" spans="1:35" ht="24.75" customHeight="1" x14ac:dyDescent="0.25">
      <c r="A3" s="6"/>
      <c r="B3" s="1" t="s">
        <v>66</v>
      </c>
      <c r="Q3" s="425"/>
      <c r="R3" s="425"/>
      <c r="S3" s="425"/>
      <c r="T3" s="425"/>
      <c r="U3" s="425"/>
      <c r="V3" s="425"/>
      <c r="W3" s="425"/>
      <c r="X3" s="425"/>
      <c r="Y3" s="425"/>
      <c r="Z3" s="425"/>
      <c r="AA3" s="425"/>
      <c r="AB3" s="425"/>
      <c r="AC3" s="425"/>
      <c r="AD3" s="425"/>
      <c r="AE3" s="425"/>
      <c r="AF3" s="425"/>
      <c r="AG3" s="425"/>
      <c r="AH3" s="425"/>
      <c r="AI3" s="7"/>
    </row>
    <row r="4" spans="1:35" ht="24.75" customHeight="1" thickBot="1" x14ac:dyDescent="0.3">
      <c r="A4" s="6"/>
      <c r="Q4" s="442"/>
      <c r="R4" s="442"/>
      <c r="S4" s="442"/>
      <c r="T4" s="442"/>
      <c r="U4" s="442"/>
      <c r="V4" s="442"/>
      <c r="W4" s="442"/>
      <c r="X4" s="442"/>
      <c r="Y4" s="442"/>
      <c r="Z4" s="442"/>
      <c r="AA4" s="442"/>
      <c r="AB4" s="442"/>
      <c r="AC4" s="442"/>
      <c r="AD4" s="442"/>
      <c r="AE4" s="442"/>
      <c r="AF4" s="442"/>
      <c r="AG4" s="442"/>
      <c r="AH4" s="442"/>
      <c r="AI4" s="7"/>
    </row>
    <row r="5" spans="1:35" ht="24.75" customHeight="1" x14ac:dyDescent="0.25">
      <c r="A5" s="6"/>
      <c r="B5" s="1" t="s">
        <v>37</v>
      </c>
      <c r="Q5" s="426"/>
      <c r="R5" s="426"/>
      <c r="S5" s="426"/>
      <c r="T5" s="426"/>
      <c r="U5" s="426"/>
      <c r="V5" s="426"/>
      <c r="W5" s="426"/>
      <c r="X5" s="426"/>
      <c r="Y5" s="426"/>
      <c r="Z5" s="426"/>
      <c r="AA5" s="426"/>
      <c r="AB5" s="426"/>
      <c r="AC5" s="426"/>
      <c r="AD5" s="426"/>
      <c r="AE5" s="426"/>
      <c r="AF5" s="426"/>
      <c r="AG5" s="426"/>
      <c r="AH5" s="426"/>
      <c r="AI5" s="7"/>
    </row>
    <row r="6" spans="1:35" ht="24.75" customHeight="1" thickBot="1" x14ac:dyDescent="0.3">
      <c r="A6" s="6"/>
      <c r="Q6" s="442"/>
      <c r="R6" s="442"/>
      <c r="S6" s="442"/>
      <c r="T6" s="442"/>
      <c r="U6" s="442"/>
      <c r="V6" s="442"/>
      <c r="W6" s="442"/>
      <c r="X6" s="442"/>
      <c r="Y6" s="442"/>
      <c r="Z6" s="442"/>
      <c r="AA6" s="442"/>
      <c r="AB6" s="442"/>
      <c r="AC6" s="442"/>
      <c r="AD6" s="442"/>
      <c r="AE6" s="442"/>
      <c r="AF6" s="442"/>
      <c r="AG6" s="442"/>
      <c r="AH6" s="442"/>
      <c r="AI6" s="7"/>
    </row>
    <row r="7" spans="1:35" ht="15" customHeight="1" x14ac:dyDescent="0.25">
      <c r="A7" s="6"/>
      <c r="AI7" s="7"/>
    </row>
    <row r="8" spans="1:35" ht="20.149999999999999" customHeight="1" x14ac:dyDescent="0.35">
      <c r="A8" s="65">
        <v>10</v>
      </c>
      <c r="B8" s="50" t="s">
        <v>125</v>
      </c>
      <c r="AI8" s="7"/>
    </row>
    <row r="9" spans="1:35" ht="15" customHeight="1" x14ac:dyDescent="0.3">
      <c r="A9" s="6"/>
      <c r="T9" s="81" t="s">
        <v>220</v>
      </c>
      <c r="AI9" s="7"/>
    </row>
    <row r="10" spans="1:35" ht="6.9" customHeight="1" x14ac:dyDescent="0.25">
      <c r="A10" s="6"/>
      <c r="AI10" s="7"/>
    </row>
    <row r="11" spans="1:35" ht="20.149999999999999" customHeight="1" x14ac:dyDescent="0.3">
      <c r="A11" s="6"/>
      <c r="B11" s="81" t="s">
        <v>127</v>
      </c>
      <c r="Q11" s="425" t="s">
        <v>4633</v>
      </c>
      <c r="R11" s="425"/>
      <c r="S11" s="425"/>
      <c r="T11" s="425"/>
      <c r="U11" s="425"/>
      <c r="V11" s="425"/>
      <c r="W11" s="425"/>
      <c r="X11" s="425"/>
      <c r="Y11" s="425"/>
      <c r="Z11" s="425"/>
      <c r="AA11" s="425"/>
      <c r="AB11" s="425"/>
      <c r="AC11" s="425"/>
      <c r="AD11" s="425"/>
      <c r="AE11" s="425"/>
      <c r="AF11" s="425"/>
      <c r="AG11" s="425"/>
      <c r="AH11" s="425"/>
      <c r="AI11" s="7"/>
    </row>
    <row r="12" spans="1:35" ht="24.75" customHeight="1" x14ac:dyDescent="0.25">
      <c r="A12" s="6"/>
      <c r="B12" s="77"/>
      <c r="C12" s="77"/>
      <c r="D12" s="77"/>
      <c r="E12" s="77"/>
      <c r="F12" s="77"/>
      <c r="G12" s="77"/>
      <c r="H12" s="77"/>
      <c r="I12" s="77"/>
      <c r="J12" s="77"/>
      <c r="K12" s="77"/>
      <c r="L12" s="77"/>
      <c r="M12" s="77"/>
      <c r="N12" s="77"/>
      <c r="O12" s="77"/>
      <c r="P12" s="77"/>
      <c r="Q12" s="443"/>
      <c r="R12" s="443"/>
      <c r="S12" s="443"/>
      <c r="T12" s="443"/>
      <c r="U12" s="443"/>
      <c r="V12" s="443"/>
      <c r="W12" s="443"/>
      <c r="X12" s="443"/>
      <c r="Y12" s="443"/>
      <c r="Z12" s="443"/>
      <c r="AA12" s="443"/>
      <c r="AB12" s="443"/>
      <c r="AC12" s="443"/>
      <c r="AD12" s="443"/>
      <c r="AE12" s="443"/>
      <c r="AF12" s="443"/>
      <c r="AG12" s="443"/>
      <c r="AH12" s="443"/>
      <c r="AI12" s="7"/>
    </row>
    <row r="13" spans="1:35" ht="18.899999999999999" customHeight="1" x14ac:dyDescent="0.25">
      <c r="A13" s="6"/>
      <c r="R13" s="446" t="s">
        <v>4521</v>
      </c>
      <c r="S13" s="446"/>
      <c r="T13" s="446"/>
      <c r="U13" s="446"/>
      <c r="AA13" s="447" t="s">
        <v>4522</v>
      </c>
      <c r="AB13" s="447"/>
      <c r="AC13" s="447"/>
      <c r="AD13" s="447"/>
      <c r="AI13" s="7"/>
    </row>
    <row r="14" spans="1:35" ht="24.75" customHeight="1" x14ac:dyDescent="0.3">
      <c r="A14" s="6"/>
      <c r="B14" s="81" t="s">
        <v>237</v>
      </c>
      <c r="H14" s="29"/>
      <c r="I14" s="427" t="s">
        <v>4634</v>
      </c>
      <c r="J14" s="427"/>
      <c r="K14" s="427"/>
      <c r="L14" s="427"/>
      <c r="M14" s="427"/>
      <c r="N14" s="427"/>
      <c r="O14" s="427"/>
      <c r="P14" s="427"/>
      <c r="R14" s="440"/>
      <c r="S14" s="440"/>
      <c r="T14" s="440"/>
      <c r="U14" s="440"/>
      <c r="W14" s="75" t="s">
        <v>111</v>
      </c>
      <c r="AA14" s="448"/>
      <c r="AB14" s="448"/>
      <c r="AC14" s="448"/>
      <c r="AD14" s="448"/>
      <c r="AE14" s="29"/>
      <c r="AF14" s="29"/>
      <c r="AG14" s="29"/>
      <c r="AH14" s="29"/>
      <c r="AI14" s="7"/>
    </row>
    <row r="15" spans="1:35" ht="24.75" customHeight="1" x14ac:dyDescent="0.25">
      <c r="A15" s="6"/>
      <c r="B15" s="1" t="s">
        <v>128</v>
      </c>
      <c r="I15" s="432" t="s">
        <v>4635</v>
      </c>
      <c r="J15" s="432"/>
      <c r="K15" s="432"/>
      <c r="L15" s="432"/>
      <c r="M15" s="432"/>
      <c r="N15" s="432"/>
      <c r="O15" s="432"/>
      <c r="P15" s="432"/>
      <c r="S15" s="444"/>
      <c r="T15" s="445"/>
      <c r="W15" s="444" t="s">
        <v>93</v>
      </c>
      <c r="X15" s="445"/>
      <c r="AA15" s="444"/>
      <c r="AB15" s="445"/>
      <c r="AI15" s="7"/>
    </row>
    <row r="16" spans="1:35" ht="12" customHeight="1" x14ac:dyDescent="0.25">
      <c r="A16" s="6"/>
      <c r="AI16" s="7"/>
    </row>
    <row r="17" spans="1:35" ht="24.75" customHeight="1" x14ac:dyDescent="0.3">
      <c r="A17" s="6"/>
      <c r="B17" s="81" t="s">
        <v>238</v>
      </c>
      <c r="H17" s="29"/>
      <c r="I17" s="425"/>
      <c r="J17" s="425"/>
      <c r="K17" s="425"/>
      <c r="L17" s="425"/>
      <c r="M17" s="425"/>
      <c r="N17" s="425"/>
      <c r="O17" s="425"/>
      <c r="P17" s="425"/>
      <c r="V17" s="29"/>
      <c r="Y17" s="29"/>
      <c r="Z17" s="29"/>
      <c r="AA17" s="29"/>
      <c r="AB17" s="29"/>
      <c r="AC17" s="29"/>
      <c r="AD17" s="29"/>
      <c r="AE17" s="29"/>
      <c r="AF17" s="29"/>
      <c r="AG17" s="29"/>
      <c r="AH17" s="29"/>
      <c r="AI17" s="7"/>
    </row>
    <row r="18" spans="1:35" ht="24.75" customHeight="1" x14ac:dyDescent="0.25">
      <c r="A18" s="6"/>
      <c r="B18" s="1" t="s">
        <v>128</v>
      </c>
      <c r="I18" s="432"/>
      <c r="J18" s="432"/>
      <c r="K18" s="432"/>
      <c r="L18" s="432"/>
      <c r="M18" s="432"/>
      <c r="N18" s="432"/>
      <c r="O18" s="432"/>
      <c r="P18" s="432"/>
      <c r="S18" s="444"/>
      <c r="T18" s="445"/>
      <c r="W18" s="444"/>
      <c r="X18" s="445"/>
      <c r="AA18" s="444"/>
      <c r="AB18" s="445"/>
      <c r="AI18" s="7"/>
    </row>
    <row r="19" spans="1:35" ht="12" customHeight="1" x14ac:dyDescent="0.25">
      <c r="A19" s="6"/>
      <c r="AI19" s="7"/>
    </row>
    <row r="20" spans="1:35" ht="21.75" customHeight="1" x14ac:dyDescent="0.3">
      <c r="A20" s="6"/>
      <c r="B20" s="81" t="s">
        <v>239</v>
      </c>
      <c r="H20" s="29"/>
      <c r="I20" s="425"/>
      <c r="J20" s="425"/>
      <c r="K20" s="425"/>
      <c r="L20" s="425"/>
      <c r="M20" s="425"/>
      <c r="N20" s="425"/>
      <c r="O20" s="425"/>
      <c r="P20" s="425"/>
      <c r="V20" s="29"/>
      <c r="W20" s="29"/>
      <c r="X20" s="29"/>
      <c r="Y20" s="29"/>
      <c r="Z20" s="29"/>
      <c r="AA20" s="29"/>
      <c r="AB20" s="29"/>
      <c r="AC20" s="29"/>
      <c r="AD20" s="29"/>
      <c r="AE20" s="29"/>
      <c r="AF20" s="29"/>
      <c r="AG20" s="29"/>
      <c r="AH20" s="29"/>
      <c r="AI20" s="7"/>
    </row>
    <row r="21" spans="1:35" ht="24.75" customHeight="1" x14ac:dyDescent="0.25">
      <c r="A21" s="6"/>
      <c r="B21" s="1" t="s">
        <v>128</v>
      </c>
      <c r="I21" s="432"/>
      <c r="J21" s="432"/>
      <c r="K21" s="432"/>
      <c r="L21" s="432"/>
      <c r="M21" s="432"/>
      <c r="N21" s="432"/>
      <c r="O21" s="432"/>
      <c r="P21" s="432"/>
      <c r="S21" s="444"/>
      <c r="T21" s="445"/>
      <c r="W21" s="444"/>
      <c r="X21" s="445"/>
      <c r="AA21" s="444"/>
      <c r="AB21" s="445"/>
      <c r="AI21" s="7"/>
    </row>
    <row r="22" spans="1:35" ht="12" customHeight="1" x14ac:dyDescent="0.25">
      <c r="A22" s="6"/>
      <c r="AI22" s="7"/>
    </row>
    <row r="23" spans="1:35" ht="24.75" customHeight="1" x14ac:dyDescent="0.3">
      <c r="A23" s="6"/>
      <c r="B23" s="81" t="s">
        <v>240</v>
      </c>
      <c r="H23" s="29"/>
      <c r="I23" s="425"/>
      <c r="J23" s="425"/>
      <c r="K23" s="425"/>
      <c r="L23" s="425"/>
      <c r="M23" s="425"/>
      <c r="N23" s="425"/>
      <c r="O23" s="425"/>
      <c r="P23" s="425"/>
      <c r="V23" s="29"/>
      <c r="W23" s="29"/>
      <c r="X23" s="29"/>
      <c r="Y23" s="29"/>
      <c r="Z23" s="29"/>
      <c r="AA23" s="29"/>
      <c r="AB23" s="29"/>
      <c r="AC23" s="29"/>
      <c r="AD23" s="29"/>
      <c r="AE23" s="29"/>
      <c r="AF23" s="29"/>
      <c r="AG23" s="29"/>
      <c r="AH23" s="29"/>
      <c r="AI23" s="7"/>
    </row>
    <row r="24" spans="1:35" ht="24.75" customHeight="1" x14ac:dyDescent="0.25">
      <c r="A24" s="6"/>
      <c r="B24" s="1" t="s">
        <v>128</v>
      </c>
      <c r="I24" s="432"/>
      <c r="J24" s="432"/>
      <c r="K24" s="432"/>
      <c r="L24" s="432"/>
      <c r="M24" s="432"/>
      <c r="N24" s="432"/>
      <c r="O24" s="432"/>
      <c r="P24" s="432"/>
      <c r="S24" s="444"/>
      <c r="T24" s="445"/>
      <c r="W24" s="444"/>
      <c r="X24" s="445"/>
      <c r="AA24" s="444"/>
      <c r="AB24" s="445"/>
      <c r="AI24" s="7"/>
    </row>
    <row r="25" spans="1:35" ht="24.75" customHeight="1" x14ac:dyDescent="0.25">
      <c r="A25" s="6"/>
      <c r="X25" s="76"/>
      <c r="Y25" s="76"/>
      <c r="Z25" s="76"/>
      <c r="AA25" s="76"/>
      <c r="AB25" s="76"/>
      <c r="AC25" s="76"/>
      <c r="AD25" s="76"/>
      <c r="AE25" s="76"/>
      <c r="AF25" s="76"/>
      <c r="AG25" s="76"/>
      <c r="AH25" s="76"/>
      <c r="AI25" s="7"/>
    </row>
    <row r="26" spans="1:35" ht="18" customHeight="1" x14ac:dyDescent="0.35">
      <c r="A26" s="65">
        <v>11</v>
      </c>
      <c r="B26" s="50" t="s">
        <v>70</v>
      </c>
      <c r="AI26" s="7"/>
    </row>
    <row r="27" spans="1:35" ht="18" customHeight="1" x14ac:dyDescent="0.3">
      <c r="A27" s="6"/>
      <c r="M27" s="54" t="s">
        <v>8</v>
      </c>
      <c r="N27" s="55"/>
      <c r="O27" s="54" t="s">
        <v>9</v>
      </c>
      <c r="T27" s="56" t="s">
        <v>241</v>
      </c>
      <c r="AI27" s="7"/>
    </row>
    <row r="28" spans="1:35" ht="9.75" customHeight="1" x14ac:dyDescent="0.3">
      <c r="A28" s="6"/>
      <c r="M28" s="13"/>
      <c r="O28" s="13"/>
      <c r="X28" s="21"/>
      <c r="AI28" s="7"/>
    </row>
    <row r="29" spans="1:35" ht="20.149999999999999" customHeight="1" x14ac:dyDescent="0.25">
      <c r="A29" s="6"/>
      <c r="B29" s="1" t="s">
        <v>71</v>
      </c>
      <c r="Q29" s="435"/>
      <c r="R29" s="435"/>
      <c r="S29" s="435"/>
      <c r="T29" s="435"/>
      <c r="U29" s="435"/>
      <c r="V29" s="435"/>
      <c r="W29" s="435"/>
      <c r="X29" s="435"/>
      <c r="Y29" s="435"/>
      <c r="Z29" s="435"/>
      <c r="AA29" s="435"/>
      <c r="AB29" s="435"/>
      <c r="AC29" s="435"/>
      <c r="AD29" s="435"/>
      <c r="AE29" s="435"/>
      <c r="AF29" s="435"/>
      <c r="AG29" s="435"/>
      <c r="AH29" s="435"/>
      <c r="AI29" s="7"/>
    </row>
    <row r="30" spans="1:35" ht="9.75" customHeight="1" x14ac:dyDescent="0.25">
      <c r="A30" s="6"/>
      <c r="AI30" s="7"/>
    </row>
    <row r="31" spans="1:35" ht="20.149999999999999" customHeight="1" x14ac:dyDescent="0.25">
      <c r="A31" s="6"/>
      <c r="B31" s="1" t="s">
        <v>72</v>
      </c>
      <c r="Q31" s="435"/>
      <c r="R31" s="435"/>
      <c r="S31" s="435"/>
      <c r="T31" s="435"/>
      <c r="U31" s="435"/>
      <c r="V31" s="435"/>
      <c r="W31" s="435"/>
      <c r="X31" s="435"/>
      <c r="Y31" s="435"/>
      <c r="Z31" s="435"/>
      <c r="AA31" s="435"/>
      <c r="AB31" s="435"/>
      <c r="AC31" s="435"/>
      <c r="AD31" s="435"/>
      <c r="AE31" s="435"/>
      <c r="AF31" s="435"/>
      <c r="AG31" s="435"/>
      <c r="AH31" s="435"/>
      <c r="AI31" s="7"/>
    </row>
    <row r="32" spans="1:35" ht="9.75" customHeight="1" x14ac:dyDescent="0.25">
      <c r="A32" s="6"/>
      <c r="AI32" s="7"/>
    </row>
    <row r="33" spans="1:35" ht="20.149999999999999" customHeight="1" x14ac:dyDescent="0.25">
      <c r="A33" s="6"/>
      <c r="B33" s="1" t="s">
        <v>4523</v>
      </c>
      <c r="Q33" s="435"/>
      <c r="R33" s="435"/>
      <c r="S33" s="435"/>
      <c r="T33" s="435"/>
      <c r="U33" s="435"/>
      <c r="V33" s="435"/>
      <c r="W33" s="435"/>
      <c r="X33" s="435"/>
      <c r="Y33" s="435"/>
      <c r="Z33" s="435"/>
      <c r="AA33" s="435"/>
      <c r="AB33" s="435"/>
      <c r="AC33" s="435"/>
      <c r="AD33" s="435"/>
      <c r="AE33" s="435"/>
      <c r="AF33" s="435"/>
      <c r="AG33" s="435"/>
      <c r="AH33" s="435"/>
      <c r="AI33" s="7"/>
    </row>
    <row r="34" spans="1:35" ht="9.75" customHeight="1" x14ac:dyDescent="0.25">
      <c r="A34" s="6"/>
      <c r="AI34" s="7"/>
    </row>
    <row r="35" spans="1:35" ht="20.149999999999999" customHeight="1" x14ac:dyDescent="0.25">
      <c r="A35" s="6"/>
      <c r="B35" s="1" t="s">
        <v>4524</v>
      </c>
      <c r="Q35" s="435"/>
      <c r="R35" s="435"/>
      <c r="S35" s="435"/>
      <c r="T35" s="435"/>
      <c r="U35" s="435"/>
      <c r="V35" s="435"/>
      <c r="W35" s="435"/>
      <c r="X35" s="435"/>
      <c r="Y35" s="435"/>
      <c r="Z35" s="435"/>
      <c r="AA35" s="435"/>
      <c r="AB35" s="435"/>
      <c r="AC35" s="435"/>
      <c r="AD35" s="435"/>
      <c r="AE35" s="435"/>
      <c r="AF35" s="435"/>
      <c r="AG35" s="435"/>
      <c r="AH35" s="435"/>
      <c r="AI35" s="7"/>
    </row>
    <row r="36" spans="1:35" ht="9.75" customHeight="1" x14ac:dyDescent="0.25">
      <c r="A36" s="6"/>
      <c r="AI36" s="7"/>
    </row>
    <row r="37" spans="1:35" ht="20.149999999999999" customHeight="1" x14ac:dyDescent="0.25">
      <c r="A37" s="6"/>
      <c r="B37" s="1" t="s">
        <v>4525</v>
      </c>
      <c r="Q37" s="435"/>
      <c r="R37" s="435"/>
      <c r="S37" s="435"/>
      <c r="T37" s="435"/>
      <c r="U37" s="435"/>
      <c r="V37" s="435"/>
      <c r="W37" s="435"/>
      <c r="X37" s="435"/>
      <c r="Y37" s="435"/>
      <c r="Z37" s="435"/>
      <c r="AA37" s="435"/>
      <c r="AB37" s="435"/>
      <c r="AC37" s="435"/>
      <c r="AD37" s="435"/>
      <c r="AE37" s="435"/>
      <c r="AF37" s="435"/>
      <c r="AG37" s="435"/>
      <c r="AH37" s="435"/>
      <c r="AI37" s="7"/>
    </row>
    <row r="38" spans="1:35" ht="9.75" customHeight="1" x14ac:dyDescent="0.25">
      <c r="A38" s="6"/>
      <c r="AI38" s="7"/>
    </row>
    <row r="39" spans="1:35" ht="20.149999999999999" customHeight="1" x14ac:dyDescent="0.25">
      <c r="A39" s="6"/>
      <c r="B39" s="1" t="s">
        <v>73</v>
      </c>
      <c r="Q39" s="435"/>
      <c r="R39" s="435"/>
      <c r="S39" s="435"/>
      <c r="T39" s="435"/>
      <c r="U39" s="435"/>
      <c r="V39" s="435"/>
      <c r="W39" s="435"/>
      <c r="X39" s="435"/>
      <c r="Y39" s="435"/>
      <c r="Z39" s="435"/>
      <c r="AA39" s="435"/>
      <c r="AB39" s="435"/>
      <c r="AC39" s="435"/>
      <c r="AD39" s="435"/>
      <c r="AE39" s="435"/>
      <c r="AF39" s="435"/>
      <c r="AG39" s="435"/>
      <c r="AH39" s="435"/>
      <c r="AI39" s="7"/>
    </row>
    <row r="40" spans="1:35" ht="15" customHeight="1" thickBot="1" x14ac:dyDescent="0.3">
      <c r="A40" s="10"/>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2"/>
    </row>
    <row r="41" spans="1:35" ht="20.149999999999999" customHeight="1" thickTop="1" x14ac:dyDescent="0.25"/>
  </sheetData>
  <mergeCells count="34">
    <mergeCell ref="Q33:AH33"/>
    <mergeCell ref="Q35:AH35"/>
    <mergeCell ref="Q37:AH37"/>
    <mergeCell ref="Q39:AH39"/>
    <mergeCell ref="Q29:AH29"/>
    <mergeCell ref="S24:T24"/>
    <mergeCell ref="W24:X24"/>
    <mergeCell ref="AA24:AB24"/>
    <mergeCell ref="Q31:AH31"/>
    <mergeCell ref="AA21:AB21"/>
    <mergeCell ref="I14:P14"/>
    <mergeCell ref="I15:P15"/>
    <mergeCell ref="Q3:AH3"/>
    <mergeCell ref="Q4:AH4"/>
    <mergeCell ref="Q5:AH5"/>
    <mergeCell ref="Q11:AH11"/>
    <mergeCell ref="R13:U14"/>
    <mergeCell ref="AA13:AD14"/>
    <mergeCell ref="I24:P24"/>
    <mergeCell ref="Q6:AH6"/>
    <mergeCell ref="I17:P17"/>
    <mergeCell ref="I18:P18"/>
    <mergeCell ref="I20:P20"/>
    <mergeCell ref="I21:P21"/>
    <mergeCell ref="I23:P23"/>
    <mergeCell ref="Q12:AH12"/>
    <mergeCell ref="S15:T15"/>
    <mergeCell ref="W15:X15"/>
    <mergeCell ref="AA15:AB15"/>
    <mergeCell ref="S18:T18"/>
    <mergeCell ref="W18:X18"/>
    <mergeCell ref="AA18:AB18"/>
    <mergeCell ref="S21:T21"/>
    <mergeCell ref="W21:X21"/>
  </mergeCells>
  <phoneticPr fontId="0" type="noConversion"/>
  <pageMargins left="0.39000000000000007" right="0.39000000000000007" top="0.39000000000000007" bottom="0.39000000000000007" header="0.51" footer="0.2"/>
  <pageSetup paperSize="9" scale="93" orientation="portrait"/>
  <headerFooter>
    <oddFooter>&amp;C&amp;K000000Page 5</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12</xdr:col>
                    <xdr:colOff>0</xdr:colOff>
                    <xdr:row>2</xdr:row>
                    <xdr:rowOff>82550</xdr:rowOff>
                  </from>
                  <to>
                    <xdr:col>13</xdr:col>
                    <xdr:colOff>69850</xdr:colOff>
                    <xdr:row>3</xdr:row>
                    <xdr:rowOff>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14</xdr:col>
                    <xdr:colOff>0</xdr:colOff>
                    <xdr:row>10</xdr:row>
                    <xdr:rowOff>31750</xdr:rowOff>
                  </from>
                  <to>
                    <xdr:col>15</xdr:col>
                    <xdr:colOff>69850</xdr:colOff>
                    <xdr:row>11</xdr:row>
                    <xdr:rowOff>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14</xdr:col>
                    <xdr:colOff>0</xdr:colOff>
                    <xdr:row>2</xdr:row>
                    <xdr:rowOff>82550</xdr:rowOff>
                  </from>
                  <to>
                    <xdr:col>15</xdr:col>
                    <xdr:colOff>69850</xdr:colOff>
                    <xdr:row>3</xdr:row>
                    <xdr:rowOff>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12</xdr:col>
                    <xdr:colOff>0</xdr:colOff>
                    <xdr:row>4</xdr:row>
                    <xdr:rowOff>82550</xdr:rowOff>
                  </from>
                  <to>
                    <xdr:col>13</xdr:col>
                    <xdr:colOff>69850</xdr:colOff>
                    <xdr:row>5</xdr:row>
                    <xdr:rowOff>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14</xdr:col>
                    <xdr:colOff>0</xdr:colOff>
                    <xdr:row>4</xdr:row>
                    <xdr:rowOff>82550</xdr:rowOff>
                  </from>
                  <to>
                    <xdr:col>15</xdr:col>
                    <xdr:colOff>69850</xdr:colOff>
                    <xdr:row>5</xdr:row>
                    <xdr:rowOff>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12</xdr:col>
                    <xdr:colOff>0</xdr:colOff>
                    <xdr:row>10</xdr:row>
                    <xdr:rowOff>31750</xdr:rowOff>
                  </from>
                  <to>
                    <xdr:col>13</xdr:col>
                    <xdr:colOff>69850</xdr:colOff>
                    <xdr:row>11</xdr:row>
                    <xdr:rowOff>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14</xdr:col>
                    <xdr:colOff>0</xdr:colOff>
                    <xdr:row>38</xdr:row>
                    <xdr:rowOff>31750</xdr:rowOff>
                  </from>
                  <to>
                    <xdr:col>15</xdr:col>
                    <xdr:colOff>69850</xdr:colOff>
                    <xdr:row>39</xdr:row>
                    <xdr:rowOff>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12</xdr:col>
                    <xdr:colOff>0</xdr:colOff>
                    <xdr:row>28</xdr:row>
                    <xdr:rowOff>31750</xdr:rowOff>
                  </from>
                  <to>
                    <xdr:col>13</xdr:col>
                    <xdr:colOff>69850</xdr:colOff>
                    <xdr:row>29</xdr:row>
                    <xdr:rowOff>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14</xdr:col>
                    <xdr:colOff>0</xdr:colOff>
                    <xdr:row>28</xdr:row>
                    <xdr:rowOff>31750</xdr:rowOff>
                  </from>
                  <to>
                    <xdr:col>15</xdr:col>
                    <xdr:colOff>69850</xdr:colOff>
                    <xdr:row>29</xdr:row>
                    <xdr:rowOff>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12</xdr:col>
                    <xdr:colOff>0</xdr:colOff>
                    <xdr:row>30</xdr:row>
                    <xdr:rowOff>31750</xdr:rowOff>
                  </from>
                  <to>
                    <xdr:col>13</xdr:col>
                    <xdr:colOff>69850</xdr:colOff>
                    <xdr:row>31</xdr:row>
                    <xdr:rowOff>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14</xdr:col>
                    <xdr:colOff>0</xdr:colOff>
                    <xdr:row>30</xdr:row>
                    <xdr:rowOff>31750</xdr:rowOff>
                  </from>
                  <to>
                    <xdr:col>15</xdr:col>
                    <xdr:colOff>69850</xdr:colOff>
                    <xdr:row>31</xdr:row>
                    <xdr:rowOff>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12</xdr:col>
                    <xdr:colOff>0</xdr:colOff>
                    <xdr:row>32</xdr:row>
                    <xdr:rowOff>31750</xdr:rowOff>
                  </from>
                  <to>
                    <xdr:col>13</xdr:col>
                    <xdr:colOff>69850</xdr:colOff>
                    <xdr:row>33</xdr:row>
                    <xdr:rowOff>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14</xdr:col>
                    <xdr:colOff>0</xdr:colOff>
                    <xdr:row>32</xdr:row>
                    <xdr:rowOff>31750</xdr:rowOff>
                  </from>
                  <to>
                    <xdr:col>15</xdr:col>
                    <xdr:colOff>69850</xdr:colOff>
                    <xdr:row>33</xdr:row>
                    <xdr:rowOff>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12</xdr:col>
                    <xdr:colOff>0</xdr:colOff>
                    <xdr:row>34</xdr:row>
                    <xdr:rowOff>31750</xdr:rowOff>
                  </from>
                  <to>
                    <xdr:col>13</xdr:col>
                    <xdr:colOff>69850</xdr:colOff>
                    <xdr:row>35</xdr:row>
                    <xdr:rowOff>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14</xdr:col>
                    <xdr:colOff>0</xdr:colOff>
                    <xdr:row>34</xdr:row>
                    <xdr:rowOff>31750</xdr:rowOff>
                  </from>
                  <to>
                    <xdr:col>15</xdr:col>
                    <xdr:colOff>69850</xdr:colOff>
                    <xdr:row>35</xdr:row>
                    <xdr:rowOff>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12</xdr:col>
                    <xdr:colOff>0</xdr:colOff>
                    <xdr:row>36</xdr:row>
                    <xdr:rowOff>31750</xdr:rowOff>
                  </from>
                  <to>
                    <xdr:col>13</xdr:col>
                    <xdr:colOff>69850</xdr:colOff>
                    <xdr:row>37</xdr:row>
                    <xdr:rowOff>0</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14</xdr:col>
                    <xdr:colOff>0</xdr:colOff>
                    <xdr:row>36</xdr:row>
                    <xdr:rowOff>31750</xdr:rowOff>
                  </from>
                  <to>
                    <xdr:col>15</xdr:col>
                    <xdr:colOff>69850</xdr:colOff>
                    <xdr:row>37</xdr:row>
                    <xdr:rowOff>0</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12</xdr:col>
                    <xdr:colOff>0</xdr:colOff>
                    <xdr:row>38</xdr:row>
                    <xdr:rowOff>31750</xdr:rowOff>
                  </from>
                  <to>
                    <xdr:col>13</xdr:col>
                    <xdr:colOff>69850</xdr:colOff>
                    <xdr:row>39</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pageSetUpPr fitToPage="1"/>
  </sheetPr>
  <dimension ref="A1:AL54"/>
  <sheetViews>
    <sheetView zoomScale="85" workbookViewId="0">
      <selection activeCell="Q13" sqref="Q13"/>
    </sheetView>
  </sheetViews>
  <sheetFormatPr defaultColWidth="2.6328125" defaultRowHeight="20.149999999999999" customHeight="1" x14ac:dyDescent="0.25"/>
  <cols>
    <col min="1" max="1" width="2.6328125" style="1" customWidth="1"/>
    <col min="2" max="2" width="5.08984375" style="1" customWidth="1"/>
    <col min="3" max="10" width="2.6328125" style="1" customWidth="1"/>
    <col min="11" max="11" width="2.90625" style="1" customWidth="1"/>
    <col min="12" max="12" width="5.36328125" style="1" customWidth="1"/>
    <col min="13" max="13" width="1.6328125" style="1" customWidth="1"/>
    <col min="14" max="14" width="2.08984375" style="1" customWidth="1"/>
    <col min="15" max="15" width="5.453125" style="1" customWidth="1"/>
    <col min="16" max="16" width="2.08984375" style="1" customWidth="1"/>
    <col min="17" max="17" width="1.36328125" style="1" customWidth="1"/>
    <col min="18" max="18" width="5.36328125" style="1" customWidth="1"/>
    <col min="19" max="19" width="1.6328125" style="1" customWidth="1"/>
    <col min="20" max="20" width="1.453125" style="1" customWidth="1"/>
    <col min="21" max="21" width="4.6328125" style="1" customWidth="1"/>
    <col min="22" max="22" width="2.6328125" style="1"/>
    <col min="23" max="23" width="1.08984375" style="1" customWidth="1"/>
    <col min="24" max="30" width="2.6328125" style="1"/>
    <col min="31" max="31" width="3.6328125" style="1" customWidth="1"/>
    <col min="32" max="32" width="2.6328125" style="1"/>
    <col min="33" max="33" width="2.6328125" style="1" customWidth="1"/>
    <col min="34" max="34" width="3.6328125" style="1" customWidth="1"/>
    <col min="35" max="36" width="2.6328125" style="1"/>
    <col min="37" max="37" width="3.6328125" style="1" customWidth="1"/>
    <col min="38" max="16384" width="2.6328125" style="1"/>
  </cols>
  <sheetData>
    <row r="1" spans="1:38" ht="24" customHeight="1" thickTop="1" x14ac:dyDescent="0.4">
      <c r="A1" s="72"/>
      <c r="B1" s="205">
        <v>12</v>
      </c>
      <c r="C1" s="4"/>
      <c r="D1" s="66" t="s">
        <v>4531</v>
      </c>
      <c r="E1" s="4"/>
      <c r="F1" s="4"/>
      <c r="G1" s="4"/>
      <c r="H1" s="4"/>
      <c r="I1" s="4"/>
      <c r="J1" s="4"/>
      <c r="K1" s="4"/>
      <c r="L1" s="4"/>
      <c r="M1" s="4"/>
      <c r="N1" s="59"/>
      <c r="O1" s="4"/>
      <c r="P1" s="4"/>
      <c r="Q1" s="4"/>
      <c r="R1" s="4"/>
      <c r="S1" s="4"/>
      <c r="T1" s="4"/>
      <c r="U1" s="191"/>
      <c r="V1" s="191"/>
      <c r="W1" s="191"/>
      <c r="X1" s="191"/>
      <c r="Y1" s="191"/>
      <c r="Z1" s="191"/>
      <c r="AA1" s="191"/>
      <c r="AB1" s="191"/>
      <c r="AC1" s="191"/>
      <c r="AD1" s="191"/>
      <c r="AE1" s="191"/>
      <c r="AF1" s="191"/>
      <c r="AG1" s="191"/>
      <c r="AH1" s="191"/>
      <c r="AI1" s="191"/>
      <c r="AJ1" s="191"/>
      <c r="AK1" s="191"/>
      <c r="AL1" s="5"/>
    </row>
    <row r="2" spans="1:38" ht="24" customHeight="1" x14ac:dyDescent="0.35">
      <c r="A2" s="65"/>
      <c r="B2" s="69"/>
      <c r="D2" s="69"/>
      <c r="N2" s="195"/>
      <c r="U2" s="192"/>
      <c r="V2" s="192"/>
      <c r="W2" s="192"/>
      <c r="X2" s="192"/>
      <c r="Y2" s="192"/>
      <c r="Z2" s="192"/>
      <c r="AA2" s="192"/>
      <c r="AB2" s="192"/>
      <c r="AC2" s="192"/>
      <c r="AD2" s="192"/>
      <c r="AE2" s="192"/>
      <c r="AF2" s="192"/>
      <c r="AG2" s="192"/>
      <c r="AH2" s="192"/>
      <c r="AI2" s="192"/>
      <c r="AJ2" s="192"/>
      <c r="AK2" s="192"/>
      <c r="AL2" s="7"/>
    </row>
    <row r="3" spans="1:38" ht="24" customHeight="1" x14ac:dyDescent="0.35">
      <c r="A3" s="65"/>
      <c r="B3" s="196" t="s">
        <v>4533</v>
      </c>
      <c r="D3" s="69"/>
      <c r="L3" s="196" t="s">
        <v>4534</v>
      </c>
      <c r="N3" s="195"/>
      <c r="U3" s="192"/>
      <c r="V3" s="192"/>
      <c r="W3" s="192"/>
      <c r="X3" s="192"/>
      <c r="Y3" s="451" t="s">
        <v>4535</v>
      </c>
      <c r="Z3" s="451"/>
      <c r="AA3" s="451"/>
      <c r="AB3" s="451"/>
      <c r="AC3" s="451"/>
      <c r="AD3" s="451"/>
      <c r="AE3" s="451"/>
      <c r="AF3" s="451"/>
      <c r="AG3" s="451"/>
      <c r="AH3" s="451"/>
      <c r="AI3" s="451"/>
      <c r="AJ3" s="451"/>
      <c r="AK3" s="451"/>
      <c r="AL3" s="7"/>
    </row>
    <row r="4" spans="1:38" ht="24.75" customHeight="1" thickBot="1" x14ac:dyDescent="0.35">
      <c r="A4" s="6"/>
      <c r="L4" s="193" t="s">
        <v>4518</v>
      </c>
      <c r="O4" s="193" t="s">
        <v>111</v>
      </c>
      <c r="R4" s="193" t="s">
        <v>4519</v>
      </c>
      <c r="U4" s="452" t="s">
        <v>4532</v>
      </c>
      <c r="V4" s="452"/>
      <c r="W4" s="192"/>
      <c r="X4" s="192"/>
      <c r="Y4" s="192"/>
      <c r="Z4" s="192"/>
      <c r="AA4" s="192"/>
      <c r="AB4" s="192"/>
      <c r="AC4" s="192"/>
      <c r="AD4" s="192"/>
      <c r="AE4" s="192"/>
      <c r="AF4" s="192"/>
      <c r="AG4" s="192"/>
      <c r="AH4" s="192"/>
      <c r="AI4" s="192"/>
      <c r="AJ4" s="192"/>
      <c r="AK4" s="192"/>
      <c r="AL4" s="7"/>
    </row>
    <row r="5" spans="1:38" ht="20.149999999999999" customHeight="1" thickTop="1" thickBot="1" x14ac:dyDescent="0.3">
      <c r="A5" s="6"/>
      <c r="B5" s="435" t="s">
        <v>4636</v>
      </c>
      <c r="C5" s="435"/>
      <c r="D5" s="435"/>
      <c r="E5" s="435"/>
      <c r="F5" s="435"/>
      <c r="G5" s="435"/>
      <c r="H5" s="435"/>
      <c r="I5" s="435"/>
      <c r="J5" s="435"/>
      <c r="L5" s="165"/>
      <c r="M5" s="186"/>
      <c r="N5" s="186"/>
      <c r="O5" s="165">
        <v>16</v>
      </c>
      <c r="P5" s="186"/>
      <c r="Q5" s="186"/>
      <c r="R5" s="165"/>
      <c r="U5" s="449"/>
      <c r="V5" s="450"/>
      <c r="Y5" s="435" t="s">
        <v>4646</v>
      </c>
      <c r="Z5" s="435"/>
      <c r="AA5" s="435"/>
      <c r="AB5" s="435"/>
      <c r="AC5" s="435"/>
      <c r="AD5" s="435"/>
      <c r="AE5" s="435"/>
      <c r="AF5" s="435"/>
      <c r="AG5" s="435"/>
      <c r="AH5" s="435"/>
      <c r="AI5" s="435"/>
      <c r="AJ5" s="435"/>
      <c r="AK5" s="435"/>
      <c r="AL5" s="7"/>
    </row>
    <row r="6" spans="1:38" ht="12" customHeight="1" thickTop="1" thickBot="1" x14ac:dyDescent="0.3">
      <c r="A6" s="6"/>
      <c r="B6" s="77"/>
      <c r="C6" s="77"/>
      <c r="D6" s="77"/>
      <c r="E6" s="77"/>
      <c r="F6" s="77"/>
      <c r="G6" s="77"/>
      <c r="H6" s="77"/>
      <c r="I6" s="77"/>
      <c r="J6" s="77"/>
      <c r="L6" s="186"/>
      <c r="M6" s="186"/>
      <c r="N6" s="186"/>
      <c r="O6" s="186"/>
      <c r="P6" s="186"/>
      <c r="Q6" s="186"/>
      <c r="R6" s="186"/>
      <c r="AL6" s="7"/>
    </row>
    <row r="7" spans="1:38" ht="20.149999999999999" customHeight="1" thickTop="1" thickBot="1" x14ac:dyDescent="0.3">
      <c r="A7" s="6"/>
      <c r="B7" s="435" t="s">
        <v>4637</v>
      </c>
      <c r="C7" s="435"/>
      <c r="D7" s="435"/>
      <c r="E7" s="435"/>
      <c r="F7" s="435"/>
      <c r="G7" s="435"/>
      <c r="H7" s="435"/>
      <c r="I7" s="435"/>
      <c r="J7" s="435"/>
      <c r="L7" s="165"/>
      <c r="M7" s="186"/>
      <c r="N7" s="186"/>
      <c r="O7" s="165">
        <v>10</v>
      </c>
      <c r="P7" s="186"/>
      <c r="Q7" s="186"/>
      <c r="R7" s="165"/>
      <c r="U7" s="449"/>
      <c r="V7" s="450"/>
      <c r="Y7" s="435" t="s">
        <v>4598</v>
      </c>
      <c r="Z7" s="435"/>
      <c r="AA7" s="435"/>
      <c r="AB7" s="435"/>
      <c r="AC7" s="435"/>
      <c r="AD7" s="435"/>
      <c r="AE7" s="435"/>
      <c r="AF7" s="435"/>
      <c r="AG7" s="435"/>
      <c r="AH7" s="435"/>
      <c r="AI7" s="435"/>
      <c r="AJ7" s="435"/>
      <c r="AK7" s="435"/>
      <c r="AL7" s="7"/>
    </row>
    <row r="8" spans="1:38" ht="12" customHeight="1" thickTop="1" thickBot="1" x14ac:dyDescent="0.3">
      <c r="A8" s="6"/>
      <c r="B8" s="77"/>
      <c r="C8" s="77"/>
      <c r="D8" s="77"/>
      <c r="E8" s="77"/>
      <c r="F8" s="77"/>
      <c r="G8" s="77"/>
      <c r="H8" s="77"/>
      <c r="I8" s="77"/>
      <c r="J8" s="77"/>
      <c r="L8" s="186"/>
      <c r="M8" s="186"/>
      <c r="N8" s="186"/>
      <c r="O8" s="186"/>
      <c r="P8" s="186"/>
      <c r="Q8" s="186"/>
      <c r="R8" s="186"/>
      <c r="AL8" s="7"/>
    </row>
    <row r="9" spans="1:38" ht="20.149999999999999" customHeight="1" thickTop="1" thickBot="1" x14ac:dyDescent="0.3">
      <c r="A9" s="6"/>
      <c r="B9" s="435" t="s">
        <v>4638</v>
      </c>
      <c r="C9" s="435"/>
      <c r="D9" s="435"/>
      <c r="E9" s="435"/>
      <c r="F9" s="435"/>
      <c r="G9" s="435"/>
      <c r="H9" s="435"/>
      <c r="I9" s="435"/>
      <c r="J9" s="435"/>
      <c r="L9" s="165"/>
      <c r="M9" s="186"/>
      <c r="N9" s="186"/>
      <c r="O9" s="165">
        <v>1</v>
      </c>
      <c r="P9" s="186"/>
      <c r="Q9" s="186"/>
      <c r="R9" s="165"/>
      <c r="U9" s="449"/>
      <c r="V9" s="450"/>
      <c r="Y9" s="435" t="s">
        <v>4600</v>
      </c>
      <c r="Z9" s="435"/>
      <c r="AA9" s="435"/>
      <c r="AB9" s="435"/>
      <c r="AC9" s="435"/>
      <c r="AD9" s="435"/>
      <c r="AE9" s="435"/>
      <c r="AF9" s="435"/>
      <c r="AG9" s="435"/>
      <c r="AH9" s="435"/>
      <c r="AI9" s="435"/>
      <c r="AJ9" s="435"/>
      <c r="AK9" s="435"/>
      <c r="AL9" s="7"/>
    </row>
    <row r="10" spans="1:38" ht="12" customHeight="1" thickTop="1" thickBot="1" x14ac:dyDescent="0.3">
      <c r="A10" s="6"/>
      <c r="B10" s="77"/>
      <c r="C10" s="77"/>
      <c r="D10" s="77"/>
      <c r="E10" s="77"/>
      <c r="F10" s="77"/>
      <c r="G10" s="77"/>
      <c r="H10" s="77"/>
      <c r="I10" s="77"/>
      <c r="J10" s="77"/>
      <c r="L10" s="186"/>
      <c r="M10" s="186"/>
      <c r="N10" s="186"/>
      <c r="O10" s="186"/>
      <c r="P10" s="186"/>
      <c r="Q10" s="186"/>
      <c r="R10" s="186"/>
      <c r="AL10" s="7"/>
    </row>
    <row r="11" spans="1:38" ht="20.149999999999999" customHeight="1" thickTop="1" thickBot="1" x14ac:dyDescent="0.3">
      <c r="A11" s="6"/>
      <c r="B11" s="435" t="s">
        <v>4639</v>
      </c>
      <c r="C11" s="435"/>
      <c r="D11" s="435"/>
      <c r="E11" s="435"/>
      <c r="F11" s="435"/>
      <c r="G11" s="435"/>
      <c r="H11" s="435"/>
      <c r="I11" s="435"/>
      <c r="J11" s="435"/>
      <c r="L11" s="165"/>
      <c r="M11" s="186"/>
      <c r="N11" s="186"/>
      <c r="O11" s="165">
        <v>1</v>
      </c>
      <c r="P11" s="186"/>
      <c r="Q11" s="186"/>
      <c r="R11" s="165"/>
      <c r="U11" s="449"/>
      <c r="V11" s="450"/>
      <c r="Y11" s="435" t="s">
        <v>4647</v>
      </c>
      <c r="Z11" s="435"/>
      <c r="AA11" s="435"/>
      <c r="AB11" s="435"/>
      <c r="AC11" s="435"/>
      <c r="AD11" s="435"/>
      <c r="AE11" s="435"/>
      <c r="AF11" s="435"/>
      <c r="AG11" s="435"/>
      <c r="AH11" s="435"/>
      <c r="AI11" s="435"/>
      <c r="AJ11" s="435"/>
      <c r="AK11" s="435"/>
      <c r="AL11" s="7"/>
    </row>
    <row r="12" spans="1:38" ht="12" customHeight="1" thickTop="1" thickBot="1" x14ac:dyDescent="0.3">
      <c r="A12" s="6"/>
      <c r="B12" s="77"/>
      <c r="C12" s="77"/>
      <c r="D12" s="77"/>
      <c r="E12" s="77"/>
      <c r="F12" s="77"/>
      <c r="G12" s="77"/>
      <c r="H12" s="77"/>
      <c r="I12" s="77"/>
      <c r="J12" s="77"/>
      <c r="L12" s="186"/>
      <c r="M12" s="186"/>
      <c r="N12" s="186"/>
      <c r="O12" s="186"/>
      <c r="P12" s="186"/>
      <c r="Q12" s="186"/>
      <c r="R12" s="186"/>
      <c r="AL12" s="7"/>
    </row>
    <row r="13" spans="1:38" ht="20.149999999999999" customHeight="1" thickTop="1" thickBot="1" x14ac:dyDescent="0.3">
      <c r="A13" s="6"/>
      <c r="B13" s="435" t="s">
        <v>4640</v>
      </c>
      <c r="C13" s="435"/>
      <c r="D13" s="435"/>
      <c r="E13" s="435"/>
      <c r="F13" s="435"/>
      <c r="G13" s="435"/>
      <c r="H13" s="435"/>
      <c r="I13" s="435"/>
      <c r="J13" s="435"/>
      <c r="L13" s="165"/>
      <c r="M13" s="186"/>
      <c r="N13" s="186"/>
      <c r="O13" s="165">
        <v>4</v>
      </c>
      <c r="P13" s="186"/>
      <c r="Q13" s="186"/>
      <c r="R13" s="165"/>
      <c r="U13" s="449"/>
      <c r="V13" s="450"/>
      <c r="Y13" s="435" t="s">
        <v>4648</v>
      </c>
      <c r="Z13" s="435"/>
      <c r="AA13" s="435"/>
      <c r="AB13" s="435"/>
      <c r="AC13" s="435"/>
      <c r="AD13" s="435"/>
      <c r="AE13" s="435"/>
      <c r="AF13" s="435"/>
      <c r="AG13" s="435"/>
      <c r="AH13" s="435"/>
      <c r="AI13" s="435"/>
      <c r="AJ13" s="435"/>
      <c r="AK13" s="435"/>
      <c r="AL13" s="7"/>
    </row>
    <row r="14" spans="1:38" ht="12" customHeight="1" thickTop="1" thickBot="1" x14ac:dyDescent="0.3">
      <c r="A14" s="6"/>
      <c r="B14" s="77"/>
      <c r="C14" s="77"/>
      <c r="D14" s="77"/>
      <c r="E14" s="77"/>
      <c r="F14" s="77"/>
      <c r="G14" s="77"/>
      <c r="H14" s="77"/>
      <c r="I14" s="77"/>
      <c r="J14" s="77"/>
      <c r="L14" s="186"/>
      <c r="M14" s="186"/>
      <c r="N14" s="186"/>
      <c r="O14" s="186"/>
      <c r="P14" s="186"/>
      <c r="Q14" s="186"/>
      <c r="R14" s="186"/>
      <c r="AL14" s="7"/>
    </row>
    <row r="15" spans="1:38" ht="20.149999999999999" customHeight="1" thickTop="1" thickBot="1" x14ac:dyDescent="0.3">
      <c r="A15" s="6"/>
      <c r="B15" s="435" t="s">
        <v>4643</v>
      </c>
      <c r="C15" s="435"/>
      <c r="D15" s="435"/>
      <c r="E15" s="435"/>
      <c r="F15" s="435"/>
      <c r="G15" s="435"/>
      <c r="H15" s="435"/>
      <c r="I15" s="435"/>
      <c r="J15" s="435"/>
      <c r="L15" s="165"/>
      <c r="M15" s="186"/>
      <c r="N15" s="186"/>
      <c r="O15" s="165">
        <v>50</v>
      </c>
      <c r="P15" s="186"/>
      <c r="Q15" s="186"/>
      <c r="R15" s="165"/>
      <c r="U15" s="449"/>
      <c r="V15" s="450"/>
      <c r="Y15" s="435" t="s">
        <v>4600</v>
      </c>
      <c r="Z15" s="435"/>
      <c r="AA15" s="435"/>
      <c r="AB15" s="435"/>
      <c r="AC15" s="435"/>
      <c r="AD15" s="435"/>
      <c r="AE15" s="435"/>
      <c r="AF15" s="435"/>
      <c r="AG15" s="435"/>
      <c r="AH15" s="435"/>
      <c r="AI15" s="435"/>
      <c r="AJ15" s="435"/>
      <c r="AK15" s="435"/>
      <c r="AL15" s="7"/>
    </row>
    <row r="16" spans="1:38" ht="12" customHeight="1" thickTop="1" thickBot="1" x14ac:dyDescent="0.3">
      <c r="A16" s="6"/>
      <c r="B16" s="77"/>
      <c r="C16" s="77"/>
      <c r="D16" s="77"/>
      <c r="E16" s="77"/>
      <c r="F16" s="77"/>
      <c r="G16" s="77"/>
      <c r="H16" s="77"/>
      <c r="I16" s="77"/>
      <c r="J16" s="77"/>
      <c r="L16" s="186"/>
      <c r="M16" s="186"/>
      <c r="N16" s="186"/>
      <c r="O16" s="186"/>
      <c r="P16" s="186"/>
      <c r="Q16" s="186"/>
      <c r="R16" s="186"/>
      <c r="AL16" s="7"/>
    </row>
    <row r="17" spans="1:38" ht="20.149999999999999" customHeight="1" thickTop="1" thickBot="1" x14ac:dyDescent="0.3">
      <c r="A17" s="6"/>
      <c r="B17" s="435" t="s">
        <v>4641</v>
      </c>
      <c r="C17" s="435"/>
      <c r="D17" s="435"/>
      <c r="E17" s="435"/>
      <c r="F17" s="435"/>
      <c r="G17" s="435"/>
      <c r="H17" s="435"/>
      <c r="I17" s="435"/>
      <c r="J17" s="435"/>
      <c r="L17" s="165"/>
      <c r="M17" s="186"/>
      <c r="N17" s="186"/>
      <c r="O17" s="165">
        <v>4</v>
      </c>
      <c r="P17" s="186"/>
      <c r="Q17" s="186"/>
      <c r="R17" s="165"/>
      <c r="U17" s="449"/>
      <c r="V17" s="450"/>
      <c r="Y17" s="435" t="s">
        <v>4649</v>
      </c>
      <c r="Z17" s="435"/>
      <c r="AA17" s="435"/>
      <c r="AB17" s="435"/>
      <c r="AC17" s="435"/>
      <c r="AD17" s="435"/>
      <c r="AE17" s="435"/>
      <c r="AF17" s="435"/>
      <c r="AG17" s="435"/>
      <c r="AH17" s="435"/>
      <c r="AI17" s="435"/>
      <c r="AJ17" s="435"/>
      <c r="AK17" s="435"/>
      <c r="AL17" s="7"/>
    </row>
    <row r="18" spans="1:38" ht="12" customHeight="1" thickTop="1" thickBot="1" x14ac:dyDescent="0.3">
      <c r="A18" s="6"/>
      <c r="B18" s="77"/>
      <c r="C18" s="77"/>
      <c r="D18" s="77"/>
      <c r="E18" s="77"/>
      <c r="F18" s="77"/>
      <c r="G18" s="77"/>
      <c r="H18" s="77"/>
      <c r="I18" s="77"/>
      <c r="J18" s="77"/>
      <c r="L18" s="186"/>
      <c r="M18" s="186"/>
      <c r="N18" s="186"/>
      <c r="O18" s="186"/>
      <c r="P18" s="186"/>
      <c r="Q18" s="186"/>
      <c r="R18" s="186"/>
      <c r="AL18" s="7"/>
    </row>
    <row r="19" spans="1:38" ht="20.149999999999999" customHeight="1" thickTop="1" thickBot="1" x14ac:dyDescent="0.3">
      <c r="A19" s="6"/>
      <c r="B19" s="435" t="s">
        <v>4642</v>
      </c>
      <c r="C19" s="435"/>
      <c r="D19" s="435"/>
      <c r="E19" s="435"/>
      <c r="F19" s="435"/>
      <c r="G19" s="435"/>
      <c r="H19" s="435"/>
      <c r="I19" s="435"/>
      <c r="J19" s="435"/>
      <c r="L19" s="165"/>
      <c r="M19" s="186"/>
      <c r="N19" s="186"/>
      <c r="O19" s="165">
        <v>1</v>
      </c>
      <c r="P19" s="186"/>
      <c r="Q19" s="186"/>
      <c r="R19" s="165"/>
      <c r="U19" s="449"/>
      <c r="V19" s="450"/>
      <c r="Y19" s="435" t="s">
        <v>4644</v>
      </c>
      <c r="Z19" s="435"/>
      <c r="AA19" s="435"/>
      <c r="AB19" s="435"/>
      <c r="AC19" s="435"/>
      <c r="AD19" s="435"/>
      <c r="AE19" s="435"/>
      <c r="AF19" s="435"/>
      <c r="AG19" s="435"/>
      <c r="AH19" s="435"/>
      <c r="AI19" s="435"/>
      <c r="AJ19" s="435"/>
      <c r="AK19" s="435"/>
      <c r="AL19" s="7"/>
    </row>
    <row r="20" spans="1:38" ht="12" customHeight="1" thickTop="1" thickBot="1" x14ac:dyDescent="0.3">
      <c r="A20" s="6"/>
      <c r="B20" s="77"/>
      <c r="C20" s="77"/>
      <c r="D20" s="77"/>
      <c r="E20" s="77"/>
      <c r="F20" s="77"/>
      <c r="G20" s="77"/>
      <c r="H20" s="77"/>
      <c r="I20" s="77"/>
      <c r="J20" s="77"/>
      <c r="L20" s="186"/>
      <c r="M20" s="186"/>
      <c r="N20" s="186"/>
      <c r="O20" s="186"/>
      <c r="P20" s="186"/>
      <c r="Q20" s="186"/>
      <c r="R20" s="186"/>
      <c r="AL20" s="7"/>
    </row>
    <row r="21" spans="1:38" ht="20.149999999999999" customHeight="1" thickTop="1" thickBot="1" x14ac:dyDescent="0.3">
      <c r="A21" s="6"/>
      <c r="B21" s="435" t="s">
        <v>4599</v>
      </c>
      <c r="C21" s="435"/>
      <c r="D21" s="435"/>
      <c r="E21" s="435"/>
      <c r="F21" s="435"/>
      <c r="G21" s="435"/>
      <c r="H21" s="435"/>
      <c r="I21" s="435"/>
      <c r="J21" s="435"/>
      <c r="L21" s="165"/>
      <c r="M21" s="186"/>
      <c r="N21" s="186"/>
      <c r="O21" s="165">
        <v>1</v>
      </c>
      <c r="P21" s="186"/>
      <c r="Q21" s="186"/>
      <c r="R21" s="165"/>
      <c r="U21" s="449"/>
      <c r="V21" s="450"/>
      <c r="Y21" s="435" t="s">
        <v>4645</v>
      </c>
      <c r="Z21" s="435"/>
      <c r="AA21" s="435"/>
      <c r="AB21" s="435"/>
      <c r="AC21" s="435"/>
      <c r="AD21" s="435"/>
      <c r="AE21" s="435"/>
      <c r="AF21" s="435"/>
      <c r="AG21" s="435"/>
      <c r="AH21" s="435"/>
      <c r="AI21" s="435"/>
      <c r="AJ21" s="435"/>
      <c r="AK21" s="435"/>
      <c r="AL21" s="7"/>
    </row>
    <row r="22" spans="1:38" ht="12" customHeight="1" thickTop="1" thickBot="1" x14ac:dyDescent="0.3">
      <c r="A22" s="6"/>
      <c r="B22" s="77"/>
      <c r="C22" s="77"/>
      <c r="D22" s="77"/>
      <c r="E22" s="77"/>
      <c r="F22" s="77"/>
      <c r="G22" s="77"/>
      <c r="H22" s="77"/>
      <c r="I22" s="77"/>
      <c r="J22" s="77"/>
      <c r="AL22" s="7"/>
    </row>
    <row r="23" spans="1:38" ht="20.149999999999999" customHeight="1" thickTop="1" thickBot="1" x14ac:dyDescent="0.4">
      <c r="A23" s="65"/>
      <c r="B23" s="435"/>
      <c r="C23" s="435"/>
      <c r="D23" s="435"/>
      <c r="E23" s="435"/>
      <c r="F23" s="435"/>
      <c r="G23" s="435"/>
      <c r="H23" s="435"/>
      <c r="I23" s="435"/>
      <c r="J23" s="435"/>
      <c r="L23" s="165"/>
      <c r="M23" s="186"/>
      <c r="N23" s="186"/>
      <c r="O23" s="165"/>
      <c r="P23" s="186"/>
      <c r="Q23" s="186"/>
      <c r="R23" s="165"/>
      <c r="U23" s="449"/>
      <c r="V23" s="450"/>
      <c r="Y23" s="435"/>
      <c r="Z23" s="435"/>
      <c r="AA23" s="435"/>
      <c r="AB23" s="435"/>
      <c r="AC23" s="435"/>
      <c r="AD23" s="435"/>
      <c r="AE23" s="435"/>
      <c r="AF23" s="435"/>
      <c r="AG23" s="435"/>
      <c r="AH23" s="435"/>
      <c r="AI23" s="435"/>
      <c r="AJ23" s="435"/>
      <c r="AK23" s="435"/>
      <c r="AL23" s="7"/>
    </row>
    <row r="24" spans="1:38" ht="12.9" customHeight="1" thickTop="1" thickBot="1" x14ac:dyDescent="0.3">
      <c r="A24" s="6"/>
      <c r="B24" s="77"/>
      <c r="C24" s="77"/>
      <c r="D24" s="77"/>
      <c r="E24" s="77"/>
      <c r="F24" s="77"/>
      <c r="G24" s="77"/>
      <c r="H24" s="77"/>
      <c r="I24" s="77"/>
      <c r="J24" s="77"/>
      <c r="L24" s="74"/>
      <c r="O24" s="74"/>
      <c r="R24" s="74"/>
      <c r="V24" s="75"/>
      <c r="W24" s="52"/>
      <c r="AL24" s="7"/>
    </row>
    <row r="25" spans="1:38" ht="20.149999999999999" customHeight="1" thickTop="1" thickBot="1" x14ac:dyDescent="0.3">
      <c r="A25" s="6"/>
      <c r="B25" s="435"/>
      <c r="C25" s="435"/>
      <c r="D25" s="435"/>
      <c r="E25" s="435"/>
      <c r="F25" s="435"/>
      <c r="G25" s="435"/>
      <c r="H25" s="435"/>
      <c r="I25" s="435"/>
      <c r="J25" s="435"/>
      <c r="L25" s="165"/>
      <c r="M25" s="186"/>
      <c r="N25" s="186"/>
      <c r="O25" s="165"/>
      <c r="P25" s="186"/>
      <c r="Q25" s="186"/>
      <c r="R25" s="165"/>
      <c r="U25" s="449"/>
      <c r="V25" s="450"/>
      <c r="Y25" s="435"/>
      <c r="Z25" s="435"/>
      <c r="AA25" s="435"/>
      <c r="AB25" s="435"/>
      <c r="AC25" s="435"/>
      <c r="AD25" s="435"/>
      <c r="AE25" s="435"/>
      <c r="AF25" s="435"/>
      <c r="AG25" s="435"/>
      <c r="AH25" s="435"/>
      <c r="AI25" s="435"/>
      <c r="AJ25" s="435"/>
      <c r="AK25" s="435"/>
      <c r="AL25" s="7"/>
    </row>
    <row r="26" spans="1:38" ht="12" customHeight="1" thickTop="1" thickBot="1" x14ac:dyDescent="0.3">
      <c r="A26" s="6"/>
      <c r="B26" s="77"/>
      <c r="C26" s="77"/>
      <c r="D26" s="77"/>
      <c r="E26" s="77"/>
      <c r="F26" s="77"/>
      <c r="G26" s="77"/>
      <c r="H26" s="77"/>
      <c r="I26" s="77"/>
      <c r="J26" s="77"/>
      <c r="L26" s="186"/>
      <c r="M26" s="186"/>
      <c r="N26" s="186"/>
      <c r="O26" s="186"/>
      <c r="P26" s="186"/>
      <c r="Q26" s="186"/>
      <c r="R26" s="186"/>
      <c r="AL26" s="7"/>
    </row>
    <row r="27" spans="1:38" ht="20.149999999999999" customHeight="1" thickTop="1" thickBot="1" x14ac:dyDescent="0.3">
      <c r="A27" s="6"/>
      <c r="B27" s="435"/>
      <c r="C27" s="435"/>
      <c r="D27" s="435"/>
      <c r="E27" s="435"/>
      <c r="F27" s="435"/>
      <c r="G27" s="435"/>
      <c r="H27" s="435"/>
      <c r="I27" s="435"/>
      <c r="J27" s="435"/>
      <c r="L27" s="165"/>
      <c r="M27" s="186"/>
      <c r="N27" s="186"/>
      <c r="O27" s="165"/>
      <c r="P27" s="186"/>
      <c r="Q27" s="186"/>
      <c r="R27" s="165"/>
      <c r="U27" s="449"/>
      <c r="V27" s="450"/>
      <c r="Y27" s="435"/>
      <c r="Z27" s="435"/>
      <c r="AA27" s="435"/>
      <c r="AB27" s="435"/>
      <c r="AC27" s="435"/>
      <c r="AD27" s="435"/>
      <c r="AE27" s="435"/>
      <c r="AF27" s="435"/>
      <c r="AG27" s="435"/>
      <c r="AH27" s="435"/>
      <c r="AI27" s="435"/>
      <c r="AJ27" s="435"/>
      <c r="AK27" s="435"/>
      <c r="AL27" s="7"/>
    </row>
    <row r="28" spans="1:38" s="29" customFormat="1" ht="12" customHeight="1" thickTop="1" thickBot="1" x14ac:dyDescent="0.3">
      <c r="A28" s="48"/>
      <c r="B28" s="77"/>
      <c r="C28" s="77"/>
      <c r="D28" s="77"/>
      <c r="E28" s="77"/>
      <c r="F28" s="77"/>
      <c r="G28" s="77"/>
      <c r="H28" s="77"/>
      <c r="I28" s="77"/>
      <c r="J28" s="77"/>
      <c r="K28" s="1"/>
      <c r="L28" s="186"/>
      <c r="M28" s="186"/>
      <c r="N28" s="186"/>
      <c r="O28" s="186"/>
      <c r="P28" s="186"/>
      <c r="Q28" s="186"/>
      <c r="R28" s="186"/>
      <c r="S28" s="1"/>
      <c r="T28" s="1"/>
      <c r="U28" s="1"/>
      <c r="V28" s="1"/>
      <c r="W28" s="1"/>
      <c r="X28" s="1"/>
      <c r="Y28" s="1"/>
      <c r="Z28" s="1"/>
      <c r="AA28" s="1"/>
      <c r="AB28" s="1"/>
      <c r="AC28" s="1"/>
      <c r="AD28" s="1"/>
      <c r="AE28" s="1"/>
      <c r="AF28" s="1"/>
      <c r="AG28" s="1"/>
      <c r="AH28" s="1"/>
      <c r="AI28" s="1"/>
      <c r="AJ28" s="1"/>
      <c r="AK28" s="1"/>
      <c r="AL28" s="49"/>
    </row>
    <row r="29" spans="1:38" ht="20.149999999999999" customHeight="1" thickTop="1" thickBot="1" x14ac:dyDescent="0.3">
      <c r="A29" s="6"/>
      <c r="B29" s="435"/>
      <c r="C29" s="435"/>
      <c r="D29" s="435"/>
      <c r="E29" s="435"/>
      <c r="F29" s="435"/>
      <c r="G29" s="435"/>
      <c r="H29" s="435"/>
      <c r="I29" s="435"/>
      <c r="J29" s="435"/>
      <c r="L29" s="165"/>
      <c r="M29" s="186"/>
      <c r="N29" s="186"/>
      <c r="O29" s="165"/>
      <c r="P29" s="186"/>
      <c r="Q29" s="186"/>
      <c r="R29" s="165"/>
      <c r="U29" s="449"/>
      <c r="V29" s="450"/>
      <c r="Y29" s="435"/>
      <c r="Z29" s="435"/>
      <c r="AA29" s="435"/>
      <c r="AB29" s="435"/>
      <c r="AC29" s="435"/>
      <c r="AD29" s="435"/>
      <c r="AE29" s="435"/>
      <c r="AF29" s="435"/>
      <c r="AG29" s="435"/>
      <c r="AH29" s="435"/>
      <c r="AI29" s="435"/>
      <c r="AJ29" s="435"/>
      <c r="AK29" s="435"/>
      <c r="AL29" s="7"/>
    </row>
    <row r="30" spans="1:38" ht="12" customHeight="1" thickTop="1" thickBot="1" x14ac:dyDescent="0.3">
      <c r="A30" s="6"/>
      <c r="B30" s="77"/>
      <c r="C30" s="77"/>
      <c r="D30" s="77"/>
      <c r="E30" s="77"/>
      <c r="F30" s="77"/>
      <c r="G30" s="77"/>
      <c r="H30" s="77"/>
      <c r="I30" s="77"/>
      <c r="J30" s="77"/>
      <c r="L30" s="186"/>
      <c r="M30" s="186"/>
      <c r="N30" s="186"/>
      <c r="O30" s="186"/>
      <c r="P30" s="186"/>
      <c r="Q30" s="186"/>
      <c r="R30" s="186"/>
      <c r="AL30" s="7"/>
    </row>
    <row r="31" spans="1:38" ht="20.149999999999999" customHeight="1" thickTop="1" thickBot="1" x14ac:dyDescent="0.3">
      <c r="A31" s="6"/>
      <c r="B31" s="435"/>
      <c r="C31" s="435"/>
      <c r="D31" s="435"/>
      <c r="E31" s="435"/>
      <c r="F31" s="435"/>
      <c r="G31" s="435"/>
      <c r="H31" s="435"/>
      <c r="I31" s="435"/>
      <c r="J31" s="435"/>
      <c r="L31" s="165"/>
      <c r="M31" s="186"/>
      <c r="N31" s="186"/>
      <c r="O31" s="165"/>
      <c r="P31" s="186"/>
      <c r="Q31" s="186"/>
      <c r="R31" s="165"/>
      <c r="U31" s="449"/>
      <c r="V31" s="450"/>
      <c r="Y31" s="435"/>
      <c r="Z31" s="435"/>
      <c r="AA31" s="435"/>
      <c r="AB31" s="435"/>
      <c r="AC31" s="435"/>
      <c r="AD31" s="435"/>
      <c r="AE31" s="435"/>
      <c r="AF31" s="435"/>
      <c r="AG31" s="435"/>
      <c r="AH31" s="435"/>
      <c r="AI31" s="435"/>
      <c r="AJ31" s="435"/>
      <c r="AK31" s="435"/>
      <c r="AL31" s="7"/>
    </row>
    <row r="32" spans="1:38" ht="11.15" customHeight="1" thickTop="1" thickBot="1" x14ac:dyDescent="0.3">
      <c r="A32" s="6"/>
      <c r="B32" s="77"/>
      <c r="C32" s="77"/>
      <c r="D32" s="77"/>
      <c r="E32" s="77"/>
      <c r="F32" s="77"/>
      <c r="G32" s="77"/>
      <c r="H32" s="77"/>
      <c r="I32" s="77"/>
      <c r="J32" s="77"/>
      <c r="L32" s="64"/>
      <c r="AL32" s="7"/>
    </row>
    <row r="33" spans="1:38" ht="21.9" customHeight="1" thickTop="1" thickBot="1" x14ac:dyDescent="0.4">
      <c r="A33" s="65"/>
      <c r="B33" s="435"/>
      <c r="C33" s="435"/>
      <c r="D33" s="435"/>
      <c r="E33" s="435"/>
      <c r="F33" s="435"/>
      <c r="G33" s="435"/>
      <c r="H33" s="435"/>
      <c r="I33" s="435"/>
      <c r="J33" s="435"/>
      <c r="L33" s="165"/>
      <c r="M33" s="186"/>
      <c r="N33" s="186"/>
      <c r="O33" s="165"/>
      <c r="P33" s="186"/>
      <c r="Q33" s="186"/>
      <c r="R33" s="165"/>
      <c r="U33" s="449"/>
      <c r="V33" s="450"/>
      <c r="Y33" s="435"/>
      <c r="Z33" s="435"/>
      <c r="AA33" s="435"/>
      <c r="AB33" s="435"/>
      <c r="AC33" s="435"/>
      <c r="AD33" s="435"/>
      <c r="AE33" s="435"/>
      <c r="AF33" s="435"/>
      <c r="AG33" s="435"/>
      <c r="AH33" s="435"/>
      <c r="AI33" s="435"/>
      <c r="AJ33" s="435"/>
      <c r="AK33" s="435"/>
      <c r="AL33" s="7"/>
    </row>
    <row r="34" spans="1:38" ht="12.9" customHeight="1" thickTop="1" thickBot="1" x14ac:dyDescent="0.3">
      <c r="A34" s="6"/>
      <c r="B34" s="77"/>
      <c r="C34" s="77"/>
      <c r="D34" s="77"/>
      <c r="E34" s="77"/>
      <c r="F34" s="77"/>
      <c r="G34" s="77"/>
      <c r="H34" s="77"/>
      <c r="I34" s="77"/>
      <c r="J34" s="77"/>
      <c r="L34" s="74"/>
      <c r="O34" s="74"/>
      <c r="R34" s="74"/>
      <c r="AE34" s="74"/>
      <c r="AH34" s="74"/>
      <c r="AK34" s="74"/>
      <c r="AL34" s="7"/>
    </row>
    <row r="35" spans="1:38" ht="20.149999999999999" customHeight="1" thickTop="1" thickBot="1" x14ac:dyDescent="0.3">
      <c r="A35" s="6"/>
      <c r="B35" s="435"/>
      <c r="C35" s="435"/>
      <c r="D35" s="435"/>
      <c r="E35" s="435"/>
      <c r="F35" s="435"/>
      <c r="G35" s="435"/>
      <c r="H35" s="435"/>
      <c r="I35" s="435"/>
      <c r="J35" s="435"/>
      <c r="L35" s="165"/>
      <c r="M35" s="186"/>
      <c r="N35" s="186"/>
      <c r="O35" s="165"/>
      <c r="P35" s="186"/>
      <c r="Q35" s="186"/>
      <c r="R35" s="165"/>
      <c r="U35" s="449"/>
      <c r="V35" s="450"/>
      <c r="W35" s="29"/>
      <c r="X35" s="29"/>
      <c r="Y35" s="435"/>
      <c r="Z35" s="435"/>
      <c r="AA35" s="435"/>
      <c r="AB35" s="435"/>
      <c r="AC35" s="435"/>
      <c r="AD35" s="435"/>
      <c r="AE35" s="435"/>
      <c r="AF35" s="435"/>
      <c r="AG35" s="435"/>
      <c r="AH35" s="435"/>
      <c r="AI35" s="435"/>
      <c r="AJ35" s="435"/>
      <c r="AK35" s="435"/>
      <c r="AL35" s="7"/>
    </row>
    <row r="36" spans="1:38" ht="12" customHeight="1" thickTop="1" thickBot="1" x14ac:dyDescent="0.3">
      <c r="A36" s="6"/>
      <c r="B36" s="77"/>
      <c r="C36" s="77"/>
      <c r="D36" s="77"/>
      <c r="E36" s="77"/>
      <c r="F36" s="77"/>
      <c r="G36" s="77"/>
      <c r="H36" s="77"/>
      <c r="I36" s="77"/>
      <c r="J36" s="77"/>
      <c r="L36" s="186"/>
      <c r="M36" s="186"/>
      <c r="N36" s="186"/>
      <c r="O36" s="186"/>
      <c r="P36" s="186"/>
      <c r="Q36" s="186"/>
      <c r="R36" s="186"/>
      <c r="U36" s="29"/>
      <c r="AE36" s="186"/>
      <c r="AF36" s="186"/>
      <c r="AG36" s="186"/>
      <c r="AH36" s="186"/>
      <c r="AI36" s="186"/>
      <c r="AJ36" s="186"/>
      <c r="AK36" s="186"/>
      <c r="AL36" s="7"/>
    </row>
    <row r="37" spans="1:38" ht="20.149999999999999" customHeight="1" thickTop="1" thickBot="1" x14ac:dyDescent="0.3">
      <c r="A37" s="6"/>
      <c r="B37" s="435"/>
      <c r="C37" s="435"/>
      <c r="D37" s="435"/>
      <c r="E37" s="435"/>
      <c r="F37" s="435"/>
      <c r="G37" s="435"/>
      <c r="H37" s="435"/>
      <c r="I37" s="435"/>
      <c r="J37" s="435"/>
      <c r="L37" s="165"/>
      <c r="M37" s="186"/>
      <c r="N37" s="186"/>
      <c r="O37" s="165"/>
      <c r="P37" s="186"/>
      <c r="Q37" s="186"/>
      <c r="R37" s="165"/>
      <c r="U37" s="449"/>
      <c r="V37" s="450"/>
      <c r="W37" s="29"/>
      <c r="X37" s="29"/>
      <c r="Y37" s="435"/>
      <c r="Z37" s="435"/>
      <c r="AA37" s="435"/>
      <c r="AB37" s="435"/>
      <c r="AC37" s="435"/>
      <c r="AD37" s="435"/>
      <c r="AE37" s="435"/>
      <c r="AF37" s="435"/>
      <c r="AG37" s="435"/>
      <c r="AH37" s="435"/>
      <c r="AI37" s="435"/>
      <c r="AJ37" s="435"/>
      <c r="AK37" s="435"/>
      <c r="AL37" s="7"/>
    </row>
    <row r="38" spans="1:38" ht="12" customHeight="1" thickTop="1" thickBot="1" x14ac:dyDescent="0.3">
      <c r="A38" s="6"/>
      <c r="B38" s="77"/>
      <c r="C38" s="77"/>
      <c r="D38" s="77"/>
      <c r="E38" s="77"/>
      <c r="F38" s="77"/>
      <c r="G38" s="77"/>
      <c r="H38" s="77"/>
      <c r="I38" s="77"/>
      <c r="J38" s="77"/>
      <c r="L38" s="186"/>
      <c r="M38" s="186"/>
      <c r="N38" s="186"/>
      <c r="O38" s="186"/>
      <c r="P38" s="186"/>
      <c r="Q38" s="186"/>
      <c r="R38" s="186"/>
      <c r="U38" s="29"/>
      <c r="AE38" s="186"/>
      <c r="AF38" s="186"/>
      <c r="AG38" s="186"/>
      <c r="AH38" s="186"/>
      <c r="AI38" s="186"/>
      <c r="AJ38" s="186"/>
      <c r="AK38" s="186"/>
      <c r="AL38" s="7"/>
    </row>
    <row r="39" spans="1:38" ht="20.149999999999999" customHeight="1" thickTop="1" thickBot="1" x14ac:dyDescent="0.3">
      <c r="A39" s="6"/>
      <c r="B39" s="435"/>
      <c r="C39" s="435"/>
      <c r="D39" s="435"/>
      <c r="E39" s="435"/>
      <c r="F39" s="435"/>
      <c r="G39" s="435"/>
      <c r="H39" s="435"/>
      <c r="I39" s="435"/>
      <c r="J39" s="435"/>
      <c r="L39" s="165"/>
      <c r="M39" s="186"/>
      <c r="N39" s="186"/>
      <c r="O39" s="165"/>
      <c r="P39" s="186"/>
      <c r="Q39" s="186"/>
      <c r="R39" s="165"/>
      <c r="U39" s="449"/>
      <c r="V39" s="450"/>
      <c r="W39" s="29"/>
      <c r="X39" s="29"/>
      <c r="Y39" s="435"/>
      <c r="Z39" s="435"/>
      <c r="AA39" s="435"/>
      <c r="AB39" s="435"/>
      <c r="AC39" s="435"/>
      <c r="AD39" s="435"/>
      <c r="AE39" s="435"/>
      <c r="AF39" s="435"/>
      <c r="AG39" s="435"/>
      <c r="AH39" s="435"/>
      <c r="AI39" s="435"/>
      <c r="AJ39" s="435"/>
      <c r="AK39" s="435"/>
      <c r="AL39" s="7"/>
    </row>
    <row r="40" spans="1:38" ht="12" customHeight="1" thickTop="1" x14ac:dyDescent="0.25">
      <c r="A40" s="6"/>
      <c r="L40" s="186"/>
      <c r="M40" s="186"/>
      <c r="N40" s="186"/>
      <c r="O40" s="186"/>
      <c r="P40" s="186"/>
      <c r="Q40" s="186"/>
      <c r="R40" s="186"/>
      <c r="U40" s="29"/>
      <c r="AE40" s="186"/>
      <c r="AF40" s="186"/>
      <c r="AG40" s="186"/>
      <c r="AH40" s="186"/>
      <c r="AI40" s="186"/>
      <c r="AJ40" s="186"/>
      <c r="AK40" s="186"/>
      <c r="AL40" s="7"/>
    </row>
    <row r="41" spans="1:38" ht="20.149999999999999" customHeight="1" x14ac:dyDescent="0.25">
      <c r="A41" s="197"/>
      <c r="B41" s="198"/>
      <c r="C41" s="198"/>
      <c r="D41" s="198"/>
      <c r="E41" s="198"/>
      <c r="F41" s="198"/>
      <c r="G41" s="198"/>
      <c r="H41" s="198"/>
      <c r="I41" s="198"/>
      <c r="J41" s="199"/>
      <c r="K41" s="199"/>
      <c r="L41" s="200"/>
      <c r="M41" s="201"/>
      <c r="N41" s="201"/>
      <c r="O41" s="200"/>
      <c r="P41" s="201"/>
      <c r="Q41" s="201"/>
      <c r="R41" s="200"/>
      <c r="S41" s="199"/>
      <c r="T41" s="199"/>
      <c r="U41" s="198"/>
      <c r="V41" s="198"/>
      <c r="W41" s="198"/>
      <c r="X41" s="198"/>
      <c r="Y41" s="198"/>
      <c r="Z41" s="198"/>
      <c r="AA41" s="198"/>
      <c r="AB41" s="198"/>
      <c r="AC41" s="198"/>
      <c r="AD41" s="199"/>
      <c r="AE41" s="200"/>
      <c r="AF41" s="201"/>
      <c r="AG41" s="201"/>
      <c r="AH41" s="200"/>
      <c r="AI41" s="201"/>
      <c r="AJ41" s="201"/>
      <c r="AK41" s="200"/>
      <c r="AL41" s="202"/>
    </row>
    <row r="42" spans="1:38" ht="12" customHeight="1" x14ac:dyDescent="0.25">
      <c r="A42" s="6"/>
      <c r="L42" s="186"/>
      <c r="M42" s="186"/>
      <c r="N42" s="186"/>
      <c r="O42" s="186"/>
      <c r="P42" s="186"/>
      <c r="Q42" s="186"/>
      <c r="R42" s="186"/>
      <c r="U42" s="29"/>
      <c r="AE42" s="186"/>
      <c r="AF42" s="186"/>
      <c r="AG42" s="186"/>
      <c r="AH42" s="186"/>
      <c r="AI42" s="186"/>
      <c r="AJ42" s="186"/>
      <c r="AK42" s="186"/>
      <c r="AL42" s="7"/>
    </row>
    <row r="43" spans="1:38" ht="20.149999999999999" customHeight="1" x14ac:dyDescent="0.4">
      <c r="A43" s="6"/>
      <c r="B43" s="206">
        <v>13</v>
      </c>
      <c r="D43" s="69" t="s">
        <v>4539</v>
      </c>
      <c r="E43" s="29"/>
      <c r="F43" s="29"/>
      <c r="G43" s="29"/>
      <c r="H43" s="29"/>
      <c r="I43" s="29"/>
      <c r="L43" s="190"/>
      <c r="M43" s="186"/>
      <c r="N43" s="186"/>
      <c r="O43" s="190"/>
      <c r="P43" s="186"/>
      <c r="Q43" s="186"/>
      <c r="R43" s="190"/>
      <c r="U43" s="29"/>
      <c r="V43" s="29"/>
      <c r="W43" s="29"/>
      <c r="X43" s="29"/>
      <c r="Y43" s="29"/>
      <c r="Z43" s="29"/>
      <c r="AA43" s="29"/>
      <c r="AB43" s="29"/>
      <c r="AC43" s="29"/>
      <c r="AE43" s="190"/>
      <c r="AF43" s="186"/>
      <c r="AG43" s="186"/>
      <c r="AH43" s="190"/>
      <c r="AI43" s="186"/>
      <c r="AJ43" s="186"/>
      <c r="AK43" s="190"/>
      <c r="AL43" s="7"/>
    </row>
    <row r="44" spans="1:38" ht="12" customHeight="1" x14ac:dyDescent="0.25">
      <c r="A44" s="6"/>
      <c r="L44" s="190"/>
      <c r="M44" s="186"/>
      <c r="N44" s="186"/>
      <c r="O44" s="190"/>
      <c r="P44" s="186"/>
      <c r="Q44" s="186"/>
      <c r="R44" s="190"/>
      <c r="U44" s="29"/>
      <c r="AE44" s="190"/>
      <c r="AF44" s="186"/>
      <c r="AG44" s="186"/>
      <c r="AH44" s="190"/>
      <c r="AI44" s="186"/>
      <c r="AJ44" s="186"/>
      <c r="AK44" s="190"/>
      <c r="AL44" s="7"/>
    </row>
    <row r="45" spans="1:38" ht="20.149999999999999" customHeight="1" x14ac:dyDescent="0.25">
      <c r="A45" s="6"/>
      <c r="B45" s="435"/>
      <c r="C45" s="435"/>
      <c r="D45" s="435"/>
      <c r="E45" s="435"/>
      <c r="F45" s="435"/>
      <c r="G45" s="435"/>
      <c r="H45" s="435"/>
      <c r="I45" s="435"/>
      <c r="J45" s="435"/>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435"/>
      <c r="AK45" s="435"/>
      <c r="AL45" s="7"/>
    </row>
    <row r="46" spans="1:38" ht="12" customHeight="1" x14ac:dyDescent="0.25">
      <c r="A46" s="6"/>
      <c r="L46" s="190"/>
      <c r="M46" s="186"/>
      <c r="N46" s="186"/>
      <c r="O46" s="190"/>
      <c r="P46" s="186"/>
      <c r="Q46" s="186"/>
      <c r="R46" s="190"/>
      <c r="U46" s="29"/>
      <c r="AE46" s="190"/>
      <c r="AF46" s="186"/>
      <c r="AG46" s="186"/>
      <c r="AH46" s="190"/>
      <c r="AI46" s="186"/>
      <c r="AJ46" s="186"/>
      <c r="AK46" s="190"/>
      <c r="AL46" s="7"/>
    </row>
    <row r="47" spans="1:38" ht="20.149999999999999" customHeight="1" x14ac:dyDescent="0.25">
      <c r="A47" s="6"/>
      <c r="B47" s="435"/>
      <c r="C47" s="435"/>
      <c r="D47" s="435"/>
      <c r="E47" s="435"/>
      <c r="F47" s="435"/>
      <c r="G47" s="435"/>
      <c r="H47" s="435"/>
      <c r="I47" s="435"/>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435"/>
      <c r="AK47" s="435"/>
      <c r="AL47" s="7"/>
    </row>
    <row r="48" spans="1:38" ht="12" customHeight="1" x14ac:dyDescent="0.25">
      <c r="A48" s="6"/>
      <c r="L48" s="64"/>
      <c r="O48" s="64"/>
      <c r="R48" s="64"/>
      <c r="AE48" s="64"/>
      <c r="AH48" s="64"/>
      <c r="AK48" s="64"/>
      <c r="AL48" s="7"/>
    </row>
    <row r="49" spans="1:38" ht="20.149999999999999" customHeight="1" x14ac:dyDescent="0.25">
      <c r="A49" s="6"/>
      <c r="B49" s="435"/>
      <c r="C49" s="435"/>
      <c r="D49" s="435"/>
      <c r="E49" s="435"/>
      <c r="F49" s="435"/>
      <c r="G49" s="435"/>
      <c r="H49" s="435"/>
      <c r="I49" s="435"/>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435"/>
      <c r="AK49" s="435"/>
      <c r="AL49" s="7"/>
    </row>
    <row r="50" spans="1:38" ht="15.9" customHeight="1" x14ac:dyDescent="0.3">
      <c r="A50" s="6"/>
      <c r="B50" s="194"/>
      <c r="C50" s="194"/>
      <c r="D50" s="194"/>
      <c r="E50" s="194"/>
      <c r="F50" s="194"/>
      <c r="G50" s="194"/>
      <c r="H50" s="194"/>
      <c r="I50" s="194"/>
      <c r="J50" s="194"/>
      <c r="K50" s="194"/>
      <c r="L50" s="194"/>
      <c r="AL50" s="7"/>
    </row>
    <row r="51" spans="1:38" ht="20.149999999999999" customHeight="1" x14ac:dyDescent="0.25">
      <c r="A51" s="6"/>
      <c r="B51" s="435"/>
      <c r="C51" s="435"/>
      <c r="D51" s="435"/>
      <c r="E51" s="435"/>
      <c r="F51" s="435"/>
      <c r="G51" s="435"/>
      <c r="H51" s="435"/>
      <c r="I51" s="435"/>
      <c r="J51" s="435"/>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435"/>
      <c r="AK51" s="435"/>
      <c r="AL51" s="7"/>
    </row>
    <row r="52" spans="1:38" ht="26.15" customHeight="1" x14ac:dyDescent="0.25">
      <c r="A52" s="6"/>
      <c r="AL52" s="7"/>
    </row>
    <row r="53" spans="1:38" ht="12.9" customHeight="1" thickBot="1" x14ac:dyDescent="0.3">
      <c r="A53" s="10"/>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2"/>
    </row>
    <row r="54" spans="1:38" ht="20.149999999999999" customHeight="1" thickTop="1" x14ac:dyDescent="0.25"/>
  </sheetData>
  <mergeCells count="60">
    <mergeCell ref="Y3:AK3"/>
    <mergeCell ref="Y5:AK5"/>
    <mergeCell ref="Y7:AK7"/>
    <mergeCell ref="Y9:AK9"/>
    <mergeCell ref="B17:J17"/>
    <mergeCell ref="U4:V4"/>
    <mergeCell ref="U5:V5"/>
    <mergeCell ref="U7:V7"/>
    <mergeCell ref="U9:V9"/>
    <mergeCell ref="U11:V11"/>
    <mergeCell ref="U13:V13"/>
    <mergeCell ref="U15:V15"/>
    <mergeCell ref="U17:V17"/>
    <mergeCell ref="B5:J5"/>
    <mergeCell ref="B7:J7"/>
    <mergeCell ref="B9:J9"/>
    <mergeCell ref="B19:J19"/>
    <mergeCell ref="B21:J21"/>
    <mergeCell ref="B45:AK45"/>
    <mergeCell ref="B47:AK47"/>
    <mergeCell ref="Y37:AK37"/>
    <mergeCell ref="Y39:AK39"/>
    <mergeCell ref="B31:J31"/>
    <mergeCell ref="U31:V31"/>
    <mergeCell ref="B33:J33"/>
    <mergeCell ref="U33:V33"/>
    <mergeCell ref="B37:J37"/>
    <mergeCell ref="U37:V37"/>
    <mergeCell ref="B11:J11"/>
    <mergeCell ref="B13:J13"/>
    <mergeCell ref="B15:J15"/>
    <mergeCell ref="Y21:AK21"/>
    <mergeCell ref="B35:J35"/>
    <mergeCell ref="U35:V35"/>
    <mergeCell ref="B23:J23"/>
    <mergeCell ref="B25:J25"/>
    <mergeCell ref="U25:V25"/>
    <mergeCell ref="B27:J27"/>
    <mergeCell ref="U27:V27"/>
    <mergeCell ref="B29:J29"/>
    <mergeCell ref="U29:V29"/>
    <mergeCell ref="Y11:AK11"/>
    <mergeCell ref="Y13:AK13"/>
    <mergeCell ref="Y15:AK15"/>
    <mergeCell ref="Y17:AK17"/>
    <mergeCell ref="Y19:AK19"/>
    <mergeCell ref="B49:AK49"/>
    <mergeCell ref="B51:AK51"/>
    <mergeCell ref="Y25:AK25"/>
    <mergeCell ref="Y27:AK27"/>
    <mergeCell ref="Y29:AK29"/>
    <mergeCell ref="Y31:AK31"/>
    <mergeCell ref="Y33:AK33"/>
    <mergeCell ref="Y35:AK35"/>
    <mergeCell ref="B39:J39"/>
    <mergeCell ref="U39:V39"/>
    <mergeCell ref="U19:V19"/>
    <mergeCell ref="U21:V21"/>
    <mergeCell ref="U23:V23"/>
    <mergeCell ref="Y23:AK23"/>
  </mergeCells>
  <phoneticPr fontId="21" type="noConversion"/>
  <pageMargins left="0.39000000000000007" right="0.39000000000000007" top="0.39000000000000007" bottom="0.39000000000000007" header="0.51" footer="0.2"/>
  <pageSetup paperSize="9" scale="81" orientation="portrait"/>
  <headerFooter>
    <oddFooter>&amp;C&amp;K000000Page 6</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700-000000000000}">
          <x14:formula1>
            <xm:f>Lookups!$K$2:$K$30</xm:f>
          </x14:formula1>
          <xm:sqref>W37:X37 W39:X39 U41:X41 W35:X35 U43:X43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C45"/>
  <sheetViews>
    <sheetView showGridLines="0" topLeftCell="A6" zoomScale="103" workbookViewId="0">
      <selection activeCell="K5" sqref="K5"/>
    </sheetView>
  </sheetViews>
  <sheetFormatPr defaultColWidth="9.08984375" defaultRowHeight="20.149999999999999" customHeight="1" x14ac:dyDescent="0.25"/>
  <cols>
    <col min="1" max="1" width="1.6328125" style="2" customWidth="1"/>
    <col min="2" max="2" width="9.08984375" style="2" customWidth="1"/>
    <col min="3" max="3" width="3.6328125" style="2" customWidth="1"/>
    <col min="4" max="4" width="1.6328125" style="2" customWidth="1"/>
    <col min="5" max="10" width="3.6328125" style="2" customWidth="1"/>
    <col min="11" max="11" width="8.453125" style="2" customWidth="1"/>
    <col min="12" max="12" width="2.08984375" style="2" customWidth="1"/>
    <col min="13" max="13" width="7" style="2" customWidth="1"/>
    <col min="14" max="14" width="3.6328125" style="2" customWidth="1"/>
    <col min="15" max="15" width="7" style="2" customWidth="1"/>
    <col min="16" max="16" width="1.08984375" style="2" customWidth="1"/>
    <col min="17" max="17" width="1.90625" style="2" customWidth="1"/>
    <col min="18" max="18" width="6.36328125" style="2" customWidth="1"/>
    <col min="19" max="19" width="1.6328125" style="2" customWidth="1"/>
    <col min="20" max="20" width="0.453125" style="2" customWidth="1"/>
    <col min="21" max="21" width="1.6328125" style="2" customWidth="1"/>
    <col min="22" max="22" width="6.36328125" style="2" customWidth="1"/>
    <col min="23" max="23" width="1.6328125" style="2" customWidth="1"/>
    <col min="24" max="24" width="7.453125" style="2" customWidth="1"/>
    <col min="25" max="25" width="1.6328125" style="2" customWidth="1"/>
    <col min="26" max="26" width="6.90625" style="2" customWidth="1"/>
    <col min="27" max="27" width="1.6328125" style="2" customWidth="1"/>
    <col min="28" max="28" width="3.6328125" style="2" customWidth="1"/>
    <col min="29" max="16384" width="9.08984375" style="2"/>
  </cols>
  <sheetData>
    <row r="1" spans="1:29" s="30" customFormat="1" ht="24.75" customHeight="1" thickTop="1" thickBot="1" x14ac:dyDescent="0.3">
      <c r="A1" s="84"/>
      <c r="B1" s="89">
        <v>14</v>
      </c>
      <c r="C1" s="85" t="s">
        <v>155</v>
      </c>
      <c r="D1" s="85"/>
      <c r="E1" s="85"/>
      <c r="F1" s="85"/>
      <c r="G1" s="85"/>
      <c r="H1" s="85"/>
      <c r="I1" s="85"/>
      <c r="J1" s="85"/>
      <c r="K1" s="85"/>
      <c r="L1" s="85"/>
      <c r="M1" s="85"/>
      <c r="N1" s="85"/>
      <c r="O1" s="85"/>
      <c r="P1" s="85"/>
      <c r="Q1" s="144" t="s">
        <v>4538</v>
      </c>
      <c r="R1" s="85"/>
      <c r="S1" s="85"/>
      <c r="T1" s="85"/>
      <c r="U1" s="85"/>
      <c r="V1" s="85"/>
      <c r="W1" s="85"/>
      <c r="X1" s="85"/>
      <c r="Y1" s="456">
        <f>SUM(M12,Z12,R23,R33,V43)-Y2</f>
        <v>0</v>
      </c>
      <c r="Z1" s="457"/>
      <c r="AA1" s="86"/>
    </row>
    <row r="2" spans="1:29" s="30" customFormat="1" ht="24.9" customHeight="1" thickTop="1" thickBot="1" x14ac:dyDescent="0.3">
      <c r="A2" s="78"/>
      <c r="B2" s="79"/>
      <c r="C2" s="79"/>
      <c r="D2" s="79"/>
      <c r="E2" s="79"/>
      <c r="F2" s="79"/>
      <c r="G2" s="79"/>
      <c r="H2" s="79"/>
      <c r="I2" s="79"/>
      <c r="J2" s="79"/>
      <c r="K2" s="79"/>
      <c r="L2" s="79"/>
      <c r="M2" s="79"/>
      <c r="N2" s="79"/>
      <c r="O2" s="79"/>
      <c r="P2" s="79"/>
      <c r="Q2" s="161" t="s">
        <v>4431</v>
      </c>
      <c r="R2" s="79"/>
      <c r="S2" s="79"/>
      <c r="T2" s="79"/>
      <c r="U2" s="79"/>
      <c r="V2" s="79"/>
      <c r="W2" s="79"/>
      <c r="X2" s="79"/>
      <c r="Y2" s="459">
        <f>SUM(Z9,R16,R19,R21,R27,R31,V37,V39,V41)</f>
        <v>0</v>
      </c>
      <c r="Z2" s="460"/>
      <c r="AA2" s="80"/>
    </row>
    <row r="3" spans="1:29" s="30" customFormat="1" ht="11.15" customHeight="1" thickTop="1" x14ac:dyDescent="0.25">
      <c r="A3" s="78"/>
      <c r="B3" s="79"/>
      <c r="C3" s="79"/>
      <c r="D3" s="79"/>
      <c r="E3" s="79"/>
      <c r="F3" s="79"/>
      <c r="G3" s="79"/>
      <c r="H3" s="79"/>
      <c r="I3" s="79"/>
      <c r="J3" s="79"/>
      <c r="K3" s="79"/>
      <c r="L3" s="79"/>
      <c r="M3" s="79"/>
      <c r="N3" s="79"/>
      <c r="O3" s="79"/>
      <c r="P3" s="79"/>
      <c r="Q3" s="79"/>
      <c r="R3" s="79"/>
      <c r="S3" s="79"/>
      <c r="T3" s="79"/>
      <c r="U3" s="79"/>
      <c r="V3" s="79"/>
      <c r="W3" s="79"/>
      <c r="X3" s="79"/>
      <c r="Y3" s="79"/>
      <c r="Z3" s="79"/>
      <c r="AA3" s="80"/>
    </row>
    <row r="4" spans="1:29" s="33" customFormat="1" ht="24.75" customHeight="1" x14ac:dyDescent="0.25">
      <c r="A4" s="32"/>
      <c r="E4" s="94" t="s">
        <v>180</v>
      </c>
      <c r="F4" s="94"/>
      <c r="G4" s="94"/>
      <c r="H4" s="94"/>
      <c r="I4" s="94" t="s">
        <v>138</v>
      </c>
      <c r="J4" s="94"/>
      <c r="K4" s="94" t="s">
        <v>137</v>
      </c>
      <c r="L4" s="94"/>
      <c r="M4" s="94" t="s">
        <v>4420</v>
      </c>
      <c r="N4" s="94"/>
      <c r="O4" s="94"/>
      <c r="P4" s="94"/>
      <c r="Q4" s="94" t="s">
        <v>267</v>
      </c>
      <c r="R4" s="94"/>
      <c r="S4" s="94"/>
      <c r="T4" s="94"/>
      <c r="U4" s="94"/>
      <c r="V4" s="94" t="s">
        <v>138</v>
      </c>
      <c r="W4" s="94"/>
      <c r="X4" s="94" t="s">
        <v>137</v>
      </c>
      <c r="Y4" s="28"/>
      <c r="Z4" s="94" t="s">
        <v>145</v>
      </c>
      <c r="AA4" s="34"/>
    </row>
    <row r="5" spans="1:29" ht="21.9" customHeight="1" x14ac:dyDescent="0.3">
      <c r="A5" s="8"/>
      <c r="B5" s="82" t="s">
        <v>136</v>
      </c>
      <c r="E5" s="1" t="s">
        <v>129</v>
      </c>
      <c r="I5" s="1" t="s">
        <v>139</v>
      </c>
      <c r="K5" s="241"/>
      <c r="L5" s="13"/>
      <c r="M5" s="158">
        <f>IF(K5&lt;100,K5*'Norms Lookup 140819'!K46,(100*'Norms Lookup 140819'!K46)+((K5-100)*('Norms Lookup 140819'!K46/3)))</f>
        <v>0</v>
      </c>
      <c r="N5" s="13"/>
      <c r="O5" s="82" t="s">
        <v>141</v>
      </c>
      <c r="Q5" s="1" t="s">
        <v>268</v>
      </c>
      <c r="V5" s="1" t="s">
        <v>132</v>
      </c>
      <c r="X5" s="242"/>
      <c r="Y5" s="30"/>
      <c r="Z5" s="158">
        <f>X5*'Norms Lookup 140819'!K53</f>
        <v>0</v>
      </c>
      <c r="AA5" s="9"/>
    </row>
    <row r="6" spans="1:29" ht="21.9" customHeight="1" x14ac:dyDescent="0.3">
      <c r="A6" s="8"/>
      <c r="B6" s="58"/>
      <c r="E6" s="1" t="s">
        <v>130</v>
      </c>
      <c r="I6" s="1" t="s">
        <v>139</v>
      </c>
      <c r="K6" s="241"/>
      <c r="L6" s="13"/>
      <c r="M6" s="158">
        <f>IF(K6&lt;100,K6*'Norms Lookup 140819'!K48,(100*'Norms Lookup 140819'!K48)+((K6-100)*('Norms Lookup 140819'!K48/3)))</f>
        <v>0</v>
      </c>
      <c r="N6" s="13"/>
      <c r="O6" s="58"/>
      <c r="Q6" s="1" t="s">
        <v>134</v>
      </c>
      <c r="V6" s="1" t="s">
        <v>132</v>
      </c>
      <c r="X6" s="242"/>
      <c r="Y6" s="28"/>
      <c r="Z6" s="158">
        <f>X6*'Norms Lookup 140819'!K54</f>
        <v>0</v>
      </c>
      <c r="AA6" s="9"/>
    </row>
    <row r="7" spans="1:29" ht="21.9" customHeight="1" x14ac:dyDescent="0.3">
      <c r="A7" s="8"/>
      <c r="B7" s="133" t="s">
        <v>230</v>
      </c>
      <c r="E7" s="1" t="s">
        <v>140</v>
      </c>
      <c r="I7" s="1" t="s">
        <v>139</v>
      </c>
      <c r="K7" s="241"/>
      <c r="L7" s="13"/>
      <c r="M7" s="158">
        <f>IF(K7&lt;50,K7*'Norms Lookup 140819'!K50,(50*'Norms Lookup 140819'!K50)+((K7-50)*('Norms Lookup 140819'!K50/3)))</f>
        <v>0</v>
      </c>
      <c r="N7" s="13"/>
      <c r="Q7" s="1" t="s">
        <v>135</v>
      </c>
      <c r="V7" s="1" t="s">
        <v>132</v>
      </c>
      <c r="X7" s="242"/>
      <c r="Y7" s="46"/>
      <c r="Z7" s="158">
        <f>X7*'Norms Lookup 140819'!K55</f>
        <v>0</v>
      </c>
      <c r="AA7" s="9"/>
    </row>
    <row r="8" spans="1:29" ht="21.9" customHeight="1" x14ac:dyDescent="0.3">
      <c r="A8" s="8"/>
      <c r="E8" s="1" t="s">
        <v>142</v>
      </c>
      <c r="I8" s="1" t="s">
        <v>139</v>
      </c>
      <c r="K8" s="241"/>
      <c r="L8" s="13"/>
      <c r="M8" s="158">
        <f>IF(K8&lt;50,K8*'Norms Lookup 140819'!K51,(50*'Norms Lookup 140819'!K51)+((K8-50)*('Norms Lookup 140819'!K51/3)))</f>
        <v>0</v>
      </c>
      <c r="N8" s="13"/>
      <c r="O8" s="13"/>
      <c r="P8" s="13"/>
      <c r="Q8" s="1" t="s">
        <v>4412</v>
      </c>
      <c r="V8" s="1" t="s">
        <v>132</v>
      </c>
      <c r="X8" s="242"/>
      <c r="Y8" s="46"/>
      <c r="Z8" s="158">
        <f>X8*'Norms Lookup 140819'!K56</f>
        <v>0</v>
      </c>
      <c r="AA8" s="9"/>
    </row>
    <row r="9" spans="1:29" ht="21.9" customHeight="1" x14ac:dyDescent="0.3">
      <c r="A9" s="8"/>
      <c r="B9" s="58"/>
      <c r="E9" s="1" t="s">
        <v>143</v>
      </c>
      <c r="I9" s="1" t="s">
        <v>139</v>
      </c>
      <c r="K9" s="241"/>
      <c r="L9" s="13"/>
      <c r="M9" s="158">
        <f>IF(K9&lt;50,K9*'Norms Lookup 140819'!K52,(50*'Norms Lookup 140819'!K52)+((K9-50)*('Norms Lookup 140819'!K52/3)))</f>
        <v>0</v>
      </c>
      <c r="N9" s="13"/>
      <c r="O9" s="13"/>
      <c r="P9" s="13"/>
      <c r="Q9" s="1" t="s">
        <v>144</v>
      </c>
      <c r="V9" s="1" t="s">
        <v>132</v>
      </c>
      <c r="X9" s="242"/>
      <c r="Y9" s="46"/>
      <c r="Z9" s="243"/>
      <c r="AA9" s="9"/>
    </row>
    <row r="10" spans="1:29" ht="21.9" customHeight="1" x14ac:dyDescent="0.3">
      <c r="A10" s="8"/>
      <c r="E10" s="1" t="s">
        <v>4413</v>
      </c>
      <c r="K10" s="13"/>
      <c r="L10" s="13"/>
      <c r="M10" s="13"/>
      <c r="N10" s="13"/>
      <c r="O10" s="13"/>
      <c r="P10" s="13"/>
      <c r="AA10" s="9"/>
    </row>
    <row r="11" spans="1:29" ht="11.15" customHeight="1" x14ac:dyDescent="0.3">
      <c r="A11" s="8"/>
      <c r="E11" s="24"/>
      <c r="N11" s="13"/>
      <c r="O11" s="13"/>
      <c r="P11" s="13"/>
      <c r="Q11" s="13"/>
      <c r="R11" s="13"/>
      <c r="S11" s="13"/>
      <c r="T11" s="13"/>
      <c r="U11" s="46"/>
      <c r="V11" s="13"/>
      <c r="W11" s="46"/>
      <c r="X11" s="13"/>
      <c r="Y11" s="46"/>
      <c r="Z11" s="46"/>
      <c r="AA11" s="9"/>
    </row>
    <row r="12" spans="1:29" ht="21.9" customHeight="1" x14ac:dyDescent="0.3">
      <c r="A12" s="8"/>
      <c r="B12" s="82" t="str">
        <f>B5</f>
        <v>Deveg</v>
      </c>
      <c r="C12" s="55"/>
      <c r="D12" s="55"/>
      <c r="E12" s="82" t="s">
        <v>146</v>
      </c>
      <c r="K12" s="13"/>
      <c r="L12" s="13"/>
      <c r="M12" s="160">
        <f>SUM(M5:M9)</f>
        <v>0</v>
      </c>
      <c r="N12" s="13"/>
      <c r="O12" s="82" t="str">
        <f>O5</f>
        <v>Trees</v>
      </c>
      <c r="P12" s="55"/>
      <c r="Q12" s="55"/>
      <c r="R12" s="82" t="s">
        <v>146</v>
      </c>
      <c r="X12" s="13"/>
      <c r="Y12" s="13"/>
      <c r="Z12" s="160">
        <f>SUM(Z5:Z9)</f>
        <v>0</v>
      </c>
      <c r="AA12" s="9"/>
    </row>
    <row r="13" spans="1:29" ht="9.9" customHeight="1" x14ac:dyDescent="0.3">
      <c r="A13" s="8"/>
      <c r="B13" s="82"/>
      <c r="C13" s="55"/>
      <c r="D13" s="55"/>
      <c r="E13" s="82"/>
      <c r="K13" s="13"/>
      <c r="L13" s="13"/>
      <c r="M13" s="13"/>
      <c r="N13" s="13"/>
      <c r="O13" s="82"/>
      <c r="P13" s="55"/>
      <c r="Q13" s="55"/>
      <c r="R13" s="82"/>
      <c r="X13" s="13"/>
      <c r="Y13" s="13"/>
      <c r="Z13" s="13"/>
      <c r="AA13" s="9"/>
    </row>
    <row r="14" spans="1:29" ht="9.9" customHeight="1" x14ac:dyDescent="0.3">
      <c r="A14" s="115"/>
      <c r="B14" s="116"/>
      <c r="C14" s="116"/>
      <c r="D14" s="116"/>
      <c r="E14" s="116"/>
      <c r="F14" s="116"/>
      <c r="G14" s="116"/>
      <c r="H14" s="116"/>
      <c r="I14" s="116"/>
      <c r="J14" s="116"/>
      <c r="K14" s="117"/>
      <c r="L14" s="117"/>
      <c r="M14" s="117"/>
      <c r="N14" s="117"/>
      <c r="O14" s="117"/>
      <c r="P14" s="117"/>
      <c r="Q14" s="117"/>
      <c r="R14" s="117"/>
      <c r="S14" s="117"/>
      <c r="T14" s="118"/>
      <c r="U14" s="119"/>
      <c r="V14" s="118"/>
      <c r="W14" s="119"/>
      <c r="X14" s="118"/>
      <c r="Y14" s="119"/>
      <c r="Z14" s="118"/>
      <c r="AA14" s="120"/>
    </row>
    <row r="15" spans="1:29" ht="21.9" customHeight="1" x14ac:dyDescent="0.3">
      <c r="A15" s="8"/>
      <c r="B15" s="448" t="s">
        <v>4416</v>
      </c>
      <c r="C15" s="448"/>
      <c r="D15" s="33"/>
      <c r="E15" s="94" t="s">
        <v>170</v>
      </c>
      <c r="F15" s="94"/>
      <c r="G15" s="94"/>
      <c r="H15" s="94"/>
      <c r="I15" s="94" t="s">
        <v>138</v>
      </c>
      <c r="J15" s="94"/>
      <c r="K15" s="94" t="s">
        <v>222</v>
      </c>
      <c r="L15" s="106" t="s">
        <v>4418</v>
      </c>
      <c r="M15" s="1"/>
      <c r="N15" s="13"/>
      <c r="O15" s="93" t="s">
        <v>221</v>
      </c>
      <c r="P15" s="13"/>
      <c r="Q15" s="13"/>
      <c r="R15" s="94" t="s">
        <v>4420</v>
      </c>
      <c r="S15" s="13"/>
      <c r="T15" s="13"/>
      <c r="U15" s="46"/>
      <c r="V15" s="13"/>
      <c r="W15" s="46"/>
      <c r="X15" s="13"/>
      <c r="Y15" s="46"/>
      <c r="Z15" s="46"/>
      <c r="AA15" s="9"/>
    </row>
    <row r="16" spans="1:29" ht="21.9" customHeight="1" x14ac:dyDescent="0.3">
      <c r="A16" s="8"/>
      <c r="B16" s="448"/>
      <c r="C16" s="448"/>
      <c r="E16" s="1" t="s">
        <v>147</v>
      </c>
      <c r="I16" s="1" t="s">
        <v>150</v>
      </c>
      <c r="K16" s="244"/>
      <c r="L16" s="173"/>
      <c r="M16" s="174"/>
      <c r="N16" s="173"/>
      <c r="O16" s="244"/>
      <c r="P16" s="13"/>
      <c r="Q16" s="13"/>
      <c r="R16" s="243"/>
      <c r="S16" s="13"/>
      <c r="T16" s="458" t="s">
        <v>4415</v>
      </c>
      <c r="U16" s="458"/>
      <c r="V16" s="458"/>
      <c r="W16" s="458"/>
      <c r="X16" s="458"/>
      <c r="Y16" s="458"/>
      <c r="Z16" s="458"/>
      <c r="AA16" s="9"/>
      <c r="AC16" s="2">
        <f>IF(K16&lt;="0.5",1,2)</f>
        <v>1</v>
      </c>
    </row>
    <row r="17" spans="1:27" ht="21.9" customHeight="1" x14ac:dyDescent="0.3">
      <c r="A17" s="8"/>
      <c r="B17" s="58"/>
      <c r="E17" s="81" t="s">
        <v>263</v>
      </c>
      <c r="I17" s="1" t="s">
        <v>150</v>
      </c>
      <c r="K17" s="244"/>
      <c r="L17" s="173"/>
      <c r="M17" s="244"/>
      <c r="N17" s="173"/>
      <c r="O17" s="244"/>
      <c r="P17" s="13"/>
      <c r="Q17" s="13"/>
      <c r="R17" s="160">
        <f>($K17*'Norms Lookup 140819'!$K$122)+($O17*'Norms Lookup 140819'!$K$125)+IF($K17&lt;="1",'Norms Lookup 140819'!$K$126*'Deveg &amp; Earth'!$K17,0)+($K17*('Norms Lookup 140819'!$K$144+'Norms Lookup 140819'!$K$148))</f>
        <v>0</v>
      </c>
      <c r="S17" s="13"/>
      <c r="T17" s="77" t="s">
        <v>262</v>
      </c>
      <c r="U17" s="46"/>
      <c r="V17" s="63"/>
      <c r="W17" s="46"/>
      <c r="X17" s="63"/>
      <c r="Y17" s="46"/>
      <c r="Z17" s="63"/>
      <c r="AA17" s="9"/>
    </row>
    <row r="18" spans="1:27" ht="21.9" customHeight="1" x14ac:dyDescent="0.3">
      <c r="A18" s="8"/>
      <c r="B18" s="133" t="s">
        <v>230</v>
      </c>
      <c r="E18" s="1" t="s">
        <v>4414</v>
      </c>
      <c r="I18" s="1" t="s">
        <v>150</v>
      </c>
      <c r="K18" s="244"/>
      <c r="L18" s="173"/>
      <c r="M18" s="174"/>
      <c r="N18" s="173"/>
      <c r="O18" s="174"/>
      <c r="P18" s="13"/>
      <c r="Q18" s="13"/>
      <c r="R18" s="160">
        <f>K18*'Norms Lookup 140819'!K137</f>
        <v>0</v>
      </c>
      <c r="S18" s="13"/>
      <c r="T18" s="458" t="s">
        <v>4415</v>
      </c>
      <c r="U18" s="458"/>
      <c r="V18" s="458"/>
      <c r="W18" s="458"/>
      <c r="X18" s="458"/>
      <c r="Y18" s="458"/>
      <c r="Z18" s="458"/>
      <c r="AA18" s="49"/>
    </row>
    <row r="19" spans="1:27" ht="21.9" customHeight="1" x14ac:dyDescent="0.3">
      <c r="A19" s="8"/>
      <c r="B19" s="159"/>
      <c r="E19" s="1" t="s">
        <v>148</v>
      </c>
      <c r="I19" s="1" t="s">
        <v>150</v>
      </c>
      <c r="K19" s="244"/>
      <c r="L19" s="173"/>
      <c r="M19" s="244"/>
      <c r="N19" s="173"/>
      <c r="O19" s="174"/>
      <c r="P19" s="13"/>
      <c r="Q19" s="13"/>
      <c r="R19" s="243"/>
      <c r="S19" s="13"/>
      <c r="T19" s="136"/>
      <c r="U19" s="46"/>
      <c r="V19" s="13"/>
      <c r="W19" s="46"/>
      <c r="X19" s="13"/>
      <c r="Y19" s="46"/>
      <c r="Z19" s="46"/>
      <c r="AA19" s="9"/>
    </row>
    <row r="20" spans="1:27" ht="21.9" customHeight="1" x14ac:dyDescent="0.3">
      <c r="A20" s="8"/>
      <c r="E20" s="1" t="s">
        <v>149</v>
      </c>
      <c r="I20" s="1" t="s">
        <v>150</v>
      </c>
      <c r="K20" s="244"/>
      <c r="L20" s="173"/>
      <c r="M20" s="244"/>
      <c r="N20" s="173"/>
      <c r="O20" s="244"/>
      <c r="P20" s="13"/>
      <c r="Q20" s="13"/>
      <c r="R20" s="160">
        <f>($K20*'Norms Lookup 140819'!$K$140)+($O20*'Norms Lookup 140819'!$K$141)+IF($M20&lt;="0.5",0.05*'Deveg &amp; Earth'!$K20,0)</f>
        <v>0</v>
      </c>
      <c r="S20" s="13"/>
      <c r="T20" s="458" t="s">
        <v>4417</v>
      </c>
      <c r="U20" s="458"/>
      <c r="V20" s="458"/>
      <c r="W20" s="458"/>
      <c r="X20" s="458"/>
      <c r="Y20" s="458"/>
      <c r="Z20" s="458"/>
      <c r="AA20" s="9"/>
    </row>
    <row r="21" spans="1:27" ht="21.9" customHeight="1" x14ac:dyDescent="0.3">
      <c r="A21" s="8"/>
      <c r="B21" s="58"/>
      <c r="E21" s="1" t="s">
        <v>4427</v>
      </c>
      <c r="I21" s="1"/>
      <c r="K21" s="64"/>
      <c r="L21" s="13"/>
      <c r="M21" s="13"/>
      <c r="N21" s="13"/>
      <c r="O21" s="13"/>
      <c r="P21" s="13"/>
      <c r="Q21" s="13"/>
      <c r="R21" s="243"/>
      <c r="T21" s="458" t="s">
        <v>4419</v>
      </c>
      <c r="U21" s="458"/>
      <c r="V21" s="458"/>
      <c r="W21" s="458"/>
      <c r="X21" s="458"/>
      <c r="Y21" s="458"/>
      <c r="Z21" s="458"/>
      <c r="AA21" s="9"/>
    </row>
    <row r="22" spans="1:27" s="39" customFormat="1" ht="6.9" customHeight="1" x14ac:dyDescent="0.35">
      <c r="A22" s="36"/>
      <c r="B22" s="2"/>
      <c r="C22" s="2"/>
      <c r="D22" s="2"/>
      <c r="E22" s="2"/>
      <c r="F22" s="2"/>
      <c r="G22" s="2"/>
      <c r="H22" s="2"/>
      <c r="I22" s="2"/>
      <c r="J22" s="2"/>
      <c r="K22" s="13"/>
      <c r="L22" s="13"/>
      <c r="M22" s="13"/>
      <c r="N22" s="13"/>
      <c r="O22" s="13"/>
      <c r="P22" s="13"/>
      <c r="Q22" s="13"/>
      <c r="R22" s="13"/>
      <c r="S22" s="37"/>
      <c r="T22" s="13"/>
      <c r="U22" s="46"/>
      <c r="V22" s="13"/>
      <c r="W22" s="46"/>
      <c r="X22" s="13"/>
      <c r="Y22" s="46"/>
      <c r="Z22" s="46"/>
      <c r="AA22" s="38"/>
    </row>
    <row r="23" spans="1:27" s="31" customFormat="1" ht="21.9" customHeight="1" x14ac:dyDescent="0.3">
      <c r="A23" s="40"/>
      <c r="B23" s="82" t="str">
        <f>B15</f>
        <v>General Excavations</v>
      </c>
      <c r="C23" s="55"/>
      <c r="D23" s="55"/>
      <c r="E23" s="82" t="s">
        <v>146</v>
      </c>
      <c r="F23" s="55"/>
      <c r="G23" s="2"/>
      <c r="H23" s="2"/>
      <c r="I23" s="2"/>
      <c r="J23" s="2"/>
      <c r="K23" s="13"/>
      <c r="L23" s="13"/>
      <c r="M23" s="13"/>
      <c r="N23" s="13"/>
      <c r="O23" s="13"/>
      <c r="P23" s="13"/>
      <c r="Q23" s="13"/>
      <c r="R23" s="160">
        <f>SUM(R16:R21)</f>
        <v>0</v>
      </c>
      <c r="T23" s="47"/>
      <c r="U23" s="47"/>
      <c r="V23" s="47"/>
      <c r="W23" s="47"/>
      <c r="X23" s="47"/>
      <c r="Y23" s="28"/>
      <c r="Z23" s="28"/>
      <c r="AA23" s="41"/>
    </row>
    <row r="24" spans="1:27" ht="9.9" customHeight="1" x14ac:dyDescent="0.3">
      <c r="A24" s="8"/>
      <c r="K24" s="13"/>
      <c r="L24" s="13"/>
      <c r="M24" s="13"/>
      <c r="N24" s="13"/>
      <c r="O24" s="13"/>
      <c r="P24" s="13"/>
      <c r="Q24" s="13"/>
      <c r="R24" s="13"/>
      <c r="T24" s="63"/>
      <c r="U24" s="46"/>
      <c r="V24" s="63"/>
      <c r="W24" s="46"/>
      <c r="X24" s="63"/>
      <c r="Y24" s="46"/>
      <c r="Z24" s="63"/>
      <c r="AA24" s="9"/>
    </row>
    <row r="25" spans="1:27" ht="9.9" customHeight="1" x14ac:dyDescent="0.3">
      <c r="A25" s="115"/>
      <c r="B25" s="116"/>
      <c r="C25" s="116"/>
      <c r="D25" s="116"/>
      <c r="E25" s="116"/>
      <c r="F25" s="116"/>
      <c r="G25" s="116"/>
      <c r="H25" s="116"/>
      <c r="I25" s="116"/>
      <c r="J25" s="116"/>
      <c r="K25" s="117"/>
      <c r="L25" s="117"/>
      <c r="M25" s="117"/>
      <c r="N25" s="117"/>
      <c r="O25" s="117"/>
      <c r="P25" s="117"/>
      <c r="Q25" s="117"/>
      <c r="R25" s="117"/>
      <c r="S25" s="116"/>
      <c r="T25" s="118"/>
      <c r="U25" s="119"/>
      <c r="V25" s="118"/>
      <c r="W25" s="119"/>
      <c r="X25" s="118"/>
      <c r="Y25" s="119"/>
      <c r="Z25" s="118"/>
      <c r="AA25" s="120"/>
    </row>
    <row r="26" spans="1:27" ht="21.9" customHeight="1" x14ac:dyDescent="0.3">
      <c r="A26" s="8"/>
      <c r="B26" s="33"/>
      <c r="C26" s="33"/>
      <c r="D26" s="33"/>
      <c r="E26" s="94" t="s">
        <v>265</v>
      </c>
      <c r="F26" s="52"/>
      <c r="G26" s="52"/>
      <c r="H26" s="52"/>
      <c r="I26" s="52" t="s">
        <v>138</v>
      </c>
      <c r="J26" s="52"/>
      <c r="K26" s="94" t="s">
        <v>222</v>
      </c>
      <c r="L26" s="106" t="s">
        <v>4418</v>
      </c>
      <c r="M26" s="1"/>
      <c r="N26" s="13"/>
      <c r="O26" s="107" t="s">
        <v>170</v>
      </c>
      <c r="P26" s="13"/>
      <c r="Q26" s="13"/>
      <c r="R26" s="94" t="s">
        <v>4420</v>
      </c>
      <c r="T26" s="13"/>
      <c r="U26" s="46"/>
      <c r="V26" s="13"/>
      <c r="W26" s="46"/>
      <c r="X26" s="13"/>
      <c r="Y26" s="46"/>
      <c r="Z26" s="46"/>
      <c r="AA26" s="9"/>
    </row>
    <row r="27" spans="1:27" ht="21.9" customHeight="1" x14ac:dyDescent="0.3">
      <c r="A27" s="8"/>
      <c r="B27" s="82" t="s">
        <v>153</v>
      </c>
      <c r="E27" s="1" t="s">
        <v>4421</v>
      </c>
      <c r="I27" s="1" t="s">
        <v>150</v>
      </c>
      <c r="K27" s="245"/>
      <c r="L27" s="13"/>
      <c r="M27" s="245"/>
      <c r="N27" s="13"/>
      <c r="O27" s="461"/>
      <c r="P27" s="462"/>
      <c r="Q27" s="13"/>
      <c r="R27" s="243"/>
      <c r="T27" s="458" t="s">
        <v>4425</v>
      </c>
      <c r="U27" s="458"/>
      <c r="V27" s="458"/>
      <c r="W27" s="458"/>
      <c r="X27" s="458"/>
      <c r="Y27" s="458"/>
      <c r="Z27" s="458"/>
      <c r="AA27" s="9"/>
    </row>
    <row r="28" spans="1:27" ht="21.9" customHeight="1" x14ac:dyDescent="0.3">
      <c r="A28" s="8"/>
      <c r="B28" s="58"/>
      <c r="E28" s="1" t="s">
        <v>4422</v>
      </c>
      <c r="I28" s="1" t="s">
        <v>150</v>
      </c>
      <c r="K28" s="245"/>
      <c r="L28" s="13"/>
      <c r="M28" s="245"/>
      <c r="N28" s="13"/>
      <c r="O28" s="461"/>
      <c r="P28" s="462"/>
      <c r="Q28" s="13"/>
      <c r="R28" s="160">
        <f>(K28*'Norms Lookup 140819'!K183)+(K28*('Norms Lookup 140819'!K$145+'Norms Lookup 140819'!K$149))</f>
        <v>0</v>
      </c>
      <c r="T28" s="433" t="s">
        <v>4426</v>
      </c>
      <c r="U28" s="433"/>
      <c r="V28" s="433"/>
      <c r="W28" s="433"/>
      <c r="X28" s="433"/>
      <c r="Y28" s="433"/>
      <c r="Z28" s="433"/>
      <c r="AA28" s="9"/>
    </row>
    <row r="29" spans="1:27" ht="21.9" customHeight="1" x14ac:dyDescent="0.3">
      <c r="A29" s="8"/>
      <c r="B29" s="133" t="s">
        <v>230</v>
      </c>
      <c r="E29" s="1" t="s">
        <v>4423</v>
      </c>
      <c r="I29" s="1" t="s">
        <v>150</v>
      </c>
      <c r="K29" s="245"/>
      <c r="L29" s="13"/>
      <c r="M29" s="245"/>
      <c r="N29" s="13"/>
      <c r="O29" s="461"/>
      <c r="P29" s="462"/>
      <c r="Q29" s="13"/>
      <c r="R29" s="160">
        <f>$K29*'Norms Lookup 140819'!$K$189+($K29*('Norms Lookup 140819'!$K$145+'Norms Lookup 140819'!$K$149))</f>
        <v>0</v>
      </c>
      <c r="T29" s="433"/>
      <c r="U29" s="433"/>
      <c r="V29" s="433"/>
      <c r="W29" s="433"/>
      <c r="X29" s="433"/>
      <c r="Y29" s="433"/>
      <c r="Z29" s="433"/>
      <c r="AA29" s="9"/>
    </row>
    <row r="30" spans="1:27" ht="21.9" customHeight="1" x14ac:dyDescent="0.3">
      <c r="A30" s="8"/>
      <c r="E30" s="1" t="s">
        <v>4424</v>
      </c>
      <c r="I30" s="1" t="s">
        <v>150</v>
      </c>
      <c r="K30" s="245"/>
      <c r="L30" s="13"/>
      <c r="M30" s="245"/>
      <c r="N30" s="13"/>
      <c r="O30" s="461"/>
      <c r="P30" s="462"/>
      <c r="Q30" s="13"/>
      <c r="R30" s="160">
        <f>K30*'Norms Lookup 140819'!K194+(K30*('Norms Lookup 140819'!K$145+'Norms Lookup 140819'!K$149))</f>
        <v>0</v>
      </c>
      <c r="T30" s="433"/>
      <c r="U30" s="433"/>
      <c r="V30" s="433"/>
      <c r="W30" s="433"/>
      <c r="X30" s="433"/>
      <c r="Y30" s="433"/>
      <c r="Z30" s="433"/>
      <c r="AA30" s="9"/>
    </row>
    <row r="31" spans="1:27" ht="21.9" customHeight="1" x14ac:dyDescent="0.3">
      <c r="A31" s="8"/>
      <c r="B31" s="58"/>
      <c r="E31" s="1" t="s">
        <v>264</v>
      </c>
      <c r="I31" s="453"/>
      <c r="J31" s="453"/>
      <c r="K31" s="453"/>
      <c r="L31" s="453"/>
      <c r="M31" s="453"/>
      <c r="N31" s="453"/>
      <c r="O31" s="453"/>
      <c r="P31" s="13"/>
      <c r="Q31" s="13"/>
      <c r="R31" s="243"/>
      <c r="T31" s="77" t="s">
        <v>266</v>
      </c>
      <c r="U31" s="46"/>
      <c r="V31" s="63"/>
      <c r="W31" s="46"/>
      <c r="X31" s="63"/>
      <c r="Y31" s="46"/>
      <c r="Z31" s="63"/>
      <c r="AA31" s="9"/>
    </row>
    <row r="32" spans="1:27" ht="21.9" customHeight="1" x14ac:dyDescent="0.3">
      <c r="A32" s="8"/>
      <c r="K32" s="13"/>
      <c r="L32" s="13"/>
      <c r="M32" s="13"/>
      <c r="N32" s="13"/>
      <c r="O32" s="13"/>
      <c r="P32" s="13"/>
      <c r="Q32" s="13"/>
      <c r="R32" s="13"/>
      <c r="T32" s="13"/>
      <c r="U32" s="46"/>
      <c r="V32" s="13"/>
      <c r="W32" s="46"/>
      <c r="X32" s="13"/>
      <c r="Y32" s="46"/>
      <c r="Z32" s="46"/>
      <c r="AA32" s="9"/>
    </row>
    <row r="33" spans="1:27" ht="21.9" customHeight="1" x14ac:dyDescent="0.3">
      <c r="A33" s="8"/>
      <c r="B33" s="82" t="str">
        <f>B27</f>
        <v>Filling</v>
      </c>
      <c r="C33" s="55"/>
      <c r="D33" s="55"/>
      <c r="E33" s="82" t="s">
        <v>146</v>
      </c>
      <c r="F33" s="55"/>
      <c r="K33" s="13"/>
      <c r="L33" s="13"/>
      <c r="M33" s="13"/>
      <c r="N33" s="13"/>
      <c r="O33" s="13"/>
      <c r="P33" s="13"/>
      <c r="Q33" s="13"/>
      <c r="R33" s="160">
        <f>SUM(R27:R31)</f>
        <v>0</v>
      </c>
      <c r="T33" s="47"/>
      <c r="U33" s="47"/>
      <c r="V33" s="47"/>
      <c r="W33" s="47"/>
      <c r="X33" s="47"/>
      <c r="Y33" s="28"/>
      <c r="Z33" s="28"/>
      <c r="AA33" s="9"/>
    </row>
    <row r="34" spans="1:27" ht="9.9" customHeight="1" x14ac:dyDescent="0.3">
      <c r="A34" s="8"/>
      <c r="K34" s="13"/>
      <c r="L34" s="13"/>
      <c r="M34" s="13"/>
      <c r="N34" s="13"/>
      <c r="O34" s="13"/>
      <c r="P34" s="13"/>
      <c r="Q34" s="13"/>
      <c r="R34" s="13"/>
      <c r="T34" s="63"/>
      <c r="U34" s="46"/>
      <c r="V34" s="63"/>
      <c r="W34" s="46"/>
      <c r="X34" s="63"/>
      <c r="Y34" s="46"/>
      <c r="Z34" s="63"/>
      <c r="AA34" s="9"/>
    </row>
    <row r="35" spans="1:27" ht="9.9" customHeight="1" x14ac:dyDescent="0.3">
      <c r="A35" s="115"/>
      <c r="B35" s="116"/>
      <c r="C35" s="116"/>
      <c r="D35" s="116"/>
      <c r="E35" s="116"/>
      <c r="F35" s="116"/>
      <c r="G35" s="116"/>
      <c r="H35" s="116"/>
      <c r="I35" s="116"/>
      <c r="J35" s="116"/>
      <c r="K35" s="117"/>
      <c r="L35" s="117"/>
      <c r="M35" s="117"/>
      <c r="N35" s="117"/>
      <c r="O35" s="117"/>
      <c r="P35" s="117"/>
      <c r="Q35" s="117"/>
      <c r="R35" s="117"/>
      <c r="S35" s="116"/>
      <c r="T35" s="118"/>
      <c r="U35" s="119"/>
      <c r="V35" s="118"/>
      <c r="W35" s="119"/>
      <c r="X35" s="118"/>
      <c r="Y35" s="119"/>
      <c r="Z35" s="118"/>
      <c r="AA35" s="120"/>
    </row>
    <row r="36" spans="1:27" ht="21.9" customHeight="1" x14ac:dyDescent="0.3">
      <c r="A36" s="8"/>
      <c r="B36" s="33"/>
      <c r="C36" s="33"/>
      <c r="D36" s="33"/>
      <c r="E36" s="52" t="s">
        <v>170</v>
      </c>
      <c r="F36" s="52"/>
      <c r="G36" s="52"/>
      <c r="H36" s="52"/>
      <c r="I36" s="52" t="s">
        <v>138</v>
      </c>
      <c r="J36" s="52"/>
      <c r="K36" s="94" t="s">
        <v>222</v>
      </c>
      <c r="L36" s="106" t="s">
        <v>4418</v>
      </c>
      <c r="M36" s="1"/>
      <c r="N36" s="13"/>
      <c r="O36" s="93" t="s">
        <v>221</v>
      </c>
      <c r="P36" s="13"/>
      <c r="Q36" s="13"/>
      <c r="R36" s="93" t="s">
        <v>265</v>
      </c>
      <c r="S36" s="13"/>
      <c r="T36" s="13"/>
      <c r="U36" s="46"/>
      <c r="V36" s="94" t="s">
        <v>4420</v>
      </c>
      <c r="W36" s="46"/>
      <c r="X36" s="13"/>
      <c r="Y36" s="46"/>
      <c r="Z36" s="46"/>
      <c r="AA36" s="9"/>
    </row>
    <row r="37" spans="1:27" ht="21.9" customHeight="1" x14ac:dyDescent="0.3">
      <c r="A37" s="8"/>
      <c r="B37" s="82" t="s">
        <v>154</v>
      </c>
      <c r="E37" s="1" t="s">
        <v>147</v>
      </c>
      <c r="I37" s="1" t="s">
        <v>150</v>
      </c>
      <c r="K37" s="244"/>
      <c r="L37" s="13"/>
      <c r="M37" s="244"/>
      <c r="N37" s="13"/>
      <c r="O37" s="244"/>
      <c r="P37" s="13"/>
      <c r="Q37" s="13"/>
      <c r="R37" s="454"/>
      <c r="S37" s="455"/>
      <c r="T37" s="47"/>
      <c r="U37" s="47"/>
      <c r="V37" s="243"/>
      <c r="W37" s="47"/>
      <c r="X37" s="433" t="s">
        <v>4428</v>
      </c>
      <c r="Y37" s="433"/>
      <c r="Z37" s="433"/>
      <c r="AA37" s="9"/>
    </row>
    <row r="38" spans="1:27" ht="21.9" customHeight="1" x14ac:dyDescent="0.3">
      <c r="A38" s="8"/>
      <c r="B38" s="58"/>
      <c r="E38" s="81" t="s">
        <v>263</v>
      </c>
      <c r="I38" s="1" t="s">
        <v>150</v>
      </c>
      <c r="K38" s="244"/>
      <c r="L38" s="13"/>
      <c r="M38" s="244"/>
      <c r="N38" s="13"/>
      <c r="O38" s="244"/>
      <c r="P38" s="13"/>
      <c r="Q38" s="13"/>
      <c r="R38" s="454"/>
      <c r="S38" s="455"/>
      <c r="T38" s="63"/>
      <c r="U38" s="46"/>
      <c r="V38" s="160">
        <f>($K38*'Norms Lookup 140819'!$K$122)+($O38*'Norms Lookup 140819'!$K$125)+IF($K38&lt;="1",'Norms Lookup 140819'!$K$126*'Deveg &amp; Earth'!$K38,0)+($K38*('Norms Lookup 140819'!$K$144+'Norms Lookup 140819'!$K$148))+$K38*'Norms Lookup 140819'!$K$189+($K38*('Norms Lookup 140819'!$K$145+'Norms Lookup 140819'!$K$149))</f>
        <v>0</v>
      </c>
      <c r="W38" s="46"/>
      <c r="X38" s="433"/>
      <c r="Y38" s="433"/>
      <c r="Z38" s="433"/>
      <c r="AA38" s="9"/>
    </row>
    <row r="39" spans="1:27" ht="21.9" customHeight="1" x14ac:dyDescent="0.3">
      <c r="A39" s="8"/>
      <c r="B39" s="133" t="s">
        <v>230</v>
      </c>
      <c r="E39" s="1" t="s">
        <v>148</v>
      </c>
      <c r="I39" s="1" t="s">
        <v>150</v>
      </c>
      <c r="K39" s="244"/>
      <c r="L39" s="13"/>
      <c r="M39" s="244"/>
      <c r="N39" s="13"/>
      <c r="O39" s="174"/>
      <c r="P39" s="13"/>
      <c r="Q39" s="13"/>
      <c r="R39" s="454"/>
      <c r="S39" s="455"/>
      <c r="T39" s="13"/>
      <c r="U39" s="46"/>
      <c r="V39" s="243"/>
      <c r="W39" s="46"/>
      <c r="X39" s="433" t="s">
        <v>4429</v>
      </c>
      <c r="Y39" s="433"/>
      <c r="Z39" s="433"/>
      <c r="AA39" s="9"/>
    </row>
    <row r="40" spans="1:27" ht="21.9" customHeight="1" x14ac:dyDescent="0.3">
      <c r="A40" s="8"/>
      <c r="E40" s="1" t="s">
        <v>149</v>
      </c>
      <c r="I40" s="1" t="s">
        <v>150</v>
      </c>
      <c r="K40" s="244"/>
      <c r="L40" s="13"/>
      <c r="M40" s="244"/>
      <c r="N40" s="13"/>
      <c r="O40" s="244"/>
      <c r="P40" s="13"/>
      <c r="Q40" s="13"/>
      <c r="R40" s="454"/>
      <c r="S40" s="455"/>
      <c r="T40" s="47"/>
      <c r="U40" s="47"/>
      <c r="V40" s="160">
        <f>($K40*'Norms Lookup 140819'!$K$140)+($O40*'Norms Lookup 140819'!$K$141)+IF($M40&lt;="0.5",0.05*'Deveg &amp; Earth'!$K40,0)+$K40*'Norms Lookup 140819'!$K$189+($K40*('Norms Lookup 140819'!$K$145+'Norms Lookup 140819'!$K$149))</f>
        <v>0</v>
      </c>
      <c r="W40" s="47"/>
      <c r="X40" s="433"/>
      <c r="Y40" s="433"/>
      <c r="Z40" s="433"/>
      <c r="AA40" s="9"/>
    </row>
    <row r="41" spans="1:27" ht="21.9" customHeight="1" x14ac:dyDescent="0.25">
      <c r="A41" s="8"/>
      <c r="B41" s="58"/>
      <c r="E41" s="1" t="s">
        <v>264</v>
      </c>
      <c r="I41" s="453"/>
      <c r="J41" s="453"/>
      <c r="K41" s="453"/>
      <c r="L41" s="453"/>
      <c r="M41" s="453"/>
      <c r="N41" s="453"/>
      <c r="O41" s="453"/>
      <c r="P41" s="453"/>
      <c r="Q41" s="453"/>
      <c r="R41" s="453"/>
      <c r="S41" s="453"/>
      <c r="T41" s="63"/>
      <c r="U41" s="46"/>
      <c r="V41" s="243"/>
      <c r="W41" s="46"/>
      <c r="X41" s="63"/>
      <c r="Y41" s="46"/>
      <c r="Z41" s="63"/>
      <c r="AA41" s="9"/>
    </row>
    <row r="42" spans="1:27" ht="9.9" customHeight="1" x14ac:dyDescent="0.3">
      <c r="A42" s="8"/>
      <c r="K42" s="13"/>
      <c r="L42" s="13"/>
      <c r="M42" s="13"/>
      <c r="N42" s="13"/>
      <c r="O42" s="13"/>
      <c r="P42" s="13"/>
      <c r="Q42" s="13"/>
      <c r="T42" s="13"/>
      <c r="U42" s="46"/>
      <c r="V42" s="13"/>
      <c r="W42" s="46"/>
      <c r="X42" s="13"/>
      <c r="Y42" s="46"/>
      <c r="Z42" s="46"/>
      <c r="AA42" s="9"/>
    </row>
    <row r="43" spans="1:27" ht="21.9" customHeight="1" x14ac:dyDescent="0.3">
      <c r="A43" s="8"/>
      <c r="B43" s="82" t="str">
        <f>B37</f>
        <v>Re-Grade</v>
      </c>
      <c r="C43" s="55"/>
      <c r="D43" s="55"/>
      <c r="E43" s="82" t="s">
        <v>146</v>
      </c>
      <c r="F43" s="55"/>
      <c r="K43" s="13"/>
      <c r="L43" s="13"/>
      <c r="M43" s="13"/>
      <c r="N43" s="13"/>
      <c r="O43" s="13"/>
      <c r="P43" s="13"/>
      <c r="Q43" s="13"/>
      <c r="T43" s="47"/>
      <c r="U43" s="47"/>
      <c r="V43" s="160">
        <f>SUM(V37:V41)</f>
        <v>0</v>
      </c>
      <c r="W43" s="47"/>
      <c r="X43" s="47"/>
      <c r="Y43" s="28"/>
      <c r="Z43" s="28"/>
      <c r="AA43" s="9"/>
    </row>
    <row r="44" spans="1:27" ht="20.149999999999999" customHeight="1" thickBot="1" x14ac:dyDescent="0.35">
      <c r="A44" s="42"/>
      <c r="B44" s="43"/>
      <c r="C44" s="43"/>
      <c r="D44" s="43"/>
      <c r="E44" s="43"/>
      <c r="F44" s="43"/>
      <c r="G44" s="43"/>
      <c r="H44" s="43"/>
      <c r="I44" s="43"/>
      <c r="J44" s="43"/>
      <c r="K44" s="44"/>
      <c r="L44" s="44"/>
      <c r="M44" s="44"/>
      <c r="N44" s="44"/>
      <c r="O44" s="44"/>
      <c r="P44" s="44"/>
      <c r="Q44" s="44"/>
      <c r="R44" s="44"/>
      <c r="S44" s="43"/>
      <c r="T44" s="44"/>
      <c r="U44" s="57"/>
      <c r="V44" s="44"/>
      <c r="W44" s="57"/>
      <c r="X44" s="44"/>
      <c r="Y44" s="57"/>
      <c r="Z44" s="57"/>
      <c r="AA44" s="45"/>
    </row>
    <row r="45" spans="1:27" ht="20.149999999999999" customHeight="1" thickTop="1" x14ac:dyDescent="0.25"/>
  </sheetData>
  <sheetProtection sheet="1" objects="1" scenarios="1"/>
  <mergeCells count="21">
    <mergeCell ref="B15:C16"/>
    <mergeCell ref="O27:P27"/>
    <mergeCell ref="O28:P28"/>
    <mergeCell ref="O29:P29"/>
    <mergeCell ref="O30:P30"/>
    <mergeCell ref="I31:O31"/>
    <mergeCell ref="I41:S41"/>
    <mergeCell ref="R37:S37"/>
    <mergeCell ref="R38:S38"/>
    <mergeCell ref="Y1:Z1"/>
    <mergeCell ref="R39:S39"/>
    <mergeCell ref="R40:S40"/>
    <mergeCell ref="T16:Z16"/>
    <mergeCell ref="T27:Z27"/>
    <mergeCell ref="T18:Z18"/>
    <mergeCell ref="T20:Z20"/>
    <mergeCell ref="T21:Z21"/>
    <mergeCell ref="T28:Z30"/>
    <mergeCell ref="X37:Z38"/>
    <mergeCell ref="X39:Z40"/>
    <mergeCell ref="Y2:Z2"/>
  </mergeCells>
  <phoneticPr fontId="0" type="noConversion"/>
  <pageMargins left="0.28000000000000003" right="0.2" top="0.39000000000000007" bottom="0.39000000000000007" header="0.51" footer="0.2"/>
  <pageSetup paperSize="9" scale="88" orientation="portrait"/>
  <headerFooter>
    <oddFooter>&amp;C&amp;K000000Page 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c5f613b-32df-4221-8679-e60b5df40aa4">
      <Terms xmlns="http://schemas.microsoft.com/office/infopath/2007/PartnerControls"/>
    </lcf76f155ced4ddcb4097134ff3c332f>
    <TaxCatchAll xmlns="c5892e23-d634-4b88-9f52-0fc616965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14E51AEC4825645A65F30957D3248D0" ma:contentTypeVersion="16" ma:contentTypeDescription="Create a new document." ma:contentTypeScope="" ma:versionID="fcfc309d7e2f39d9b9f887b1a669d05f">
  <xsd:schema xmlns:xsd="http://www.w3.org/2001/XMLSchema" xmlns:xs="http://www.w3.org/2001/XMLSchema" xmlns:p="http://schemas.microsoft.com/office/2006/metadata/properties" xmlns:ns2="2c5f613b-32df-4221-8679-e60b5df40aa4" xmlns:ns3="c5892e23-d634-4b88-9f52-0fc6169655ca" targetNamespace="http://schemas.microsoft.com/office/2006/metadata/properties" ma:root="true" ma:fieldsID="b23f2596041bfc414b135a7bbdfc372b" ns2:_="" ns3:_="">
    <xsd:import namespace="2c5f613b-32df-4221-8679-e60b5df40aa4"/>
    <xsd:import namespace="c5892e23-d634-4b88-9f52-0fc6169655c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3:SharedWithUsers" minOccurs="0"/>
                <xsd:element ref="ns3:SharedWithDetail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5f613b-32df-4221-8679-e60b5df40a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784f0cd-6fae-4950-891e-38b5bb508db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892e23-d634-4b88-9f52-0fc6169655c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7d8e29b-05bd-4c60-8264-aae44a1ca6bc}" ma:internalName="TaxCatchAll" ma:showField="CatchAllData" ma:web="c5892e23-d634-4b88-9f52-0fc6169655c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6F77A9-F9FC-48FB-A566-0754B4E0F8F6}">
  <ds:schemaRefs>
    <ds:schemaRef ds:uri="http://schemas.microsoft.com/office/2006/metadata/properties"/>
    <ds:schemaRef ds:uri="http://schemas.microsoft.com/office/infopath/2007/PartnerControls"/>
    <ds:schemaRef ds:uri="2c5f613b-32df-4221-8679-e60b5df40aa4"/>
    <ds:schemaRef ds:uri="c5892e23-d634-4b88-9f52-0fc6169655ca"/>
  </ds:schemaRefs>
</ds:datastoreItem>
</file>

<file path=customXml/itemProps2.xml><?xml version="1.0" encoding="utf-8"?>
<ds:datastoreItem xmlns:ds="http://schemas.openxmlformats.org/officeDocument/2006/customXml" ds:itemID="{B5586823-A352-4BCE-B1F3-C0592AE3BCD3}">
  <ds:schemaRefs>
    <ds:schemaRef ds:uri="http://schemas.microsoft.com/sharepoint/v3/contenttype/forms"/>
  </ds:schemaRefs>
</ds:datastoreItem>
</file>

<file path=customXml/itemProps3.xml><?xml version="1.0" encoding="utf-8"?>
<ds:datastoreItem xmlns:ds="http://schemas.openxmlformats.org/officeDocument/2006/customXml" ds:itemID="{35361193-885A-4C49-AED9-7FA8D7A4C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5f613b-32df-4221-8679-e60b5df40aa4"/>
    <ds:schemaRef ds:uri="c5892e23-d634-4b88-9f52-0fc616965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13</vt:i4>
      </vt:variant>
    </vt:vector>
  </HeadingPairs>
  <TitlesOfParts>
    <vt:vector size="29" baseType="lpstr">
      <vt:lpstr>Site Hazard Log and Map</vt:lpstr>
      <vt:lpstr>Additional Photos</vt:lpstr>
      <vt:lpstr>Remit Summary</vt:lpstr>
      <vt:lpstr>Client and 3rd Party</vt:lpstr>
      <vt:lpstr>TM and HSQE</vt:lpstr>
      <vt:lpstr>Labour &amp; Plant</vt:lpstr>
      <vt:lpstr>Temp &amp; Subcon &amp; Design</vt:lpstr>
      <vt:lpstr>Materials</vt:lpstr>
      <vt:lpstr>Deveg &amp; Earth</vt:lpstr>
      <vt:lpstr>Brick &amp; Masonry</vt:lpstr>
      <vt:lpstr>Fencing &amp; Timber</vt:lpstr>
      <vt:lpstr>Drainage</vt:lpstr>
      <vt:lpstr>All Other Works</vt:lpstr>
      <vt:lpstr>Methodology</vt:lpstr>
      <vt:lpstr>Norms Lookup 140819</vt:lpstr>
      <vt:lpstr>Lookups</vt:lpstr>
      <vt:lpstr>'All Other Works'!Print_Area</vt:lpstr>
      <vt:lpstr>'Brick &amp; Masonry'!Print_Area</vt:lpstr>
      <vt:lpstr>'Client and 3rd Party'!Print_Area</vt:lpstr>
      <vt:lpstr>'Deveg &amp; Earth'!Print_Area</vt:lpstr>
      <vt:lpstr>Drainage!Print_Area</vt:lpstr>
      <vt:lpstr>'Fencing &amp; Timber'!Print_Area</vt:lpstr>
      <vt:lpstr>'Labour &amp; Plant'!Print_Area</vt:lpstr>
      <vt:lpstr>Materials!Print_Area</vt:lpstr>
      <vt:lpstr>Methodology!Print_Area</vt:lpstr>
      <vt:lpstr>'Remit Summary'!Print_Area</vt:lpstr>
      <vt:lpstr>'Site Hazard Log and Map'!Print_Area</vt:lpstr>
      <vt:lpstr>'Temp &amp; Subcon &amp; Design'!Print_Area</vt:lpstr>
      <vt:lpstr>'TM and HSQE'!Print_Area</vt:lpstr>
    </vt:vector>
  </TitlesOfParts>
  <Manager/>
  <Company>Amco Construction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Cannizaro</dc:creator>
  <cp:keywords/>
  <dc:description/>
  <cp:lastModifiedBy>Andrew Kyle</cp:lastModifiedBy>
  <cp:lastPrinted>2019-08-16T07:00:48Z</cp:lastPrinted>
  <dcterms:created xsi:type="dcterms:W3CDTF">2004-01-20T15:29:54Z</dcterms:created>
  <dcterms:modified xsi:type="dcterms:W3CDTF">2026-05-12T08:34:46Z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0x010100D14E51AEC4825645A65F30957D3248D0</vt:lpwstr>
  </property>
</Properties>
</file>